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tables/table9.xml" ContentType="application/vnd.openxmlformats-officedocument.spreadsheetml.table+xml"/>
  <Override PartName="/xl/worksheets/sheet12.xml" ContentType="application/vnd.openxmlformats-officedocument.spreadsheetml.worksheet+xml"/>
  <Override PartName="/xl/tables/table10.xml" ContentType="application/vnd.openxmlformats-officedocument.spreadsheetml.table+xml"/>
  <Override PartName="/xl/worksheets/sheet13.xml" ContentType="application/vnd.openxmlformats-officedocument.spreadsheetml.worksheet+xml"/>
  <Override PartName="/xl/tables/table11.xml" ContentType="application/vnd.openxmlformats-officedocument.spreadsheetml.table+xml"/>
  <Override PartName="/xl/worksheets/sheet14.xml" ContentType="application/vnd.openxmlformats-officedocument.spreadsheetml.worksheet+xml"/>
  <Override PartName="/xl/tables/table12.xml" ContentType="application/vnd.openxmlformats-officedocument.spreadsheetml.table+xml"/>
  <Override PartName="/xl/worksheets/sheet15.xml" ContentType="application/vnd.openxmlformats-officedocument.spreadsheetml.worksheet+xml"/>
  <Override PartName="/xl/tables/table13.xml" ContentType="application/vnd.openxmlformats-officedocument.spreadsheetml.table+xml"/>
  <Override PartName="/docProps/core.xml" ContentType="application/vnd.openxmlformats-package.core-properties+xml"/>
</Types>
</file>

<file path=_rels/.rels>&#65279;<?xml version="1.0" encoding="utf-8"?><Relationships xmlns="http://schemas.openxmlformats.org/package/2006/relationships"><Relationship Type="http://schemas.openxmlformats.org/officeDocument/2006/relationships/officeDocument" Target="/xl/workbook.xml" Id="R9c22b840ca694409" /><Relationship Id="rIdReleaseCore" Type="http://schemas.openxmlformats.org/package/2006/relationships/metadata/core-properties" Target="docProps/core.xml"/></Relationships>
</file>

<file path=xl/workbook.xml><?xml version="1.0" encoding="utf-8"?>
<x:workbook xmlns:x="http://schemas.openxmlformats.org/spreadsheetml/2006/main">
  <x:sheets>
    <x:sheet xmlns:r="http://schemas.openxmlformats.org/officeDocument/2006/relationships" name="Cover" sheetId="1" r:id="R6e430db657464a3a"/>
    <x:sheet xmlns:r="http://schemas.openxmlformats.org/officeDocument/2006/relationships" name="How_To_Use" sheetId="2" r:id="R8fd38efbbd0c4461"/>
    <x:sheet xmlns:r="http://schemas.openxmlformats.org/officeDocument/2006/relationships" name="Cost_Report" sheetId="3" r:id="R4197373f58b3454e"/>
    <x:sheet xmlns:r="http://schemas.openxmlformats.org/officeDocument/2006/relationships" name="YTD_Detail" sheetId="4" r:id="R982b872f284b4b35"/>
    <x:sheet xmlns:r="http://schemas.openxmlformats.org/officeDocument/2006/relationships" name="Monthly_Detail" sheetId="5" r:id="R648354459d064f17"/>
    <x:sheet xmlns:r="http://schemas.openxmlformats.org/officeDocument/2006/relationships" name="Cost_Views" sheetId="6" r:id="Rb81ea912b82c478a"/>
    <x:sheet xmlns:r="http://schemas.openxmlformats.org/officeDocument/2006/relationships" name="Commentary" sheetId="7" r:id="R5f7d97786cc04379"/>
    <x:sheet xmlns:r="http://schemas.openxmlformats.org/officeDocument/2006/relationships" name="Journal" sheetId="8" r:id="R64aa4a0e733a4f66"/>
    <x:sheet xmlns:r="http://schemas.openxmlformats.org/officeDocument/2006/relationships" name="D13_Budget" sheetId="9" r:id="R9c52bb2e95ee4c02"/>
    <x:sheet xmlns:r="http://schemas.openxmlformats.org/officeDocument/2006/relationships" name="VAT_Invoices" sheetId="10" r:id="R56b7d6c81c13402b"/>
    <x:sheet xmlns:r="http://schemas.openxmlformats.org/officeDocument/2006/relationships" name="FTE_Actuals" sheetId="11" r:id="Radfc8f5799e04e98"/>
    <x:sheet xmlns:r="http://schemas.openxmlformats.org/officeDocument/2006/relationships" name="Bank" sheetId="12" r:id="R4cf5b91b205e41fd"/>
    <x:sheet xmlns:r="http://schemas.openxmlformats.org/officeDocument/2006/relationships" name="D03_Accounts" sheetId="13" r:id="R912b34d7b8c24cf2"/>
    <x:sheet xmlns:r="http://schemas.openxmlformats.org/officeDocument/2006/relationships" name="D03_Mappings" sheetId="14" r:id="R2ce63ac2080d464d"/>
    <x:sheet xmlns:r="http://schemas.openxmlformats.org/officeDocument/2006/relationships" name="Checks" sheetId="15" r:id="Rb7d6979a9e3f4c11"/>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0"/>
    <x:numFmt numFmtId="201" formatCode="mmm-yy"/>
    <x:numFmt numFmtId="202" formatCode="0.00"/>
    <x:numFmt numFmtId="203" formatCode="#,##0.00;(#,##0.00);&quot;-&quot;"/>
    <x:numFmt numFmtId="204" formatCode="0.0%;(0.0%);&quot;-&quot;"/>
    <x:numFmt numFmtId="205" formatCode="dd-mmm-yy"/>
  </x:numFmts>
  <x:fonts count="7">
    <x:font>
      <x:sz val="11"/>
      <x:name val="Carlito"/>
    </x:font>
    <x:font>
      <x:sz val="10"/>
      <x:color rgb="FF111827"/>
      <x:name val="Arial"/>
    </x:font>
    <x:font>
      <x:b/>
      <x:sz val="16"/>
      <x:color rgb="FF203864"/>
      <x:name val="Arial"/>
    </x:font>
    <x:font>
      <x:sz val="10"/>
      <x:color rgb="FF008000"/>
      <x:name val="Arial"/>
    </x:font>
    <x:font>
      <x:sz val="10"/>
      <x:color rgb="FFFFFFFF"/>
      <x:name val="Arial"/>
    </x:font>
    <x:font>
      <x:b/>
      <x:sz val="10"/>
      <x:color rgb="FFFFFFFF"/>
      <x:name val="Arial"/>
    </x:font>
    <x:font>
      <x:sz val="10"/>
      <x:color rgb="FF0000FF"/>
      <x:name val="Arial"/>
    </x:font>
  </x:fonts>
  <x:fills count="4">
    <x:fill>
      <x:patternFill patternType="none"/>
    </x:fill>
    <x:fill>
      <x:patternFill patternType="gray125"/>
    </x:fill>
    <x:fill>
      <x:patternFill patternType="solid">
        <x:fgColor rgb="FF203864"/>
      </x:patternFill>
    </x:fill>
    <x:fill>
      <x:patternFill patternType="solid">
        <x:fgColor rgb="FFFFF2CC"/>
      </x:patternFill>
    </x:fill>
  </x:fills>
  <x:borders count="1">
    <x:border>
      <x:left/>
      <x:right/>
      <x:top/>
      <x:bottom/>
      <x:diagonal/>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0" xfId="0" applyNumberFormat="1" applyFont="1" applyFill="1" applyBorder="1" applyAlignment="1">
      <x:alignment horizontal="center" vertical="center"/>
    </x:xf>
    <x:xf numFmtId="0" fontId="5" fillId="2"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0"/>
    </x:xf>
    <x:xf numFmtId="0" fontId="2" fillId="0" borderId="0" xfId="0" applyNumberFormat="1" applyFont="1" applyFill="1" applyBorder="1" applyAlignment="1">
      <x:alignment vertical="center" wrapText="0"/>
    </x:xf>
    <x:xf numFmtId="200" fontId="1" fillId="0" borderId="0" xfId="0" applyNumberFormat="1" applyFont="1" applyFill="1" applyBorder="1" applyAlignment="1">
      <x:alignment vertical="center" wrapText="1"/>
    </x:xf>
    <x:xf numFmtId="201" fontId="3"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1" fontId="1" fillId="2" borderId="0" xfId="0" applyNumberFormat="1" applyFont="1" applyFill="1" applyBorder="1" applyAlignment="1">
      <x:alignment vertical="center"/>
    </x:xf>
    <x:xf numFmtId="201" fontId="4" fillId="2" borderId="0" xfId="0" applyNumberFormat="1" applyFont="1" applyFill="1" applyBorder="1" applyAlignment="1">
      <x:alignment vertical="center"/>
    </x:xf>
    <x:xf numFmtId="201" fontId="5" fillId="2" borderId="0" xfId="0" applyNumberFormat="1" applyFont="1" applyFill="1" applyBorder="1" applyAlignment="1">
      <x:alignment vertical="center"/>
    </x:xf>
    <x:xf numFmtId="201" fontId="5" fillId="2" borderId="0" xfId="0" applyNumberFormat="1" applyFont="1" applyFill="1" applyBorder="1" applyAlignment="1">
      <x:alignment horizontal="center" vertical="center"/>
    </x:xf>
    <x:xf numFmtId="201" fontId="5" fillId="2" borderId="0" xfId="0" applyNumberFormat="1" applyFont="1" applyFill="1" applyBorder="1" applyAlignment="1">
      <x:alignment horizontal="center" vertical="center" wrapText="1"/>
    </x:xf>
    <x:xf numFmtId="203" fontId="1" fillId="0" borderId="0" xfId="0" applyNumberFormat="1" applyFont="1" applyFill="1" applyBorder="1" applyAlignment="1">
      <x:alignment vertical="center"/>
    </x:xf>
    <x:xf numFmtId="203" fontId="3"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0" fontId="6" fillId="0" borderId="0" xfId="0" applyNumberFormat="1" applyFont="1" applyFill="1" applyBorder="1" applyAlignment="1">
      <x:alignment vertical="center"/>
    </x:xf>
    <x:xf numFmtId="0" fontId="6" fillId="3" borderId="0" xfId="0" applyNumberFormat="1" applyFont="1" applyFill="1" applyBorder="1" applyAlignment="1">
      <x:alignment vertical="center"/>
    </x:xf>
    <x:xf numFmtId="205" fontId="1" fillId="0" borderId="0" xfId="0" applyNumberFormat="1" applyFont="1" applyFill="1" applyBorder="1" applyAlignment="1">
      <x:alignment vertical="center"/>
    </x:xf>
    <x:xf numFmtId="205" fontId="1" fillId="0" borderId="0" xfId="0" applyNumberFormat="1" applyFont="1" applyFill="1" applyBorder="1" applyAlignment="1">
      <x:alignment vertical="center" wrapText="1"/>
    </x:xf>
    <x:xf numFmtId="203" fontId="6" fillId="0" borderId="0" xfId="0" applyNumberFormat="1" applyFont="1" applyFill="1" applyBorder="1" applyAlignment="1">
      <x:alignment vertical="center"/>
    </x:xf>
    <x:xf numFmtId="203" fontId="6" fillId="3" borderId="0" xfId="0" applyNumberFormat="1" applyFont="1" applyFill="1" applyBorder="1" applyAlignment="1">
      <x:alignment vertical="center"/>
    </x:xf>
    <x:xf numFmtId="203" fontId="1" fillId="0" borderId="0" xfId="0" applyNumberFormat="1" applyFont="1" applyFill="1" applyBorder="1" applyAlignment="1">
      <x:alignment vertical="center" wrapText="1"/>
    </x:xf>
  </x:cellXfs>
  <x:cellStyles count="1">
    <x:cellStyle name="Normal" xfId="0"/>
  </x:cellStyles>
  <x:dxfs count="5">
    <x:dxf>
      <x:font>
        <x:b/>
        <x:color rgb="FFB91C1C"/>
      </x:font>
      <x:fill>
        <x:patternFill patternType="solid">
          <x:bgColor rgb="FFFEE2E2"/>
        </x:patternFill>
      </x:fill>
    </x:dxf>
    <x:dxf>
      <x:font>
        <x:b/>
        <x:color rgb="FFB91C1C"/>
      </x:font>
      <x:fill>
        <x:patternFill patternType="solid">
          <x:bgColor rgb="FFFEE2E2"/>
        </x:patternFill>
      </x:fill>
    </x:dxf>
    <x:dxf>
      <x:font>
        <x:b/>
        <x:color rgb="FFB91C1C"/>
      </x:font>
      <x:fill>
        <x:patternFill patternType="solid">
          <x:bgColor rgb="FFFEE2E2"/>
        </x:patternFill>
      </x:fill>
    </x:dxf>
    <x:dxf>
      <x:font>
        <x:b/>
        <x:color rgb="FFB91C1C"/>
      </x:font>
      <x:fill>
        <x:patternFill patternType="solid">
          <x:bgColor rgb="FFFEE2E2"/>
        </x:patternFill>
      </x:fill>
    </x:dxf>
    <x:dxf>
      <x:font>
        <x:b/>
        <x:color rgb="FFB91C1C"/>
      </x:font>
      <x:fill>
        <x:patternFill patternType="solid">
          <x:bgColor rgb="FFFE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73ef5215f114551" /><Relationship Type="http://schemas.openxmlformats.org/officeDocument/2006/relationships/theme" Target="/xl/theme/theme1.xml" Id="Rf3372e2e1e8e4a0d" /><Relationship Type="http://schemas.openxmlformats.org/officeDocument/2006/relationships/sharedStrings" Target="/xl/sharedStrings.xml" Id="R0ae75639bd9c4485" /><Relationship Type="http://schemas.openxmlformats.org/officeDocument/2006/relationships/worksheet" Target="/xl/worksheets/sheet1.xml" Id="R6e430db657464a3a" /><Relationship Type="http://schemas.openxmlformats.org/officeDocument/2006/relationships/worksheet" Target="/xl/worksheets/sheet2.xml" Id="R8fd38efbbd0c4461" /><Relationship Type="http://schemas.openxmlformats.org/officeDocument/2006/relationships/worksheet" Target="/xl/worksheets/sheet3.xml" Id="R4197373f58b3454e" /><Relationship Type="http://schemas.openxmlformats.org/officeDocument/2006/relationships/worksheet" Target="/xl/worksheets/sheet4.xml" Id="R982b872f284b4b35" /><Relationship Type="http://schemas.openxmlformats.org/officeDocument/2006/relationships/worksheet" Target="/xl/worksheets/sheet5.xml" Id="R648354459d064f17" /><Relationship Type="http://schemas.openxmlformats.org/officeDocument/2006/relationships/worksheet" Target="/xl/worksheets/sheet6.xml" Id="Rb81ea912b82c478a" /><Relationship Type="http://schemas.openxmlformats.org/officeDocument/2006/relationships/worksheet" Target="/xl/worksheets/sheet7.xml" Id="R5f7d97786cc04379" /><Relationship Type="http://schemas.openxmlformats.org/officeDocument/2006/relationships/worksheet" Target="/xl/worksheets/sheet8.xml" Id="R64aa4a0e733a4f66" /><Relationship Type="http://schemas.openxmlformats.org/officeDocument/2006/relationships/worksheet" Target="/xl/worksheets/sheet9.xml" Id="R9c52bb2e95ee4c02" /><Relationship Type="http://schemas.openxmlformats.org/officeDocument/2006/relationships/worksheet" Target="/xl/worksheets/sheet10.xml" Id="R56b7d6c81c13402b" /><Relationship Type="http://schemas.openxmlformats.org/officeDocument/2006/relationships/worksheet" Target="/xl/worksheets/sheet11.xml" Id="Radfc8f5799e04e98" /><Relationship Type="http://schemas.openxmlformats.org/officeDocument/2006/relationships/worksheet" Target="/xl/worksheets/sheet12.xml" Id="R4cf5b91b205e41fd" /><Relationship Type="http://schemas.openxmlformats.org/officeDocument/2006/relationships/worksheet" Target="/xl/worksheets/sheet13.xml" Id="R912b34d7b8c24cf2" /><Relationship Type="http://schemas.openxmlformats.org/officeDocument/2006/relationships/worksheet" Target="/xl/worksheets/sheet14.xml" Id="R2ce63ac2080d464d" /><Relationship Type="http://schemas.openxmlformats.org/officeDocument/2006/relationships/worksheet" Target="/xl/worksheets/sheet15.xml" Id="Rb7d6979a9e3f4c11" /></Relationships>
</file>

<file path=xl/tables/table1.xml><?xml version="1.0" encoding="utf-8"?>
<x:table xmlns:x="http://schemas.openxmlformats.org/spreadsheetml/2006/main" id="1" name="HowToUseTable" displayName="HowToUseTable" ref="A10:B20" headerRowCount="1" totalsRowCount="0" totalsRowShown="0">
  <x:autoFilter ref="A10:B20"/>
  <x:tableColumns count="2">
    <x:tableColumn id="1" name="Step"/>
    <x:tableColumn id="2" name="Instructions"/>
  </x:tableColumns>
  <x:tableStyleInfo name="TableStyleMedium2" showFirstColumn="0" showLastColumn="0" showRowStripes="1" showColumnStripes="0"/>
</x:table>
</file>

<file path=xl/tables/table2.xml><?xml version="1.0" encoding="utf-8"?>
<x:table xmlns:x="http://schemas.openxmlformats.org/spreadsheetml/2006/main" id="2" name="YTDDetailTable" displayName="YTDDetailTable" ref="A10:H84" headerRowCount="1" totalsRowCount="0" totalsRowShown="0">
  <x:autoFilter ref="A10:H84"/>
  <x:tableColumns count="8">
    <x:tableColumn id="1" name="Account"/>
    <x:tableColumn id="2" name="Cost centre"/>
    <x:tableColumn id="3" name="Actual accrued"/>
    <x:tableColumn id="4" name="Budget accrued"/>
    <x:tableColumn id="5" name="Variance EUR"/>
    <x:tableColumn id="6" name="Variance % numeric"/>
    <x:tableColumn id="7" name="Valid"/>
    <x:tableColumn id="8" name="Variance %"/>
  </x:tableColumns>
  <x:tableStyleInfo name="TableStyleMedium2" showFirstColumn="0" showLastColumn="0" showRowStripes="1" showColumnStripes="0"/>
</x:table>
</file>

<file path=xl/tables/table3.xml><?xml version="1.0" encoding="utf-8"?>
<x:table xmlns:x="http://schemas.openxmlformats.org/spreadsheetml/2006/main" id="3" name="MonthlyDetailTable" displayName="MonthlyDetailTable" ref="A10:I454" headerRowCount="1" totalsRowCount="0" totalsRowShown="0">
  <x:autoFilter ref="A10:I454"/>
  <x:tableColumns count="9">
    <x:tableColumn id="1" name="Account"/>
    <x:tableColumn id="2" name="Cost centre"/>
    <x:tableColumn id="3" name="Month"/>
    <x:tableColumn id="4" name="Actual accrued"/>
    <x:tableColumn id="5" name="Budget accrued"/>
    <x:tableColumn id="6" name="Variance EUR"/>
    <x:tableColumn id="7" name="Variance % numeric"/>
    <x:tableColumn id="8" name="Valid"/>
    <x:tableColumn id="9" name="Variance %"/>
  </x:tableColumns>
  <x:tableStyleInfo name="TableStyleMedium2" showFirstColumn="0" showLastColumn="0" showRowStripes="1" showColumnStripes="0"/>
</x:table>
</file>

<file path=xl/tables/table4.xml><?xml version="1.0" encoding="utf-8"?>
<x:table xmlns:x="http://schemas.openxmlformats.org/spreadsheetml/2006/main" id="4" name="CostViewsTable" displayName="CostViewsTable" ref="A10:H52" headerRowCount="1" totalsRowCount="0" totalsRowShown="0">
  <x:autoFilter ref="A10:H52"/>
  <x:tableColumns count="8">
    <x:tableColumn id="1" name="View"/>
    <x:tableColumn id="2" name="Category"/>
    <x:tableColumn id="3" name="Actual cost"/>
    <x:tableColumn id="4" name="Budget cost"/>
    <x:tableColumn id="5" name="Variance EUR"/>
    <x:tableColumn id="6" name="Variance % numeric"/>
    <x:tableColumn id="7" name="Valid"/>
    <x:tableColumn id="8" name="Variance %"/>
  </x:tableColumns>
  <x:tableStyleInfo name="TableStyleMedium2" showFirstColumn="0" showLastColumn="0" showRowStripes="1" showColumnStripes="0"/>
</x:table>
</file>

<file path=xl/tables/table5.xml><?xml version="1.0" encoding="utf-8"?>
<x:table xmlns:x="http://schemas.openxmlformats.org/spreadsheetml/2006/main" id="5" name="CommentaryTable" displayName="CommentaryTable" ref="A10:F16" headerRowCount="1" totalsRowCount="0" totalsRowShown="0">
  <x:autoFilter ref="A10:F16"/>
  <x:tableColumns count="6">
    <x:tableColumn id="1" name="Topic"/>
    <x:tableColumn id="2" name="Source context"/>
    <x:tableColumn id="3" name="Cause / timing or permanent"/>
    <x:tableColumn id="4" name="Action"/>
    <x:tableColumn id="5" name="Owner"/>
    <x:tableColumn id="6" name="Due date"/>
  </x:tableColumns>
  <x:tableStyleInfo name="TableStyleMedium2" showFirstColumn="0" showLastColumn="0" showRowStripes="1" showColumnStripes="0"/>
</x:table>
</file>

<file path=xl/tables/table6.xml><?xml version="1.0" encoding="utf-8"?>
<x:table xmlns:x="http://schemas.openxmlformats.org/spreadsheetml/2006/main" id="6" name="JournalTable" displayName="JournalTable" ref="A10:AA1147" headerRowCount="1" totalsRowCount="0" totalsRowShown="0">
  <x:autoFilter ref="A10:AA1147"/>
  <x:tableColumns count="27">
    <x:tableColumn id="1" name="Posting ID"/>
    <x:tableColumn id="2" name="Document"/>
    <x:tableColumn id="3" name="Month"/>
    <x:tableColumn id="4" name="Booking date"/>
    <x:tableColumn id="5" name="Service start"/>
    <x:tableColumn id="6" name="Payment date"/>
    <x:tableColumn id="7" name="Account"/>
    <x:tableColumn id="8" name="Cost centre"/>
    <x:tableColumn id="9" name="Vendor supplied"/>
    <x:tableColumn id="10" name="Mapping ID"/>
    <x:tableColumn id="11" name="Source row"/>
    <x:tableColumn id="12" name="Cash class"/>
    <x:tableColumn id="13" name="Recurrence"/>
    <x:tableColumn id="14" name="Commitment"/>
    <x:tableColumn id="15" name="Behaviour"/>
    <x:tableColumn id="16" name="Debit"/>
    <x:tableColumn id="17" name="Credit"/>
    <x:tableColumn id="18" name="Signed amount"/>
    <x:tableColumn id="19" name="Cost flag"/>
    <x:tableColumn id="20" name="Accrued cost"/>
    <x:tableColumn id="21" name="Mapped nature"/>
    <x:tableColumn id="22" name="Vendor category"/>
    <x:tableColumn id="23" name="Operating payments"/>
    <x:tableColumn id="24" name="Operating receipts"/>
    <x:tableColumn id="25" name="Capex paid"/>
    <x:tableColumn id="26" name="Funding receipts"/>
    <x:tableColumn id="27" name="Funding payments"/>
  </x:tableColumns>
  <x:tableStyleInfo name="TableStyleMedium2" showFirstColumn="0" showLastColumn="0" showRowStripes="1" showColumnStripes="0"/>
</x:table>
</file>

<file path=xl/tables/table7.xml><?xml version="1.0" encoding="utf-8"?>
<x:table xmlns:x="http://schemas.openxmlformats.org/spreadsheetml/2006/main" id="7" name="D13BudgetTable" displayName="D13BudgetTable" ref="A10:I297" headerRowCount="1" totalsRowCount="0" totalsRowShown="0">
  <x:autoFilter ref="A10:I297"/>
  <x:tableColumns count="9">
    <x:tableColumn id="1" name="Month"/>
    <x:tableColumn id="2" name="Account"/>
    <x:tableColumn id="3" name="Cost centre"/>
    <x:tableColumn id="4" name="Accrued cost budget"/>
    <x:tableColumn id="5" name="Nature"/>
    <x:tableColumn id="6" name="Budget vendor (attributed)"/>
    <x:tableColumn id="7" name="Recurrence"/>
    <x:tableColumn id="8" name="Commitment"/>
    <x:tableColumn id="9" name="Behaviour"/>
  </x:tableColumns>
  <x:tableStyleInfo name="TableStyleMedium2" showFirstColumn="0" showLastColumn="0" showRowStripes="1" showColumnStripes="0"/>
</x:table>
</file>

<file path=xl/tables/table8.xml><?xml version="1.0" encoding="utf-8"?>
<x:table xmlns:x="http://schemas.openxmlformats.org/spreadsheetml/2006/main" id="8" name="VATInvoicesTable" displayName="VATInvoicesTable" ref="A10:J115" headerRowCount="1" totalsRowCount="0" totalsRowShown="0">
  <x:autoFilter ref="A10:J115"/>
  <x:tableColumns count="10">
    <x:tableColumn id="1" name="Document"/>
    <x:tableColumn id="2" name="Month"/>
    <x:tableColumn id="3" name="Tax code"/>
    <x:tableColumn id="4" name="Net invoice"/>
    <x:tableColumn id="5" name="Invoice VAT"/>
    <x:tableColumn id="6" name="Self-assessed VAT"/>
    <x:tableColumn id="7" name="Non-recoverable VAT"/>
    <x:tableColumn id="8" name="Cost invoice"/>
    <x:tableColumn id="9" name="Cash VAT adjustment"/>
    <x:tableColumn id="10" name="Expense VAT memo"/>
  </x:tableColumns>
  <x:tableStyleInfo name="TableStyleMedium2" showFirstColumn="0" showLastColumn="0" showRowStripes="1" showColumnStripes="0"/>
</x:table>
</file>

<file path=xl/tables/table9.xml><?xml version="1.0" encoding="utf-8"?>
<x:table xmlns:x="http://schemas.openxmlformats.org/spreadsheetml/2006/main" id="9" name="FTEActualsTable" displayName="FTEActualsTable" ref="A10:E45" headerRowCount="1" totalsRowCount="0" totalsRowShown="0">
  <x:autoFilter ref="A10:E45"/>
  <x:tableColumns count="5">
    <x:tableColumn id="1" name="Payroll document"/>
    <x:tableColumn id="2" name="Person"/>
    <x:tableColumn id="3" name="Month"/>
    <x:tableColumn id="4" name="Cost centre"/>
    <x:tableColumn id="5" name="FTE"/>
  </x:tableColumns>
  <x:tableStyleInfo name="TableStyleMedium2" showFirstColumn="0" showLastColumn="0" showRowStripes="1" showColumnStripes="0"/>
</x:table>
</file>

<file path=xl/tables/table10.xml><?xml version="1.0" encoding="utf-8"?>
<x:table xmlns:x="http://schemas.openxmlformats.org/spreadsheetml/2006/main" id="10" name="BankTable" displayName="BankTable" ref="A10:D148" headerRowCount="1" totalsRowCount="0" totalsRowShown="0">
  <x:autoFilter ref="A10:D148"/>
  <x:tableColumns count="4">
    <x:tableColumn id="1" name="Bank ID"/>
    <x:tableColumn id="2" name="Date"/>
    <x:tableColumn id="3" name="Month"/>
    <x:tableColumn id="4" name="Signed cash"/>
  </x:tableColumns>
  <x:tableStyleInfo name="TableStyleMedium2" showFirstColumn="0" showLastColumn="0" showRowStripes="1" showColumnStripes="0"/>
</x:table>
</file>

<file path=xl/tables/table11.xml><?xml version="1.0" encoding="utf-8"?>
<x:table xmlns:x="http://schemas.openxmlformats.org/spreadsheetml/2006/main" id="11" name="D03AccountsTable" displayName="D03AccountsTable" ref="A10:E103" headerRowCount="1" totalsRowCount="0" totalsRowShown="0">
  <x:autoFilter ref="A10:E103"/>
  <x:tableColumns count="5">
    <x:tableColumn id="1" name="Account ID"/>
    <x:tableColumn id="2" name="Name"/>
    <x:tableColumn id="3" name="Nature"/>
    <x:tableColumn id="4" name="Cost population"/>
    <x:tableColumn id="5" name="Statement"/>
  </x:tableColumns>
  <x:tableStyleInfo name="TableStyleMedium2" showFirstColumn="0" showLastColumn="0" showRowStripes="1" showColumnStripes="0"/>
</x:table>
</file>

<file path=xl/tables/table12.xml><?xml version="1.0" encoding="utf-8"?>
<x:table xmlns:x="http://schemas.openxmlformats.org/spreadsheetml/2006/main" id="12" name="D03MappingsTable" displayName="D03MappingsTable" ref="A10:K273" headerRowCount="1" totalsRowCount="0" totalsRowShown="0">
  <x:autoFilter ref="A10:K273"/>
  <x:tableColumns count="11">
    <x:tableColumn id="1" name="Leg ID"/>
    <x:tableColumn id="2" name="Mapping ID"/>
    <x:tableColumn id="3" name="Account"/>
    <x:tableColumn id="4" name="Side"/>
    <x:tableColumn id="5" name="Nature"/>
    <x:tableColumn id="6" name="Cost centre"/>
    <x:tableColumn id="7" name="Vendor"/>
    <x:tableColumn id="8" name="Recurrence"/>
    <x:tableColumn id="9" name="Commitment"/>
    <x:tableColumn id="10" name="Behaviour"/>
    <x:tableColumn id="11" name="Allocation weight"/>
  </x:tableColumns>
  <x:tableStyleInfo name="TableStyleMedium2" showFirstColumn="0" showLastColumn="0" showRowStripes="1" showColumnStripes="0"/>
</x:table>
</file>

<file path=xl/tables/table13.xml><?xml version="1.0" encoding="utf-8"?>
<x:table xmlns:x="http://schemas.openxmlformats.org/spreadsheetml/2006/main" id="13" name="ChecksTable" displayName="ChecksTable" ref="A10:B26" headerRowCount="1" totalsRowCount="0" totalsRowShown="0">
  <x:autoFilter ref="A10:B26"/>
  <x:tableColumns count="2">
    <x:tableColumn id="1" name="Check"/>
    <x:tableColumn id="2" name="Differenc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41c49417ba4c4253" /></Relationships>
</file>

<file path=xl/worksheets/_rels/sheet4.xml.rels>&#65279;<?xml version="1.0" encoding="utf-8"?><Relationships xmlns="http://schemas.openxmlformats.org/package/2006/relationships"><Relationship Type="http://schemas.openxmlformats.org/officeDocument/2006/relationships/table" Target="/xl/tables/table2.xml" Id="Rb125b949b23747ce" /></Relationships>
</file>

<file path=xl/worksheets/_rels/sheet5.xml.rels>&#65279;<?xml version="1.0" encoding="utf-8"?><Relationships xmlns="http://schemas.openxmlformats.org/package/2006/relationships"><Relationship Type="http://schemas.openxmlformats.org/officeDocument/2006/relationships/table" Target="/xl/tables/table3.xml" Id="Rbeba1ef210524e82" /></Relationships>
</file>

<file path=xl/worksheets/_rels/sheet6.xml.rels>&#65279;<?xml version="1.0" encoding="utf-8"?><Relationships xmlns="http://schemas.openxmlformats.org/package/2006/relationships"><Relationship Type="http://schemas.openxmlformats.org/officeDocument/2006/relationships/table" Target="/xl/tables/table4.xml" Id="R9d3e783a50e24a40" /></Relationships>
</file>

<file path=xl/worksheets/_rels/sheet7.xml.rels>&#65279;<?xml version="1.0" encoding="utf-8"?><Relationships xmlns="http://schemas.openxmlformats.org/package/2006/relationships"><Relationship Type="http://schemas.openxmlformats.org/officeDocument/2006/relationships/table" Target="/xl/tables/table5.xml" Id="R91b9e6f96deb4e1e" /></Relationships>
</file>

<file path=xl/worksheets/_rels/sheet8.xml.rels>&#65279;<?xml version="1.0" encoding="utf-8"?><Relationships xmlns="http://schemas.openxmlformats.org/package/2006/relationships"><Relationship Type="http://schemas.openxmlformats.org/officeDocument/2006/relationships/table" Target="/xl/tables/table6.xml" Id="Rba15c4a851f943fa" /></Relationships>
</file>

<file path=xl/worksheets/_rels/sheet9.xml.rels>&#65279;<?xml version="1.0" encoding="utf-8"?><Relationships xmlns="http://schemas.openxmlformats.org/package/2006/relationships"><Relationship Type="http://schemas.openxmlformats.org/officeDocument/2006/relationships/table" Target="/xl/tables/table7.xml" Id="R2c83d1a125374444" /></Relationships>
</file>

<file path=xl/worksheets/_rels/sheet10.xml.rels>&#65279;<?xml version="1.0" encoding="utf-8"?><Relationships xmlns="http://schemas.openxmlformats.org/package/2006/relationships"><Relationship Type="http://schemas.openxmlformats.org/officeDocument/2006/relationships/table" Target="/xl/tables/table8.xml" Id="Rc321bfd7e4e549f1" /></Relationships>
</file>

<file path=xl/worksheets/_rels/sheet11.xml.rels>&#65279;<?xml version="1.0" encoding="utf-8"?><Relationships xmlns="http://schemas.openxmlformats.org/package/2006/relationships"><Relationship Type="http://schemas.openxmlformats.org/officeDocument/2006/relationships/table" Target="/xl/tables/table9.xml" Id="Rad17cdb4de154ec3" /></Relationships>
</file>

<file path=xl/worksheets/_rels/sheet12.xml.rels>&#65279;<?xml version="1.0" encoding="utf-8"?><Relationships xmlns="http://schemas.openxmlformats.org/package/2006/relationships"><Relationship Type="http://schemas.openxmlformats.org/officeDocument/2006/relationships/table" Target="/xl/tables/table10.xml" Id="R2bf250bb83ac4e92" /></Relationships>
</file>

<file path=xl/worksheets/_rels/sheet13.xml.rels>&#65279;<?xml version="1.0" encoding="utf-8"?><Relationships xmlns="http://schemas.openxmlformats.org/package/2006/relationships"><Relationship Type="http://schemas.openxmlformats.org/officeDocument/2006/relationships/table" Target="/xl/tables/table11.xml" Id="Rdd8d58f943894f44" /></Relationships>
</file>

<file path=xl/worksheets/_rels/sheet14.xml.rels>&#65279;<?xml version="1.0" encoding="utf-8"?><Relationships xmlns="http://schemas.openxmlformats.org/package/2006/relationships"><Relationship Type="http://schemas.openxmlformats.org/officeDocument/2006/relationships/table" Target="/xl/tables/table12.xml" Id="R7c67ceac07444d23" /></Relationships>
</file>

<file path=xl/worksheets/_rels/sheet15.xml.rels>&#65279;<?xml version="1.0" encoding="utf-8"?><Relationships xmlns="http://schemas.openxmlformats.org/package/2006/relationships"><Relationship Type="http://schemas.openxmlformats.org/officeDocument/2006/relationships/table" Target="/xl/tables/table13.xml" Id="Rfad06d40dfd44cd0" /></Relationships>
</file>

<file path=xl/worksheets/sheet1.xml><?xml version="1.0" encoding="utf-8"?>
<x:worksheet xmlns:x="http://schemas.openxmlformats.org/spreadsheetml/2006/main">
  <x:sheetPr>
    <x:tabColor rgb="FF203864"/>
  </x:sheetPr>
  <x:sheetViews>
    <x:sheetView showGridLines="0" workbookViewId="0"/>
  </x:sheetViews>
  <x:sheetFormatPr defaultRowHeight="15"/>
  <x:cols>
    <x:col min="1" max="1" width="3" hidden="0" customWidth="1"/>
    <x:col min="2" max="2" width="34"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25" customHeight="1">
      <x:c r="A1" s="2"/>
      <x:c r="B1" s="2"/>
      <x:c r="C1" s="2"/>
      <x:c r="D1" s="2"/>
    </x:row>
    <x:row r="2" ht="23" customHeight="1">
      <x:c r="A2" s="2"/>
      <x:c r="B2" s="7" t="str">
        <x:v>Cost report</x:v>
      </x:c>
      <x:c r="C2" s="2"/>
      <x:c r="D2" s="2"/>
    </x:row>
    <x:row r="3" ht="25" customHeight="1">
      <x:c r="A3" s="2"/>
      <x:c r="B3" s="2"/>
      <x:c r="C3" s="2"/>
      <x:c r="D3" s="2"/>
    </x:row>
    <x:row r="4" ht="25" customHeight="1">
      <x:c r="A4" s="2"/>
      <x:c r="B4" s="2"/>
      <x:c r="C4" s="2"/>
      <x:c r="D4" s="2"/>
    </x:row>
    <x:row r="5" ht="23" customHeight="1">
      <x:c r="A5" s="2"/>
      <x:c r="B5" s="3" t="str">
        <x:v>As of 30 June 2027</x:v>
      </x:c>
      <x:c r="C5" s="2"/>
      <x:c r="D5" s="2"/>
    </x:row>
    <x:row r="6" ht="25" customHeight="1">
      <x:c r="A6" s="2"/>
      <x:c r="B6" s="2"/>
      <x:c r="C6" s="2"/>
      <x:c r="D6" s="2"/>
    </x:row>
    <x:row r="7" ht="23" customHeight="1">
      <x:c r="A7" s="2"/>
      <x:c r="B7" s="3" t="str">
        <x:v>Mirovest GmbH is fictional. Illustrative calculation — not investment, tax or legal advice.</x:v>
      </x:c>
      <x:c r="C7" s="2"/>
      <x:c r="D7" s="2"/>
    </x:row>
    <x:row r="8" ht="25" customHeight="1">
      <x:c r="A8" s="2"/>
      <x:c r="B8" s="2"/>
      <x:c r="C8" s="2"/>
      <x:c r="D8" s="2"/>
    </x:row>
    <x:row r="9" ht="25" customHeight="1">
      <x:c r="A9" s="2"/>
      <x:c r="B9" s="2"/>
      <x:c r="C9" s="2"/>
      <x:c r="D9" s="2"/>
    </x:row>
    <x:row r="10" ht="23" customHeight="1">
      <x:c r="A10" s="2"/>
      <x:c r="B10" s="3" t="str">
        <x:v>Crypto-assets are highly risky. Copy trading can lose money, including the entire amount invested.</x:v>
      </x:c>
      <x:c r="C10" s="2"/>
      <x:c r="D10" s="2"/>
    </x:row>
    <x:row r="11" ht="25" customHeight="1">
      <x:c r="A11" s="2"/>
      <x:c r="B11" s="2"/>
      <x:c r="C11" s="2"/>
      <x:c r="D11" s="2"/>
    </x:row>
    <x:row r="12" ht="25" customHeight="1">
      <x:c r="A12" s="2"/>
      <x:c r="B12" s="2"/>
      <x:c r="C12" s="2"/>
      <x:c r="D12" s="2"/>
    </x:row>
    <x:row r="13" ht="23" customHeight="1">
      <x:c r="A13" s="2"/>
      <x:c r="B13" s="3" t="str">
        <x:v>Actuals are fictional. Every person, vendor and transaction is invented.</x:v>
      </x:c>
      <x:c r="C13" s="2"/>
      <x:c r="D13" s="2"/>
    </x:row>
    <x:row r="14" ht="25" customHeight="1">
      <x:c r="A14" s="2"/>
      <x:c r="B14" s="2"/>
      <x:c r="C14" s="2"/>
      <x:c r="D14" s="2"/>
    </x:row>
    <x:row r="15" ht="25" customHeight="1">
      <x:c r="A15" s="2"/>
      <x:c r="B15" s="2"/>
      <x:c r="C15" s="2"/>
      <x:c r="D15" s="2"/>
    </x:row>
    <x:row r="16" ht="23" customHeight="1">
      <x:c r="A16" s="2"/>
      <x:c r="B16" s="3" t="str">
        <x:v>Release bundle: reproducible from the frozen local source pack.</x:v>
      </x:c>
      <x:c r="C16" s="2"/>
      <x:c r="D16" s="2"/>
    </x:row>
    <x:row r="17" ht="25" customHeight="1">
      <x:c r="A17" s="2"/>
      <x:c r="B17" s="2"/>
      <x:c r="C17" s="2"/>
      <x:c r="D17" s="2"/>
    </x:row>
    <x:row r="18" ht="25" customHeight="1">
      <x:c r="A18" s="2"/>
      <x:c r="B18" s="2"/>
      <x:c r="C18" s="2"/>
      <x:c r="D18" s="2"/>
    </x:row>
    <x:row r="19" ht="23" customHeight="1">
      <x:c r="A19" s="2"/>
      <x:c r="B19" s="3" t="str">
        <x:v>User copy: edits stay local and never sync to another workbook or the source files.</x:v>
      </x:c>
      <x:c r="C19" s="2"/>
      <x:c r="D19" s="2"/>
    </x:row>
    <x:row r="20" ht="25" customHeight="1">
      <x:c r="A20" s="2"/>
      <x:c r="B20" s="2"/>
      <x:c r="C20" s="2"/>
      <x:c r="D20" s="2"/>
    </x:row>
    <x:row r="21" ht="25" customHeight="1">
      <x:c r="A21" s="2"/>
      <x:c r="B21" s="2"/>
      <x:c r="C21" s="2"/>
      <x:c r="D21" s="2"/>
    </x:row>
    <x:row r="22" ht="23" customHeight="1">
      <x:c r="A22" s="2"/>
      <x:c r="B22" s="3" t="str">
        <x:v>Blue/yellow cells are inputs. Black formulas calculate locally; green formulas link sheets.</x:v>
      </x:c>
      <x:c r="C22" s="2"/>
      <x:c r="D22" s="2"/>
    </x:row>
    <x:row r="23" ht="25" customHeight="1">
      <x:c r="A23" s="2"/>
      <x:c r="B23" s="2"/>
      <x:c r="C23" s="2"/>
      <x:c r="D23" s="2"/>
    </x:row>
    <x:row r="24" ht="25" customHeight="1">
      <x:c r="A24" s="2"/>
      <x:c r="B24" s="2"/>
      <x:c r="C24" s="2"/>
      <x:c r="D24" s="2"/>
    </x:row>
    <x:row r="25" ht="23" customHeight="1">
      <x:c r="A25" s="2"/>
      <x:c r="B25" s="3" t="str">
        <x:v>Release CR02-2026-10-13-v1. Frozen 13 October 2026.</x:v>
      </x:c>
      <x:c r="C25" s="2"/>
      <x:c r="D25" s="2"/>
    </x:row>
    <x:row r="26" ht="25" customHeight="1">
      <x:c r="A26" s="2"/>
      <x:c r="B26" s="2"/>
      <x:c r="C26" s="2"/>
      <x:c r="D26" s="2"/>
    </x:row>
    <x:row r="27" ht="44" customHeight="1">
      <x:c r="A27" s="2"/>
      <x:c r="B27" s="3" t="str">
        <x:v>Regulatory, tax, payroll and accounting treatments (P01–P10) are illustrative assumptions for a fictional company and have not been verified by a lawyer, tax adviser or auditor. Account codes follow a DATEV SKR04-style layout for illustration; they are not an official DATEV mapping.</x:v>
      </x:c>
      <x:c r="C27" s="2"/>
      <x:c r="D27" s="2"/>
    </x:row>
    <x:row r="28" ht="30" customHeight="1">
      <x:c r="A28" s="2"/>
      <x:c r="B28" s="3" t="str">
        <x:v>Case</x:v>
      </x:c>
      <x:c r="C28" s="3" t="str">
        <x:v>Base</x:v>
      </x:c>
      <x:c r="D28" s="3" t="str">
        <x:v>Fixed: this report compares actuals with the original Base budget, which is the same in every case.</x:v>
      </x:c>
    </x:row>
    <x:row r="29" ht="25" customHeight="1">
      <x:c r="A29" s="2"/>
      <x:c r="B29" s="3" t="str">
        <x:v>Selected case</x:v>
      </x:c>
      <x:c r="C29" s="2" t="str">
        <x:f>C28</x:f>
        <x:v>Base</x:v>
      </x:c>
      <x:c r="D29" s="2"/>
    </x:row>
    <x:row r="30" ht="25" customHeight="1">
      <x:c r="A30" s="2"/>
      <x:c r="B30" s="2"/>
      <x:c r="C30" s="2"/>
      <x:c r="D30" s="2"/>
    </x:row>
    <x:row r="31" ht="25" customHeight="1">
      <x:c r="A31" s="2"/>
      <x:c r="B31" s="2"/>
      <x:c r="C31" s="2"/>
      <x:c r="D31" s="2"/>
    </x:row>
    <x:row r="32" ht="25" customHeight="1">
      <x:c r="A32" s="2"/>
      <x:c r="B32" s="2"/>
      <x:c r="C32" s="2"/>
      <x:c r="D32" s="2"/>
    </x:row>
    <x:row r="33" ht="25" customHeight="1">
      <x:c r="A33" s="2"/>
      <x:c r="B33" s="3" t="str">
        <x:v>Fixed report constants (not inputs)</x:v>
      </x:c>
      <x:c r="C33" s="2"/>
      <x:c r="D33" s="2"/>
    </x:row>
    <x:row r="34" ht="25" customHeight="1">
      <x:c r="A34" s="2"/>
      <x:c r="B34" s="3" t="str">
        <x:v>Horizon months</x:v>
      </x:c>
      <x:c r="C34" s="4" t="n">
        <x:v>60</x:v>
      </x:c>
      <x:c r="D34" s="2"/>
    </x:row>
    <x:row r="35" ht="25" customHeight="1">
      <x:c r="A35" s="2"/>
      <x:c r="B35" s="3" t="str">
        <x:v>Model start</x:v>
      </x:c>
      <x:c r="C35" s="5" t="n">
        <x:v>46388</x:v>
      </x:c>
      <x:c r="D35" s="2"/>
    </x:row>
    <x:row r="36" ht="25" customHeight="1">
      <x:c r="A36" s="2"/>
      <x:c r="B36" s="3" t="str">
        <x:v>Trailing / quarter months</x:v>
      </x:c>
      <x:c r="C36" s="4" t="n">
        <x:v>3</x:v>
      </x:c>
      <x:c r="D36" s="2"/>
    </x:row>
    <x:row r="37" ht="25" customHeight="1">
      <x:c r="A37" s="2"/>
      <x:c r="B37" s="3" t="str">
        <x:v>Actual cutoff month</x:v>
      </x:c>
      <x:c r="C37" s="4" t="n">
        <x:v>6</x:v>
      </x:c>
      <x:c r="D37" s="2"/>
    </x:row>
    <x:row r="38" ht="25" customHeight="1">
      <x:c r="A38" s="2"/>
      <x:c r="B38" s="3" t="str">
        <x:v>Cash buffer multiplier</x:v>
      </x:c>
      <x:c r="C38" s="4" t="n">
        <x:v>6</x:v>
      </x:c>
      <x:c r="D38" s="2"/>
    </x:row>
    <x:row r="39" ht="25" customHeight="1">
      <x:c r="A39" s="2"/>
      <x:c r="B39" s="3" t="str">
        <x:v>Money tolerance</x:v>
      </x:c>
      <x:c r="C39" s="6" t="n">
        <x:v>0.01</x:v>
      </x:c>
      <x:c r="D39" s="2"/>
    </x:row>
  </x:sheetData>
  <x:mergeCells>
    <x:mergeCell ref="B2:H3"/>
    <x:mergeCell ref="B5:H6"/>
    <x:mergeCell ref="B7:H8"/>
    <x:mergeCell ref="B10:H11"/>
    <x:mergeCell ref="B13:H14"/>
    <x:mergeCell ref="B16:H17"/>
    <x:mergeCell ref="B19:H20"/>
    <x:mergeCell ref="B22:H23"/>
    <x:mergeCell ref="B25:H26"/>
    <x:mergeCell ref="B27:H27"/>
    <x:mergeCell ref="D28:H28"/>
  </x:mergeCells>
  <x:pageMargins left="0.7" right="0.7" top="0.75" bottom="0.75" header="0.3" footer="0.3"/>
</x:worksheet>
</file>

<file path=xl/worksheets/sheet2.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27" hidden="0" customWidth="1"/>
    <x:col min="2" max="2" width="115" hidden="0" customWidth="1"/>
  </x:cols>
  <x:sheetData>
    <x:row r="1" ht="25" customHeight="1">
      <x:c r="A1" s="15" t="str">
        <x:v>Using this standalone report</x:v>
      </x:c>
      <x:c r="B1" s="2"/>
    </x:row>
    <x:row r="2" ht="25" customHeight="1">
      <x:c r="A2" s="14" t="str">
        <x:v>Mirovest GmbH — fictional</x:v>
      </x:c>
      <x:c r="B2" s="2"/>
    </x:row>
    <x:row r="3" ht="25" customHeight="1">
      <x:c r="A3" s="3" t="str">
        <x:v>Selected case</x:v>
      </x:c>
      <x:c r="B3" s="8" t="str">
        <x:f>'Cover'!C29</x:f>
        <x:v>Base</x:v>
      </x:c>
    </x:row>
    <x:row r="4" ht="25" customHeight="1">
      <x:c r="A4" s="14" t="str">
        <x:v>EUR. Actual January–June 2027; source versions remain separate.</x:v>
      </x:c>
      <x:c r="B4" s="2"/>
    </x:row>
    <x:row r="5" ht="25" customHeight="1">
      <x:c r="A5" s="14" t="str">
        <x:v>Release CR02-2026-10-13-v1 · Release bundle / local user copy</x:v>
      </x:c>
      <x:c r="B5" s="2"/>
    </x:row>
    <x:row r="6" ht="25" customHeight="1">
      <x:c r="A6" s="2"/>
      <x:c r="B6" s="2"/>
    </x:row>
    <x:row r="7" ht="32" customHeight="1">
      <x:c r="A7" s="3" t="str">
        <x:v>Standalone release bundle / local user copy. Embedded data stays in this file; no source or workbook is synchronised.</x:v>
      </x:c>
      <x:c r="B7" s="2"/>
    </x:row>
    <x:row r="8" ht="25" customHeight="1">
      <x:c r="A8" s="2"/>
      <x:c r="B8" s="2"/>
    </x:row>
    <x:row r="9" ht="25" customHeight="1">
      <x:c r="A9" s="2"/>
      <x:c r="B9" s="2"/>
    </x:row>
    <x:row r="10" ht="38" customHeight="1">
      <x:c r="A10" s="13" t="str">
        <x:v>Step</x:v>
      </x:c>
      <x:c r="B10" s="13" t="str">
        <x:v>Instructions</x:v>
      </x:c>
    </x:row>
    <x:row r="11" ht="35" customHeight="1">
      <x:c r="A11" s="3" t="str">
        <x:v>Scope</x:v>
      </x:c>
      <x:c r="B11" s="3" t="str">
        <x:v>Reporting date is 30 June 2027. Actuals cover January–June. D18 forecasts July 2027–December 2031; D19 compares H1 actuals with the frozen original Base budget.</x:v>
      </x:c>
    </x:row>
    <x:row r="12" ht="35" customHeight="1">
      <x:c r="A12" s="3" t="str">
        <x:v>Read the report</x:v>
      </x:c>
      <x:c r="B12" s="3" t="str">
        <x:v>D18: start with Runway, then Burn and Burn_Variance. D19: start with Cost_Report, then YTD_Detail, Monthly_Detail and Cost_Views. Amounts are EUR unless the row states another unit.</x:v>
      </x:c>
    </x:row>
    <x:row r="13" ht="100" customHeight="1">
      <x:c r="A13" s="3" t="str">
        <x:v>Select a case</x:v>
      </x:c>
      <x:c r="B13" s="3" t="str">
        <x:v>D19 has no case selector: it compares H1 actuals with the original Base budget, which is the same in every case; D18 selects the case. Downside is a deliberate funding stress case. In both the original plan and the latest estimate, modelled own funds fall below the MiCA own-funds requirement in October 2031 (M58) and stay below it through December 2031 (M60), because no later funding round is planned; bank cash stays positive throughout. Lowest licensed headroom: about −EUR 697k in M60 in the latest estimate, about −EUR 721k in M60 in the plan. D18 Runway shows the first statutory shortfall. The warning is intentional: an illustrative stress result, not a forecast or a legal assessment.</x:v>
      </x:c>
    </x:row>
    <x:row r="14" ht="61" customHeight="1">
      <x:c r="A14" s="3" t="str">
        <x:v>Local edits</x:v>
      </x:c>
      <x:c r="B14" s="3" t="str">
        <x:v>Blue/yellow cells are local inputs. Edit within the supplied population and preserve posting IDs and balanced debits/credits. FTE inputs represent person-month exposure. Commentary fields are free text. Frozen source data (D10_LE, Budget_Burn, D13_Budget) and the fixed report constants on Cover are shown in black: they are not inputs.</x:v>
      </x:c>
    </x:row>
    <x:row r="15" ht="48" customHeight="1">
      <x:c r="A15" s="3" t="str">
        <x:v>Forecast authority</x:v>
      </x:c>
      <x:c r="B15" s="3" t="str">
        <x:v>D10_LE contains frozen source results, with live case-selection formulas. It is not the full D10 financial engine. Changed operating assumptions or June reopening subledgers require rebuilding D10 and refreshing this report.</x:v>
      </x:c>
    </x:row>
    <x:row r="16" ht="48" customHeight="1">
      <x:c r="A16" s="3" t="str">
        <x:v>Levers</x:v>
      </x:c>
      <x:c r="B16" s="3" t="str">
        <x:v>D18 savings begin at the selected model month; the one-off cash cost is paid once at that start. Each lever is an individual direct cash sensitivity. It does not recompute induced tax, interest, staffing or regulatory capital.</x:v>
      </x:c>
    </x:row>
    <x:row r="17" ht="35" customHeight="1">
      <x:c r="A17" s="3" t="str">
        <x:v>Interpret ratios</x:v>
      </x:c>
      <x:c r="B17" s="3" t="str">
        <x:v>Undefined ratios use numeric zero plus a validity flag; display rows show n/m. First-breach dates are strictly after the cutoff. None within horizon means no modelled breach through December 2031.</x:v>
      </x:c>
    </x:row>
    <x:row r="18" ht="35" customHeight="1">
      <x:c r="A18" s="3" t="str">
        <x:v>Check reconciliations</x:v>
      </x:c>
      <x:c r="B18" s="3" t="str">
        <x:v>Checks differences should be zero within EUR0.01. The release checker also ties embedded inputs to the source pack, D13 and D10. Intentional local edits can break frozen source ties and require review.</x:v>
      </x:c>
    </x:row>
    <x:row r="19" ht="35" customHeight="1">
      <x:c r="A19" s="3" t="str">
        <x:v>Refresh and capacity</x:v>
      </x:c>
      <x:c r="B19" s="3" t="str">
        <x:v>The imported population and report date are fixed for this release. Adding postings or changing the cutoff requires a new release of the report; appending spreadsheet rows does not extend bounded formulas.</x:v>
      </x:c>
    </x:row>
    <x:row r="20" ht="48" customHeight="1">
      <x:c r="A20" s="3" t="str">
        <x:v>Compatibility</x:v>
      </x:c>
      <x:c r="B20" s="3" t="str">
        <x:v>Tested in Microsoft Excel (Windows, Microsoft 365): opens, recalculates, edits and saves. LibreOffice 26.8: opens and recalculates with identical results; saving from LibreOffice is not claimed. Google Sheets: not tested.</x:v>
      </x:c>
    </x:row>
  </x:sheetData>
  <x:mergeCells>
    <x:mergeCell ref="A7:F8"/>
  </x:mergeCells>
  <x:pageMargins left="0.7" right="0.7" top="0.75" bottom="0.75" header="0.3" footer="0.3"/>
  <x:tableParts count="1">
    <x:tablePart xmlns:r="http://schemas.openxmlformats.org/officeDocument/2006/relationships" r:id="R41c49417ba4c4253"/>
  </x:tableParts>
</x:worksheet>
</file>

<file path=xl/worksheets/sheet3.xml><?xml version="1.0" encoding="utf-8"?>
<x:worksheet xmlns:x="http://schemas.openxmlformats.org/spreadsheetml/2006/main">
  <x:sheetPr>
    <x:tabColor rgb="FF203864"/>
  </x:sheetPr>
  <x:sheetViews>
    <x:sheetView showGridLines="0" workbookViewId="0">
      <x:pane xSplit="7" ySplit="10" topLeftCell="H11" activePane="bottomRight" state="frozen"/>
    </x:sheetView>
  </x:sheetViews>
  <x:sheetFormatPr defaultRowHeight="15"/>
  <x:cols>
    <x:col min="1" max="1" width="29" hidden="0" customWidth="1"/>
    <x:col min="2" max="2" width="44" hidden="0" customWidth="1"/>
    <x:col min="3" max="3" width="20" hidden="0" customWidth="1"/>
    <x:col min="4" max="4" width="12" hidden="0" customWidth="1"/>
    <x:col min="5" max="5" width="22" hidden="0" customWidth="1"/>
    <x:col min="6" max="6" width="58" hidden="0" customWidth="1"/>
    <x:col min="7" max="7" width="3"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s>
  <x:sheetData>
    <x:row r="1" ht="25" customHeight="1">
      <x:c r="A1" s="15" t="str">
        <x:v>Monthly and year-to-date costs</x:v>
      </x:c>
      <x:c r="B1" s="2"/>
      <x:c r="C1" s="2"/>
      <x:c r="D1" s="2"/>
      <x:c r="E1" s="2"/>
      <x:c r="F1" s="2"/>
      <x:c r="G1" s="2"/>
      <x:c r="H1" s="2"/>
      <x:c r="I1" s="2"/>
      <x:c r="J1" s="2"/>
      <x:c r="K1" s="2"/>
      <x:c r="L1" s="2"/>
      <x:c r="M1" s="2"/>
    </x:row>
    <x:row r="2" ht="25" customHeight="1">
      <x:c r="A2" s="14" t="str">
        <x:v>Mirovest GmbH — fictional</x:v>
      </x:c>
      <x:c r="B2" s="2"/>
      <x:c r="C2" s="2"/>
      <x:c r="D2" s="2"/>
      <x:c r="E2" s="2"/>
      <x:c r="F2" s="2"/>
      <x:c r="G2" s="2"/>
      <x:c r="H2" s="2"/>
      <x:c r="I2" s="2"/>
      <x:c r="J2" s="2"/>
      <x:c r="K2" s="2"/>
      <x:c r="L2" s="2"/>
      <x:c r="M2" s="2"/>
    </x:row>
    <x:row r="3" ht="25" customHeight="1">
      <x:c r="A3" s="3" t="str">
        <x:v>Selected case</x:v>
      </x:c>
      <x:c r="B3" s="8" t="str">
        <x:f>'Cover'!C29</x:f>
        <x:v>Base</x:v>
      </x:c>
      <x:c r="C3" s="2"/>
      <x:c r="D3" s="2"/>
      <x:c r="E3" s="2"/>
      <x:c r="F3" s="2"/>
      <x:c r="G3" s="2"/>
      <x:c r="H3" s="2"/>
      <x:c r="I3" s="2"/>
      <x:c r="J3" s="2"/>
      <x:c r="K3" s="2"/>
      <x:c r="L3" s="2"/>
      <x:c r="M3" s="2"/>
    </x:row>
    <x:row r="4" ht="25" customHeight="1">
      <x:c r="A4" s="14" t="str">
        <x:v>EUR. Actual January–June 2027; source versions remain separate.</x:v>
      </x:c>
      <x:c r="B4" s="2"/>
      <x:c r="C4" s="2"/>
      <x:c r="D4" s="2"/>
      <x:c r="E4" s="2"/>
      <x:c r="F4" s="2"/>
      <x:c r="G4" s="2"/>
      <x:c r="H4" s="2"/>
      <x:c r="I4" s="2"/>
      <x:c r="J4" s="2"/>
      <x:c r="K4" s="2"/>
      <x:c r="L4" s="2"/>
      <x:c r="M4" s="2"/>
    </x:row>
    <x:row r="5" ht="25" customHeight="1">
      <x:c r="A5" s="14" t="str">
        <x:v>Release CR02-2026-10-13-v1 · Release bundle / local user copy</x:v>
      </x:c>
      <x:c r="B5" s="2"/>
      <x:c r="C5" s="2"/>
      <x:c r="D5" s="2"/>
      <x:c r="E5" s="2"/>
      <x:c r="F5" s="2"/>
      <x:c r="G5" s="2"/>
      <x:c r="H5" s="2"/>
      <x:c r="I5" s="2"/>
      <x:c r="J5" s="2"/>
      <x:c r="K5" s="2"/>
      <x:c r="L5" s="2"/>
      <x:c r="M5" s="2"/>
    </x:row>
    <x:row r="6" ht="25" customHeight="1">
      <x:c r="A6" s="2"/>
      <x:c r="B6" s="2"/>
      <x:c r="C6" s="2"/>
      <x:c r="D6" s="2"/>
      <x:c r="E6" s="2"/>
      <x:c r="F6" s="2"/>
      <x:c r="G6" s="2"/>
      <x:c r="H6" s="16" t="n">
        <x:v>1</x:v>
      </x:c>
      <x:c r="I6" s="16" t="n">
        <x:v>2</x:v>
      </x:c>
      <x:c r="J6" s="16" t="n">
        <x:v>3</x:v>
      </x:c>
      <x:c r="K6" s="16" t="n">
        <x:v>4</x:v>
      </x:c>
      <x:c r="L6" s="16" t="n">
        <x:v>5</x:v>
      </x:c>
      <x:c r="M6" s="16" t="n">
        <x:v>6</x:v>
      </x:c>
    </x:row>
    <x:row r="7" ht="32" customHeight="1">
      <x:c r="A7" s="3" t="str">
        <x:v>Signed accrued expense includes COGS, payroll, Opex, depreciation, note interest and tax. Positive spend variance is adverse; zero budget means n/m.</x:v>
      </x:c>
      <x:c r="B7" s="2"/>
      <x:c r="C7" s="2"/>
      <x:c r="D7" s="2"/>
      <x:c r="E7" s="2"/>
      <x:c r="F7" s="2"/>
      <x:c r="G7" s="2"/>
      <x:c r="H7" s="17" t="n">
        <x:f>EDATE('Cover'!$C$35,H6-1)</x:f>
        <x:v>46388</x:v>
      </x:c>
      <x:c r="I7" s="17" t="n">
        <x:f>EDATE('Cover'!$C$35,I6-1)</x:f>
        <x:v>46419</x:v>
      </x:c>
      <x:c r="J7" s="17" t="n">
        <x:f>EDATE('Cover'!$C$35,J6-1)</x:f>
        <x:v>46447</x:v>
      </x:c>
      <x:c r="K7" s="17" t="n">
        <x:f>EDATE('Cover'!$C$35,K6-1)</x:f>
        <x:v>46478</x:v>
      </x:c>
      <x:c r="L7" s="17" t="n">
        <x:f>EDATE('Cover'!$C$35,L6-1)</x:f>
        <x:v>46508</x:v>
      </x:c>
      <x:c r="M7" s="17" t="n">
        <x:f>EDATE('Cover'!$C$35,M6-1)</x:f>
        <x:v>46539</x:v>
      </x:c>
    </x:row>
    <x:row r="8" ht="25" customHeight="1">
      <x:c r="A8" s="2"/>
      <x:c r="B8" s="2"/>
      <x:c r="C8" s="2"/>
      <x:c r="D8" s="2"/>
      <x:c r="E8" s="2"/>
      <x:c r="F8" s="2"/>
      <x:c r="G8" s="2"/>
      <x:c r="H8" s="4" t="n">
        <x:f>YEAR(H7)</x:f>
        <x:v>2027</x:v>
      </x:c>
      <x:c r="I8" s="4" t="n">
        <x:f>YEAR(I7)</x:f>
        <x:v>2027</x:v>
      </x:c>
      <x:c r="J8" s="4" t="n">
        <x:f>YEAR(J7)</x:f>
        <x:v>2027</x:v>
      </x:c>
      <x:c r="K8" s="4" t="n">
        <x:f>YEAR(K7)</x:f>
        <x:v>2027</x:v>
      </x:c>
      <x:c r="L8" s="4" t="n">
        <x:f>YEAR(L7)</x:f>
        <x:v>2027</x:v>
      </x:c>
      <x:c r="M8" s="4" t="n">
        <x:f>YEAR(M7)</x:f>
        <x:v>2027</x:v>
      </x:c>
    </x:row>
    <x:row r="9" ht="25" customHeight="1">
      <x:c r="A9" s="2"/>
      <x:c r="B9" s="2"/>
      <x:c r="C9" s="2"/>
      <x:c r="D9" s="2"/>
      <x:c r="E9" s="2"/>
      <x:c r="F9" s="2"/>
      <x:c r="G9" s="2"/>
      <x:c r="H9" s="18" t="n">
        <x:f>ROUND((MONTH(H7)+1)/'Cover'!$C$36,0)</x:f>
        <x:v>1</x:v>
      </x:c>
      <x:c r="I9" s="18" t="n">
        <x:f>ROUND((MONTH(I7)+1)/'Cover'!$C$36,0)</x:f>
        <x:v>1</x:v>
      </x:c>
      <x:c r="J9" s="18" t="n">
        <x:f>ROUND((MONTH(J7)+1)/'Cover'!$C$36,0)</x:f>
        <x:v>1</x:v>
      </x:c>
      <x:c r="K9" s="18" t="n">
        <x:f>ROUND((MONTH(K7)+1)/'Cover'!$C$36,0)</x:f>
        <x:v>2</x:v>
      </x:c>
      <x:c r="L9" s="18" t="n">
        <x:f>ROUND((MONTH(L7)+1)/'Cover'!$C$36,0)</x:f>
        <x:v>2</x:v>
      </x:c>
      <x:c r="M9" s="18" t="n">
        <x:f>ROUND((MONTH(M7)+1)/'Cover'!$C$36,0)</x:f>
        <x:v>2</x:v>
      </x:c>
    </x:row>
    <x:row r="10" ht="25" customHeight="1">
      <x:c r="A10" s="13" t="str">
        <x:v>Row ID</x:v>
      </x:c>
      <x:c r="B10" s="13" t="str">
        <x:v>Metric</x:v>
      </x:c>
      <x:c r="C10" s="13" t="str">
        <x:v>Unit</x:v>
      </x:c>
      <x:c r="D10" s="13" t="str">
        <x:v>Reducer</x:v>
      </x:c>
      <x:c r="E10" s="13" t="str">
        <x:v>January–June YTD</x:v>
      </x:c>
      <x:c r="F10" s="13" t="str">
        <x:v>Definition / source</x:v>
      </x:c>
      <x:c r="G10" s="2"/>
      <x:c r="H10" s="23" t="n">
        <x:f>H7</x:f>
        <x:v>46388</x:v>
      </x:c>
      <x:c r="I10" s="23" t="n">
        <x:f>I7</x:f>
        <x:v>46419</x:v>
      </x:c>
      <x:c r="J10" s="23" t="n">
        <x:f>J7</x:f>
        <x:v>46447</x:v>
      </x:c>
      <x:c r="K10" s="23" t="n">
        <x:f>K7</x:f>
        <x:v>46478</x:v>
      </x:c>
      <x:c r="L10" s="23" t="n">
        <x:f>L7</x:f>
        <x:v>46508</x:v>
      </x:c>
      <x:c r="M10" s="23" t="n">
        <x:f>M7</x:f>
        <x:v>46539</x:v>
      </x:c>
    </x:row>
    <x:row r="11" ht="42" customHeight="1">
      <x:c r="A11" s="3" t="str">
        <x:v>11</x:v>
      </x:c>
      <x:c r="B11" s="3" t="str">
        <x:v>Accrued cost actual</x:v>
      </x:c>
      <x:c r="C11" s="3" t="str">
        <x:v>EUR</x:v>
      </x:c>
      <x:c r="D11" s="3" t="str">
        <x:v>SUM</x:v>
      </x:c>
      <x:c r="E11" s="24" t="n">
        <x:f>SUM(H11:M11)</x:f>
        <x:v>497111.8800000001</x:v>
      </x:c>
      <x:c r="F11" s="3" t="str"/>
      <x:c r="G11" s="2"/>
      <x:c r="H11" s="25" t="n">
        <x:f>SUMIFS('Journal'!$T$11:$T$1147,'Journal'!$C$11:$C$1147,H$6)</x:f>
        <x:v>44634.09000000002</x:v>
      </x:c>
      <x:c r="I11" s="25" t="n">
        <x:f>SUMIFS('Journal'!$T$11:$T$1147,'Journal'!$C$11:$C$1147,I$6)</x:f>
        <x:v>42863.25000000001</x:v>
      </x:c>
      <x:c r="J11" s="25" t="n">
        <x:f>SUMIFS('Journal'!$T$11:$T$1147,'Journal'!$C$11:$C$1147,J$6)</x:f>
        <x:v>86160.56000000003</x:v>
      </x:c>
      <x:c r="K11" s="25" t="n">
        <x:f>SUMIFS('Journal'!$T$11:$T$1147,'Journal'!$C$11:$C$1147,K$6)</x:f>
        <x:v>94940.20000000006</x:v>
      </x:c>
      <x:c r="L11" s="25" t="n">
        <x:f>SUMIFS('Journal'!$T$11:$T$1147,'Journal'!$C$11:$C$1147,L$6)</x:f>
        <x:v>117588.86000000002</x:v>
      </x:c>
      <x:c r="M11" s="25" t="n">
        <x:f>SUMIFS('Journal'!$T$11:$T$1147,'Journal'!$C$11:$C$1147,M$6)</x:f>
        <x:v>110924.92000000001</x:v>
      </x:c>
    </x:row>
    <x:row r="12" ht="42" customHeight="1">
      <x:c r="A12" s="3" t="str">
        <x:v>12</x:v>
      </x:c>
      <x:c r="B12" s="3" t="str">
        <x:v>Frozen D13 budget cost</x:v>
      </x:c>
      <x:c r="C12" s="3" t="str">
        <x:v>EUR</x:v>
      </x:c>
      <x:c r="D12" s="3" t="str">
        <x:v>SUM</x:v>
      </x:c>
      <x:c r="E12" s="24" t="n">
        <x:f>SUM(H12:M12)</x:f>
        <x:v>520373.8346369707</x:v>
      </x:c>
      <x:c r="F12" s="3" t="str"/>
      <x:c r="G12" s="2"/>
      <x:c r="H12" s="25" t="n">
        <x:f>SUMIFS('D13_Budget'!$D$11:$D$297,'D13_Budget'!$A$11:$A$297,H$6)</x:f>
        <x:v>54416.38036764705</x:v>
      </x:c>
      <x:c r="I12" s="25" t="n">
        <x:f>SUMIFS('D13_Budget'!$D$11:$D$297,'D13_Budget'!$A$11:$A$297,I$6)</x:f>
        <x:v>63698.34194444443</x:v>
      </x:c>
      <x:c r="J12" s="25" t="n">
        <x:f>SUMIFS('D13_Budget'!$D$11:$D$297,'D13_Budget'!$A$11:$A$297,J$6)</x:f>
        <x:v>72010.3838888889</x:v>
      </x:c>
      <x:c r="K12" s="25" t="n">
        <x:f>SUMIFS('D13_Budget'!$D$11:$D$297,'D13_Budget'!$A$11:$A$297,K$6)</x:f>
        <x:v>112826.04818236716</x:v>
      </x:c>
      <x:c r="L12" s="25" t="n">
        <x:f>SUMIFS('D13_Budget'!$D$11:$D$297,'D13_Budget'!$A$11:$A$297,L$6)</x:f>
        <x:v>113215.8401268116</x:v>
      </x:c>
      <x:c r="M12" s="25" t="n">
        <x:f>SUMIFS('D13_Budget'!$D$11:$D$297,'D13_Budget'!$A$11:$A$297,M$6)</x:f>
        <x:v>104206.8401268116</x:v>
      </x:c>
    </x:row>
    <x:row r="13" ht="42" customHeight="1">
      <x:c r="A13" s="3" t="str">
        <x:v>13</x:v>
      </x:c>
      <x:c r="B13" s="3" t="str">
        <x:v>Spend variance: positive adverse</x:v>
      </x:c>
      <x:c r="C13" s="3" t="str">
        <x:v>EUR</x:v>
      </x:c>
      <x:c r="D13" s="3" t="str">
        <x:v>SUM</x:v>
      </x:c>
      <x:c r="E13" s="24" t="n">
        <x:f>SUM(H13:M13)</x:f>
        <x:v>-23261.9546369706</x:v>
      </x:c>
      <x:c r="F13" s="3" t="str"/>
      <x:c r="G13" s="2"/>
      <x:c r="H13" s="24" t="n">
        <x:f>H11-H12</x:f>
        <x:v>-9782.29036764703</x:v>
      </x:c>
      <x:c r="I13" s="24" t="n">
        <x:f>I11-I12</x:f>
        <x:v>-20835.091944444423</x:v>
      </x:c>
      <x:c r="J13" s="24" t="n">
        <x:f>J11-J12</x:f>
        <x:v>14150.176111111126</x:v>
      </x:c>
      <x:c r="K13" s="24" t="n">
        <x:f>K11-K12</x:f>
        <x:v>-17885.848182367103</x:v>
      </x:c>
      <x:c r="L13" s="24" t="n">
        <x:f>L11-L12</x:f>
        <x:v>4373.019873188416</x:v>
      </x:c>
      <x:c r="M13" s="24" t="n">
        <x:f>M11-M12</x:f>
        <x:v>6718.079873188413</x:v>
      </x:c>
    </x:row>
    <x:row r="14" ht="42" customHeight="1">
      <x:c r="A14" s="3" t="str">
        <x:v>14</x:v>
      </x:c>
      <x:c r="B14" s="3" t="str">
        <x:v>Variance % numeric</x:v>
      </x:c>
      <x:c r="C14" s="3" t="str">
        <x:v>fraction</x:v>
      </x:c>
      <x:c r="D14" s="3" t="str">
        <x:v>RATIO</x:v>
      </x:c>
      <x:c r="E14" s="26" t="n">
        <x:f>IF(E12=0,0,E13/E12)</x:f>
        <x:v>-0.04470239102855523</x:v>
      </x:c>
      <x:c r="F14" s="3" t="str"/>
      <x:c r="G14" s="2"/>
      <x:c r="H14" s="26" t="n">
        <x:f>IF(H12=0,0,H13/H12)</x:f>
        <x:v>-0.17976738440807863</x:v>
      </x:c>
      <x:c r="I14" s="26" t="n">
        <x:f>IF(I12=0,0,I13/I12)</x:f>
        <x:v>-0.32709002006074345</x:v>
      </x:c>
      <x:c r="J14" s="26" t="n">
        <x:f>IF(J12=0,0,J13/J12)</x:f>
        <x:v>0.1965018841302758</x:v>
      </x:c>
      <x:c r="K14" s="26" t="n">
        <x:f>IF(K12=0,0,K13/K12)</x:f>
        <x:v>-0.15852587651973052</x:v>
      </x:c>
      <x:c r="L14" s="26" t="n">
        <x:f>IF(L12=0,0,L13/L12)</x:f>
        <x:v>0.03862551272233861</x:v>
      </x:c>
      <x:c r="M14" s="26" t="n">
        <x:f>IF(M12=0,0,M13/M12)</x:f>
        <x:v>0.0644687034460793</x:v>
      </x:c>
    </x:row>
    <x:row r="15" ht="42" customHeight="1">
      <x:c r="A15" s="3" t="str">
        <x:v>15</x:v>
      </x:c>
      <x:c r="B15" s="3" t="str">
        <x:v>Variance denominator valid</x:v>
      </x:c>
      <x:c r="C15" s="3" t="str">
        <x:v>flag</x:v>
      </x:c>
      <x:c r="D15" s="3" t="str">
        <x:v>RATIO</x:v>
      </x:c>
      <x:c r="E15" s="4" t="n">
        <x:f>IF(E12=0,0,1)</x:f>
        <x:v>1</x:v>
      </x:c>
      <x:c r="F15" s="3" t="str"/>
      <x:c r="G15" s="2"/>
      <x:c r="H15" s="4" t="n">
        <x:f>IF(H12=0,0,1)</x:f>
        <x:v>1</x:v>
      </x:c>
      <x:c r="I15" s="4" t="n">
        <x:f>IF(I12=0,0,1)</x:f>
        <x:v>1</x:v>
      </x:c>
      <x:c r="J15" s="4" t="n">
        <x:f>IF(J12=0,0,1)</x:f>
        <x:v>1</x:v>
      </x:c>
      <x:c r="K15" s="4" t="n">
        <x:f>IF(K12=0,0,1)</x:f>
        <x:v>1</x:v>
      </x:c>
      <x:c r="L15" s="4" t="n">
        <x:f>IF(L12=0,0,1)</x:f>
        <x:v>1</x:v>
      </x:c>
      <x:c r="M15" s="4" t="n">
        <x:f>IF(M12=0,0,1)</x:f>
        <x:v>1</x:v>
      </x:c>
    </x:row>
    <x:row r="16" ht="42" customHeight="1">
      <x:c r="A16" s="3" t="str">
        <x:v>16</x:v>
      </x:c>
      <x:c r="B16" s="3" t="str">
        <x:v>Variance %</x:v>
      </x:c>
      <x:c r="C16" s="3" t="str">
        <x:v>fraction</x:v>
      </x:c>
      <x:c r="D16" s="3" t="str">
        <x:v>RATIO</x:v>
      </x:c>
      <x:c r="E16" s="26" t="n">
        <x:f>IF(E15=1,E14,"n/m")</x:f>
        <x:v>-0.04470239102855523</x:v>
      </x:c>
      <x:c r="F16" s="3" t="str"/>
      <x:c r="G16" s="2"/>
      <x:c r="H16" s="26" t="n">
        <x:f>IF(H15=1,H14,"n/m")</x:f>
        <x:v>-0.17976738440807863</x:v>
      </x:c>
      <x:c r="I16" s="26" t="n">
        <x:f>IF(I15=1,I14,"n/m")</x:f>
        <x:v>-0.32709002006074345</x:v>
      </x:c>
      <x:c r="J16" s="26" t="n">
        <x:f>IF(J15=1,J14,"n/m")</x:f>
        <x:v>0.1965018841302758</x:v>
      </x:c>
      <x:c r="K16" s="26" t="n">
        <x:f>IF(K15=1,K14,"n/m")</x:f>
        <x:v>-0.15852587651973052</x:v>
      </x:c>
      <x:c r="L16" s="26" t="n">
        <x:f>IF(L15=1,L14,"n/m")</x:f>
        <x:v>0.03862551272233861</x:v>
      </x:c>
      <x:c r="M16" s="26" t="n">
        <x:f>IF(M15=1,M14,"n/m")</x:f>
        <x:v>0.0644687034460793</x:v>
      </x:c>
    </x:row>
    <x:row r="17" ht="25" customHeight="1">
      <x:c r="A17" s="2"/>
      <x:c r="B17" s="2"/>
      <x:c r="C17" s="2"/>
      <x:c r="D17" s="2"/>
      <x:c r="E17" s="2"/>
      <x:c r="F17" s="2"/>
      <x:c r="G17" s="2"/>
      <x:c r="H17" s="2"/>
      <x:c r="I17" s="2"/>
      <x:c r="J17" s="2"/>
      <x:c r="K17" s="2"/>
      <x:c r="L17" s="2"/>
      <x:c r="M17" s="2"/>
    </x:row>
    <x:row r="18" ht="42" customHeight="1">
      <x:c r="A18" s="3" t="str">
        <x:v>18</x:v>
      </x:c>
      <x:c r="B18" s="3" t="str">
        <x:v>Non-recoverable expense VAT (included)</x:v>
      </x:c>
      <x:c r="C18" s="3" t="str">
        <x:v>EUR</x:v>
      </x:c>
      <x:c r="D18" s="3" t="str">
        <x:v>SUM</x:v>
      </x:c>
      <x:c r="E18" s="24" t="n">
        <x:f>SUM(H18:M18)</x:f>
        <x:v>0</x:v>
      </x:c>
      <x:c r="F18" s="3" t="str"/>
      <x:c r="G18" s="2"/>
      <x:c r="H18" s="25" t="n">
        <x:f>SUMIFS('VAT_Invoices'!$J$11:$J$115,'VAT_Invoices'!$B$11:$B$115,H$6)</x:f>
        <x:v>0</x:v>
      </x:c>
      <x:c r="I18" s="25" t="n">
        <x:f>SUMIFS('VAT_Invoices'!$J$11:$J$115,'VAT_Invoices'!$B$11:$B$115,I$6)</x:f>
        <x:v>0</x:v>
      </x:c>
      <x:c r="J18" s="25" t="n">
        <x:f>SUMIFS('VAT_Invoices'!$J$11:$J$115,'VAT_Invoices'!$B$11:$B$115,J$6)</x:f>
        <x:v>0</x:v>
      </x:c>
      <x:c r="K18" s="25" t="n">
        <x:f>SUMIFS('VAT_Invoices'!$J$11:$J$115,'VAT_Invoices'!$B$11:$B$115,K$6)</x:f>
        <x:v>0</x:v>
      </x:c>
      <x:c r="L18" s="25" t="n">
        <x:f>SUMIFS('VAT_Invoices'!$J$11:$J$115,'VAT_Invoices'!$B$11:$B$115,L$6)</x:f>
        <x:v>0</x:v>
      </x:c>
      <x:c r="M18" s="25" t="n">
        <x:f>SUMIFS('VAT_Invoices'!$J$11:$J$115,'VAT_Invoices'!$B$11:$B$115,M$6)</x:f>
        <x:v>0</x:v>
      </x:c>
    </x:row>
    <x:row r="19" ht="42" customHeight="1">
      <x:c r="A19" s="3" t="str">
        <x:v>19</x:v>
      </x:c>
      <x:c r="B19" s="3" t="str">
        <x:v>Expense excluding non-recoverable VAT</x:v>
      </x:c>
      <x:c r="C19" s="3" t="str">
        <x:v>EUR</x:v>
      </x:c>
      <x:c r="D19" s="3" t="str">
        <x:v>SUM</x:v>
      </x:c>
      <x:c r="E19" s="24" t="n">
        <x:f>SUM(H19:M19)</x:f>
        <x:v>497111.8800000001</x:v>
      </x:c>
      <x:c r="F19" s="3" t="str"/>
      <x:c r="G19" s="2"/>
      <x:c r="H19" s="24" t="n">
        <x:f>H11-H18</x:f>
        <x:v>44634.09000000002</x:v>
      </x:c>
      <x:c r="I19" s="24" t="n">
        <x:f>I11-I18</x:f>
        <x:v>42863.25000000001</x:v>
      </x:c>
      <x:c r="J19" s="24" t="n">
        <x:f>J11-J18</x:f>
        <x:v>86160.56000000003</x:v>
      </x:c>
      <x:c r="K19" s="24" t="n">
        <x:f>K11-K18</x:f>
        <x:v>94940.20000000006</x:v>
      </x:c>
      <x:c r="L19" s="24" t="n">
        <x:f>L11-L18</x:f>
        <x:v>117588.86000000002</x:v>
      </x:c>
      <x:c r="M19" s="24" t="n">
        <x:f>M11-M18</x:f>
        <x:v>110924.92000000001</x:v>
      </x:c>
    </x:row>
    <x:row r="20" ht="25" customHeight="1">
      <x:c r="A20" s="2"/>
      <x:c r="B20" s="2"/>
      <x:c r="C20" s="2"/>
      <x:c r="D20" s="2"/>
      <x:c r="E20" s="2"/>
      <x:c r="F20" s="2"/>
      <x:c r="G20" s="2"/>
      <x:c r="H20" s="2"/>
      <x:c r="I20" s="2"/>
      <x:c r="J20" s="2"/>
      <x:c r="K20" s="2"/>
      <x:c r="L20" s="2"/>
      <x:c r="M20" s="2"/>
    </x:row>
    <x:row r="21" ht="42" customHeight="1">
      <x:c r="A21" s="3" t="str">
        <x:v>21</x:v>
      </x:c>
      <x:c r="B21" s="3" t="str">
        <x:v>Depreciation expense</x:v>
      </x:c>
      <x:c r="C21" s="3" t="str">
        <x:v>EUR</x:v>
      </x:c>
      <x:c r="D21" s="3" t="str">
        <x:v>SUM</x:v>
      </x:c>
      <x:c r="E21" s="24" t="n">
        <x:f>SUM(H21:M21)</x:f>
        <x:v>2430.3999999999996</x:v>
      </x:c>
      <x:c r="F21" s="3" t="str"/>
      <x:c r="G21" s="2"/>
      <x:c r="H21" s="25" t="n">
        <x:f>SUMIFS('Journal'!$T$11:$T$1147,'Journal'!$C$11:$C$1147,H$6,'Journal'!$U$11:$U$1147,"depreciation")</x:f>
        <x:v>208.32</x:v>
      </x:c>
      <x:c r="I21" s="25" t="n">
        <x:f>SUMIFS('Journal'!$T$11:$T$1147,'Journal'!$C$11:$C$1147,I$6,'Journal'!$U$11:$U$1147,"depreciation")</x:f>
        <x:v>208.32</x:v>
      </x:c>
      <x:c r="J21" s="25" t="n">
        <x:f>SUMIFS('Journal'!$T$11:$T$1147,'Journal'!$C$11:$C$1147,J$6,'Journal'!$U$11:$U$1147,"depreciation")</x:f>
        <x:v>347.2</x:v>
      </x:c>
      <x:c r="K21" s="25" t="n">
        <x:f>SUMIFS('Journal'!$T$11:$T$1147,'Journal'!$C$11:$C$1147,K$6,'Journal'!$U$11:$U$1147,"depreciation")</x:f>
        <x:v>486.08</x:v>
      </x:c>
      <x:c r="L21" s="25" t="n">
        <x:f>SUMIFS('Journal'!$T$11:$T$1147,'Journal'!$C$11:$C$1147,L$6,'Journal'!$U$11:$U$1147,"depreciation")</x:f>
        <x:v>555.52</x:v>
      </x:c>
      <x:c r="M21" s="25" t="n">
        <x:f>SUMIFS('Journal'!$T$11:$T$1147,'Journal'!$C$11:$C$1147,M$6,'Journal'!$U$11:$U$1147,"depreciation")</x:f>
        <x:v>624.96</x:v>
      </x:c>
    </x:row>
    <x:row r="22" ht="42" customHeight="1">
      <x:c r="A22" s="3" t="str">
        <x:v>22</x:v>
      </x:c>
      <x:c r="B22" s="3" t="str">
        <x:v>Noncash note-interest expense</x:v>
      </x:c>
      <x:c r="C22" s="3" t="str">
        <x:v>EUR</x:v>
      </x:c>
      <x:c r="D22" s="3" t="str">
        <x:v>SUM</x:v>
      </x:c>
      <x:c r="E22" s="24" t="n">
        <x:f>SUM(H22:M22)</x:f>
        <x:v>25000.019999999997</x:v>
      </x:c>
      <x:c r="F22" s="3" t="str"/>
      <x:c r="G22" s="2"/>
      <x:c r="H22" s="25" t="n">
        <x:f>SUMIFS('Journal'!$T$11:$T$1147,'Journal'!$C$11:$C$1147,H$6,'Journal'!$U$11:$U$1147,"note_interest")</x:f>
        <x:v>4166.67</x:v>
      </x:c>
      <x:c r="I22" s="25" t="n">
        <x:f>SUMIFS('Journal'!$T$11:$T$1147,'Journal'!$C$11:$C$1147,I$6,'Journal'!$U$11:$U$1147,"note_interest")</x:f>
        <x:v>4166.67</x:v>
      </x:c>
      <x:c r="J22" s="25" t="n">
        <x:f>SUMIFS('Journal'!$T$11:$T$1147,'Journal'!$C$11:$C$1147,J$6,'Journal'!$U$11:$U$1147,"note_interest")</x:f>
        <x:v>4166.67</x:v>
      </x:c>
      <x:c r="K22" s="25" t="n">
        <x:f>SUMIFS('Journal'!$T$11:$T$1147,'Journal'!$C$11:$C$1147,K$6,'Journal'!$U$11:$U$1147,"note_interest")</x:f>
        <x:v>4166.67</x:v>
      </x:c>
      <x:c r="L22" s="25" t="n">
        <x:f>SUMIFS('Journal'!$T$11:$T$1147,'Journal'!$C$11:$C$1147,L$6,'Journal'!$U$11:$U$1147,"note_interest")</x:f>
        <x:v>4166.67</x:v>
      </x:c>
      <x:c r="M22" s="25" t="n">
        <x:f>SUMIFS('Journal'!$T$11:$T$1147,'Journal'!$C$11:$C$1147,M$6,'Journal'!$U$11:$U$1147,"note_interest")</x:f>
        <x:v>4166.67</x:v>
      </x:c>
    </x:row>
    <x:row r="23" ht="42" customHeight="1">
      <x:c r="A23" s="3" t="str">
        <x:v>23</x:v>
      </x:c>
      <x:c r="B23" s="3" t="str">
        <x:v>Round-fee expense classified financing</x:v>
      </x:c>
      <x:c r="C23" s="3" t="str">
        <x:v>EUR</x:v>
      </x:c>
      <x:c r="D23" s="3" t="str">
        <x:v>SUM</x:v>
      </x:c>
      <x:c r="E23" s="24" t="n">
        <x:f>SUM(H23:M23)</x:f>
        <x:v>0</x:v>
      </x:c>
      <x:c r="F23" s="3" t="str"/>
      <x:c r="G23" s="2"/>
      <x:c r="H23" s="25" t="n">
        <x:f>SUMIFS('Journal'!$T$11:$T$1147,'Journal'!$C$11:$C$1147,H$6,'Journal'!$L$11:$L$1147,"financing")</x:f>
        <x:v>0</x:v>
      </x:c>
      <x:c r="I23" s="25" t="n">
        <x:f>SUMIFS('Journal'!$T$11:$T$1147,'Journal'!$C$11:$C$1147,I$6,'Journal'!$L$11:$L$1147,"financing")</x:f>
        <x:v>0</x:v>
      </x:c>
      <x:c r="J23" s="25" t="n">
        <x:f>SUMIFS('Journal'!$T$11:$T$1147,'Journal'!$C$11:$C$1147,J$6,'Journal'!$L$11:$L$1147,"financing")</x:f>
        <x:v>0</x:v>
      </x:c>
      <x:c r="K23" s="25" t="n">
        <x:f>SUMIFS('Journal'!$T$11:$T$1147,'Journal'!$C$11:$C$1147,K$6,'Journal'!$L$11:$L$1147,"financing")</x:f>
        <x:v>0</x:v>
      </x:c>
      <x:c r="L23" s="25" t="n">
        <x:f>SUMIFS('Journal'!$T$11:$T$1147,'Journal'!$C$11:$C$1147,L$6,'Journal'!$L$11:$L$1147,"financing")</x:f>
        <x:v>0</x:v>
      </x:c>
      <x:c r="M23" s="25" t="n">
        <x:f>SUMIFS('Journal'!$T$11:$T$1147,'Journal'!$C$11:$C$1147,M$6,'Journal'!$L$11:$L$1147,"financing")</x:f>
        <x:v>0</x:v>
      </x:c>
    </x:row>
    <x:row r="24" ht="42" customHeight="1">
      <x:c r="A24" s="3" t="str">
        <x:v>24</x:v>
      </x:c>
      <x:c r="B24" s="3" t="str">
        <x:v>Increase in operating supplier AP</x:v>
      </x:c>
      <x:c r="C24" s="3" t="str">
        <x:v>EUR</x:v>
      </x:c>
      <x:c r="D24" s="3" t="str">
        <x:v>SUM</x:v>
      </x:c>
      <x:c r="E24" s="24" t="n">
        <x:f>SUM(H24:M24)</x:f>
        <x:v>41199.41</x:v>
      </x:c>
      <x:c r="F24" s="3" t="str"/>
      <x:c r="G24" s="2"/>
      <x:c r="H24" s="25" t="n">
        <x:f>-SUMIFS('Journal'!$R$11:$R$1147,'Journal'!$C$11:$C$1147,H$6,'Journal'!$G$11:$G$1147,"GL.AP.SUPPLIER")</x:f>
        <x:v>23098.76</x:v>
      </x:c>
      <x:c r="I24" s="25" t="n">
        <x:f>-SUMIFS('Journal'!$R$11:$R$1147,'Journal'!$C$11:$C$1147,I$6,'Journal'!$G$11:$G$1147,"GL.AP.SUPPLIER")</x:f>
        <x:v>-2067.05</x:v>
      </x:c>
      <x:c r="J24" s="25" t="n">
        <x:f>-SUMIFS('Journal'!$R$11:$R$1147,'Journal'!$C$11:$C$1147,J$6,'Journal'!$G$11:$G$1147,"GL.AP.SUPPLIER")</x:f>
        <x:v>29754.560000000005</x:v>
      </x:c>
      <x:c r="K24" s="25" t="n">
        <x:f>-SUMIFS('Journal'!$R$11:$R$1147,'Journal'!$C$11:$C$1147,K$6,'Journal'!$G$11:$G$1147,"GL.AP.SUPPLIER")</x:f>
        <x:v>-10481.980000000003</x:v>
      </x:c>
      <x:c r="L24" s="25" t="n">
        <x:f>-SUMIFS('Journal'!$R$11:$R$1147,'Journal'!$C$11:$C$1147,L$6,'Journal'!$G$11:$G$1147,"GL.AP.SUPPLIER")</x:f>
        <x:v>16646.46</x:v>
      </x:c>
      <x:c r="M24" s="25" t="n">
        <x:f>-SUMIFS('Journal'!$R$11:$R$1147,'Journal'!$C$11:$C$1147,M$6,'Journal'!$G$11:$G$1147,"GL.AP.SUPPLIER")</x:f>
        <x:v>-15751.339999999997</x:v>
      </x:c>
    </x:row>
    <x:row r="25" ht="42" customHeight="1">
      <x:c r="A25" s="3" t="str">
        <x:v>25</x:v>
      </x:c>
      <x:c r="B25" s="3" t="str">
        <x:v>Increase in payroll liability</x:v>
      </x:c>
      <x:c r="C25" s="3" t="str">
        <x:v>EUR</x:v>
      </x:c>
      <x:c r="D25" s="3" t="str">
        <x:v>SUM</x:v>
      </x:c>
      <x:c r="E25" s="24" t="n">
        <x:f>SUM(H25:M25)</x:f>
        <x:v>0</x:v>
      </x:c>
      <x:c r="F25" s="3" t="str"/>
      <x:c r="G25" s="2"/>
      <x:c r="H25" s="25" t="n">
        <x:f>-SUMIFS('Journal'!$R$11:$R$1147,'Journal'!$C$11:$C$1147,H$6,'Journal'!$G$11:$G$1147,"GL.AP.PAYROLL")</x:f>
        <x:v>0</x:v>
      </x:c>
      <x:c r="I25" s="25" t="n">
        <x:f>-SUMIFS('Journal'!$R$11:$R$1147,'Journal'!$C$11:$C$1147,I$6,'Journal'!$G$11:$G$1147,"GL.AP.PAYROLL")</x:f>
        <x:v>0</x:v>
      </x:c>
      <x:c r="J25" s="25" t="n">
        <x:f>-SUMIFS('Journal'!$R$11:$R$1147,'Journal'!$C$11:$C$1147,J$6,'Journal'!$G$11:$G$1147,"GL.AP.PAYROLL")</x:f>
        <x:v>0</x:v>
      </x:c>
      <x:c r="K25" s="25" t="n">
        <x:f>-SUMIFS('Journal'!$R$11:$R$1147,'Journal'!$C$11:$C$1147,K$6,'Journal'!$G$11:$G$1147,"GL.AP.PAYROLL")</x:f>
        <x:v>0</x:v>
      </x:c>
      <x:c r="L25" s="25" t="n">
        <x:f>-SUMIFS('Journal'!$R$11:$R$1147,'Journal'!$C$11:$C$1147,L$6,'Journal'!$G$11:$G$1147,"GL.AP.PAYROLL")</x:f>
        <x:v>0</x:v>
      </x:c>
      <x:c r="M25" s="25" t="n">
        <x:f>-SUMIFS('Journal'!$R$11:$R$1147,'Journal'!$C$11:$C$1147,M$6,'Journal'!$G$11:$G$1147,"GL.AP.PAYROLL")</x:f>
        <x:v>0</x:v>
      </x:c>
    </x:row>
    <x:row r="26" ht="42" customHeight="1">
      <x:c r="A26" s="3" t="str">
        <x:v>26</x:v>
      </x:c>
      <x:c r="B26" s="3" t="str">
        <x:v>Increase in expense accruals</x:v>
      </x:c>
      <x:c r="C26" s="3" t="str">
        <x:v>EUR</x:v>
      </x:c>
      <x:c r="D26" s="3" t="str">
        <x:v>SUM</x:v>
      </x:c>
      <x:c r="E26" s="24" t="n">
        <x:f>SUM(H26:M26)</x:f>
        <x:v>0</x:v>
      </x:c>
      <x:c r="F26" s="3" t="str"/>
      <x:c r="G26" s="2"/>
      <x:c r="H26" s="25" t="n">
        <x:f>-SUMIFS('Journal'!$R$11:$R$1147,'Journal'!$C$11:$C$1147,H$6,'Journal'!$G$11:$G$1147,"GL.ACCRUED.ACCOUNTS")</x:f>
        <x:v>0</x:v>
      </x:c>
      <x:c r="I26" s="25" t="n">
        <x:f>-SUMIFS('Journal'!$R$11:$R$1147,'Journal'!$C$11:$C$1147,I$6,'Journal'!$G$11:$G$1147,"GL.ACCRUED.ACCOUNTS")</x:f>
        <x:v>0</x:v>
      </x:c>
      <x:c r="J26" s="25" t="n">
        <x:f>-SUMIFS('Journal'!$R$11:$R$1147,'Journal'!$C$11:$C$1147,J$6,'Journal'!$G$11:$G$1147,"GL.ACCRUED.ACCOUNTS")</x:f>
        <x:v>0</x:v>
      </x:c>
      <x:c r="K26" s="25" t="n">
        <x:f>-SUMIFS('Journal'!$R$11:$R$1147,'Journal'!$C$11:$C$1147,K$6,'Journal'!$G$11:$G$1147,"GL.ACCRUED.ACCOUNTS")</x:f>
        <x:v>0</x:v>
      </x:c>
      <x:c r="L26" s="25" t="n">
        <x:f>-SUMIFS('Journal'!$R$11:$R$1147,'Journal'!$C$11:$C$1147,L$6,'Journal'!$G$11:$G$1147,"GL.ACCRUED.ACCOUNTS")</x:f>
        <x:v>0</x:v>
      </x:c>
      <x:c r="M26" s="25" t="n">
        <x:f>-SUMIFS('Journal'!$R$11:$R$1147,'Journal'!$C$11:$C$1147,M$6,'Journal'!$G$11:$G$1147,"GL.ACCRUED.ACCOUNTS")</x:f>
        <x:v>0</x:v>
      </x:c>
    </x:row>
    <x:row r="27" ht="42" customHeight="1">
      <x:c r="A27" s="3" t="str">
        <x:v>27</x:v>
      </x:c>
      <x:c r="B27" s="3" t="str">
        <x:v>Invoice VAT cash adjustment</x:v>
      </x:c>
      <x:c r="C27" s="3" t="str">
        <x:v>EUR</x:v>
      </x:c>
      <x:c r="D27" s="3" t="str">
        <x:v>SUM</x:v>
      </x:c>
      <x:c r="E27" s="24" t="n">
        <x:f>SUM(H27:M27)</x:f>
        <x:v>32577.730000000003</x:v>
      </x:c>
      <x:c r="F27" s="3" t="str"/>
      <x:c r="G27" s="2"/>
      <x:c r="H27" s="25" t="n">
        <x:f>SUMIFS('VAT_Invoices'!$I$11:$I$115,'VAT_Invoices'!$B$11:$B$115,H$6)</x:f>
        <x:v>3235.52</x:v>
      </x:c>
      <x:c r="I27" s="25" t="n">
        <x:f>SUMIFS('VAT_Invoices'!$I$11:$I$115,'VAT_Invoices'!$B$11:$B$115,I$6)</x:f>
        <x:v>2941.41</x:v>
      </x:c>
      <x:c r="J27" s="25" t="n">
        <x:f>SUMIFS('VAT_Invoices'!$I$11:$I$115,'VAT_Invoices'!$B$11:$B$115,J$6)</x:f>
        <x:v>7548.450000000001</x:v>
      </x:c>
      <x:c r="K27" s="25" t="n">
        <x:f>SUMIFS('VAT_Invoices'!$I$11:$I$115,'VAT_Invoices'!$B$11:$B$115,K$6)</x:f>
        <x:v>5422.38</x:v>
      </x:c>
      <x:c r="L27" s="25" t="n">
        <x:f>SUMIFS('VAT_Invoices'!$I$11:$I$115,'VAT_Invoices'!$B$11:$B$115,L$6)</x:f>
        <x:v>8008.370000000001</x:v>
      </x:c>
      <x:c r="M27" s="25" t="n">
        <x:f>SUMIFS('VAT_Invoices'!$I$11:$I$115,'VAT_Invoices'!$B$11:$B$115,M$6)</x:f>
        <x:v>5421.6</x:v>
      </x:c>
    </x:row>
    <x:row r="28" ht="42" customHeight="1">
      <x:c r="A28" s="3" t="str">
        <x:v>28</x:v>
      </x:c>
      <x:c r="B28" s="3" t="str">
        <x:v>Income-tax accrued expense</x:v>
      </x:c>
      <x:c r="C28" s="3" t="str">
        <x:v>EUR</x:v>
      </x:c>
      <x:c r="D28" s="3" t="str">
        <x:v>SUM</x:v>
      </x:c>
      <x:c r="E28" s="24" t="n">
        <x:f>SUM(H28:M28)</x:f>
        <x:v>0</x:v>
      </x:c>
      <x:c r="F28" s="3" t="str"/>
      <x:c r="G28" s="2"/>
      <x:c r="H28" s="25" t="n">
        <x:f>SUMIFS('Journal'!$T$11:$T$1147,'Journal'!$C$11:$C$1147,H$6,'Journal'!$U$11:$U$1147,"tax")</x:f>
        <x:v>0</x:v>
      </x:c>
      <x:c r="I28" s="25" t="n">
        <x:f>SUMIFS('Journal'!$T$11:$T$1147,'Journal'!$C$11:$C$1147,I$6,'Journal'!$U$11:$U$1147,"tax")</x:f>
        <x:v>0</x:v>
      </x:c>
      <x:c r="J28" s="25" t="n">
        <x:f>SUMIFS('Journal'!$T$11:$T$1147,'Journal'!$C$11:$C$1147,J$6,'Journal'!$U$11:$U$1147,"tax")</x:f>
        <x:v>0</x:v>
      </x:c>
      <x:c r="K28" s="25" t="n">
        <x:f>SUMIFS('Journal'!$T$11:$T$1147,'Journal'!$C$11:$C$1147,K$6,'Journal'!$U$11:$U$1147,"tax")</x:f>
        <x:v>0</x:v>
      </x:c>
      <x:c r="L28" s="25" t="n">
        <x:f>SUMIFS('Journal'!$T$11:$T$1147,'Journal'!$C$11:$C$1147,L$6,'Journal'!$U$11:$U$1147,"tax")</x:f>
        <x:v>0</x:v>
      </x:c>
      <x:c r="M28" s="25" t="n">
        <x:f>SUMIFS('Journal'!$T$11:$T$1147,'Journal'!$C$11:$C$1147,M$6,'Journal'!$U$11:$U$1147,"tax")</x:f>
        <x:v>0</x:v>
      </x:c>
    </x:row>
    <x:row r="29" ht="42" customHeight="1">
      <x:c r="A29" s="3" t="str">
        <x:v>29</x:v>
      </x:c>
      <x:c r="B29" s="3" t="str">
        <x:v>Operating VAT/tax cash payments</x:v>
      </x:c>
      <x:c r="C29" s="3" t="str">
        <x:v>EUR</x:v>
      </x:c>
      <x:c r="D29" s="3" t="str">
        <x:v>SUM</x:v>
      </x:c>
      <x:c r="E29" s="24" t="n">
        <x:f>SUM(H29:M29)</x:f>
        <x:v>0</x:v>
      </x:c>
      <x:c r="F29" s="3" t="str"/>
      <x:c r="G29" s="2"/>
      <x:c r="H29" s="25" t="n">
        <x:f>SUMIFS('Journal'!$W$11:$W$1147,'Journal'!$C$11:$C$1147,H$6,'Journal'!$K$11:$K$1147,"VAT.DOM_PAID")+SUMIFS('Journal'!$W$11:$W$1147,'Journal'!$C$11:$C$1147,H$6,'Journal'!$K$11:$K$1147,"VAT.OSS_PAID")+SUMIFS('Journal'!$W$11:$W$1147,'Journal'!$C$11:$C$1147,H$6,'Journal'!$K$11:$K$1147,"TAX.PAID")</x:f>
        <x:v>0</x:v>
      </x:c>
      <x:c r="I29" s="25" t="n">
        <x:f>SUMIFS('Journal'!$W$11:$W$1147,'Journal'!$C$11:$C$1147,I$6,'Journal'!$K$11:$K$1147,"VAT.DOM_PAID")+SUMIFS('Journal'!$W$11:$W$1147,'Journal'!$C$11:$C$1147,I$6,'Journal'!$K$11:$K$1147,"VAT.OSS_PAID")+SUMIFS('Journal'!$W$11:$W$1147,'Journal'!$C$11:$C$1147,I$6,'Journal'!$K$11:$K$1147,"TAX.PAID")</x:f>
        <x:v>0</x:v>
      </x:c>
      <x:c r="J29" s="25" t="n">
        <x:f>SUMIFS('Journal'!$W$11:$W$1147,'Journal'!$C$11:$C$1147,J$6,'Journal'!$K$11:$K$1147,"VAT.DOM_PAID")+SUMIFS('Journal'!$W$11:$W$1147,'Journal'!$C$11:$C$1147,J$6,'Journal'!$K$11:$K$1147,"VAT.OSS_PAID")+SUMIFS('Journal'!$W$11:$W$1147,'Journal'!$C$11:$C$1147,J$6,'Journal'!$K$11:$K$1147,"TAX.PAID")</x:f>
        <x:v>0</x:v>
      </x:c>
      <x:c r="K29" s="25" t="n">
        <x:f>SUMIFS('Journal'!$W$11:$W$1147,'Journal'!$C$11:$C$1147,K$6,'Journal'!$K$11:$K$1147,"VAT.DOM_PAID")+SUMIFS('Journal'!$W$11:$W$1147,'Journal'!$C$11:$C$1147,K$6,'Journal'!$K$11:$K$1147,"VAT.OSS_PAID")+SUMIFS('Journal'!$W$11:$W$1147,'Journal'!$C$11:$C$1147,K$6,'Journal'!$K$11:$K$1147,"TAX.PAID")</x:f>
        <x:v>0</x:v>
      </x:c>
      <x:c r="L29" s="25" t="n">
        <x:f>SUMIFS('Journal'!$W$11:$W$1147,'Journal'!$C$11:$C$1147,L$6,'Journal'!$K$11:$K$1147,"VAT.DOM_PAID")+SUMIFS('Journal'!$W$11:$W$1147,'Journal'!$C$11:$C$1147,L$6,'Journal'!$K$11:$K$1147,"VAT.OSS_PAID")+SUMIFS('Journal'!$W$11:$W$1147,'Journal'!$C$11:$C$1147,L$6,'Journal'!$K$11:$K$1147,"TAX.PAID")</x:f>
        <x:v>0</x:v>
      </x:c>
      <x:c r="M29" s="25" t="n">
        <x:f>SUMIFS('Journal'!$W$11:$W$1147,'Journal'!$C$11:$C$1147,M$6,'Journal'!$K$11:$K$1147,"VAT.DOM_PAID")+SUMIFS('Journal'!$W$11:$W$1147,'Journal'!$C$11:$C$1147,M$6,'Journal'!$K$11:$K$1147,"VAT.OSS_PAID")+SUMIFS('Journal'!$W$11:$W$1147,'Journal'!$C$11:$C$1147,M$6,'Journal'!$K$11:$K$1147,"TAX.PAID")</x:f>
        <x:v>0</x:v>
      </x:c>
    </x:row>
    <x:row r="30" ht="42" customHeight="1">
      <x:c r="A30" s="3" t="str">
        <x:v>30</x:v>
      </x:c>
      <x:c r="B30" s="3" t="str">
        <x:v>Gross operating cash paid (bridge)</x:v>
      </x:c>
      <x:c r="C30" s="3" t="str">
        <x:v>EUR</x:v>
      </x:c>
      <x:c r="D30" s="3" t="str">
        <x:v>SUM</x:v>
      </x:c>
      <x:c r="E30" s="24" t="n">
        <x:f>SUM(H30:M30)</x:f>
        <x:v>461059.78000000014</x:v>
      </x:c>
      <x:c r="F30" s="3" t="str"/>
      <x:c r="G30" s="2"/>
      <x:c r="H30" s="24" t="n">
        <x:f>H11-SUM(H21:H26)+H27-H28+H29</x:f>
        <x:v>20395.86000000002</x:v>
      </x:c>
      <x:c r="I30" s="24" t="n">
        <x:f>I11-SUM(I21:I26)+I27-I28+I29</x:f>
        <x:v>43496.72</x:v>
      </x:c>
      <x:c r="J30" s="24" t="n">
        <x:f>J11-SUM(J21:J26)+J27-J28+J29</x:f>
        <x:v>59440.580000000016</x:v>
      </x:c>
      <x:c r="K30" s="24" t="n">
        <x:f>K11-SUM(K21:K26)+K27-K28+K29</x:f>
        <x:v>106191.81000000006</x:v>
      </x:c>
      <x:c r="L30" s="24" t="n">
        <x:f>L11-SUM(L21:L26)+L27-L28+L29</x:f>
        <x:v>104228.58000000002</x:v>
      </x:c>
      <x:c r="M30" s="24" t="n">
        <x:f>M11-SUM(M21:M26)+M27-M28+M29</x:f>
        <x:v>127306.23000000001</x:v>
      </x:c>
    </x:row>
    <x:row r="31" ht="42" customHeight="1">
      <x:c r="A31" s="3" t="str">
        <x:v>31</x:v>
      </x:c>
      <x:c r="B31" s="3" t="str">
        <x:v>Gross operating cash paid (journal)</x:v>
      </x:c>
      <x:c r="C31" s="3" t="str">
        <x:v>EUR</x:v>
      </x:c>
      <x:c r="D31" s="3" t="str">
        <x:v>SUM</x:v>
      </x:c>
      <x:c r="E31" s="24" t="n">
        <x:f>SUM(H31:M31)</x:f>
        <x:v>461059.78</x:v>
      </x:c>
      <x:c r="F31" s="3" t="str"/>
      <x:c r="G31" s="2"/>
      <x:c r="H31" s="25" t="n">
        <x:f>SUMIFS('Journal'!$W$11:$W$1147,'Journal'!$C$11:$C$1147,H$6)</x:f>
        <x:v>20395.859999999997</x:v>
      </x:c>
      <x:c r="I31" s="25" t="n">
        <x:f>SUMIFS('Journal'!$W$11:$W$1147,'Journal'!$C$11:$C$1147,I$6)</x:f>
        <x:v>43496.720000000016</x:v>
      </x:c>
      <x:c r="J31" s="25" t="n">
        <x:f>SUMIFS('Journal'!$W$11:$W$1147,'Journal'!$C$11:$C$1147,J$6)</x:f>
        <x:v>59440.58000000002</x:v>
      </x:c>
      <x:c r="K31" s="25" t="n">
        <x:f>SUMIFS('Journal'!$W$11:$W$1147,'Journal'!$C$11:$C$1147,K$6)</x:f>
        <x:v>106191.81000000001</x:v>
      </x:c>
      <x:c r="L31" s="25" t="n">
        <x:f>SUMIFS('Journal'!$W$11:$W$1147,'Journal'!$C$11:$C$1147,L$6)</x:f>
        <x:v>104228.58000000002</x:v>
      </x:c>
      <x:c r="M31" s="25" t="n">
        <x:f>SUMIFS('Journal'!$W$11:$W$1147,'Journal'!$C$11:$C$1147,M$6)</x:f>
        <x:v>127306.22999999998</x:v>
      </x:c>
    </x:row>
    <x:row r="32" ht="42" customHeight="1">
      <x:c r="A32" s="3" t="str">
        <x:v>32</x:v>
      </x:c>
      <x:c r="B32" s="3" t="str">
        <x:v>Cash-paid bridge difference</x:v>
      </x:c>
      <x:c r="C32" s="3" t="str">
        <x:v>EUR</x:v>
      </x:c>
      <x:c r="D32" s="3" t="str">
        <x:v>SUM</x:v>
      </x:c>
      <x:c r="E32" s="24" t="n">
        <x:f>SUM(H32:M32)</x:f>
        <x:v>7.275957614183426e-11</x:v>
      </x:c>
      <x:c r="F32" s="3" t="str"/>
      <x:c r="G32" s="2"/>
      <x:c r="H32" s="24" t="n">
        <x:f>H30-H31</x:f>
        <x:v>2.1827872842550278e-11</x:v>
      </x:c>
      <x:c r="I32" s="24" t="n">
        <x:f>I30-I31</x:f>
        <x:v>-1.4551915228366852e-11</x:v>
      </x:c>
      <x:c r="J32" s="24" t="n">
        <x:f>J30-J31</x:f>
        <x:v>-7.275957614183426e-12</x:v>
      </x:c>
      <x:c r="K32" s="24" t="n">
        <x:f>K30-K31</x:f>
        <x:v>4.3655745685100555e-11</x:v>
      </x:c>
      <x:c r="L32" s="24" t="n">
        <x:f>L30-L31</x:f>
        <x:v>0</x:v>
      </x:c>
      <x:c r="M32" s="24" t="n">
        <x:f>M30-M31</x:f>
        <x:v>2.9103830456733704e-11</x:v>
      </x:c>
    </x:row>
    <x:row r="33" ht="25" customHeight="1">
      <x:c r="A33" s="2"/>
      <x:c r="B33" s="2"/>
      <x:c r="C33" s="2"/>
      <x:c r="D33" s="2"/>
      <x:c r="E33" s="2"/>
      <x:c r="F33" s="2"/>
      <x:c r="G33" s="2"/>
      <x:c r="H33" s="2"/>
      <x:c r="I33" s="2"/>
      <x:c r="J33" s="2"/>
      <x:c r="K33" s="2"/>
      <x:c r="L33" s="2"/>
      <x:c r="M33" s="2"/>
    </x:row>
    <x:row r="34" ht="42" customHeight="1">
      <x:c r="A34" s="3" t="str">
        <x:v>34</x:v>
      </x:c>
      <x:c r="B34" s="3" t="str">
        <x:v>Operating receipts incl. VAT refunds</x:v>
      </x:c>
      <x:c r="C34" s="3" t="str">
        <x:v>EUR</x:v>
      </x:c>
      <x:c r="D34" s="3" t="str">
        <x:v>SUM</x:v>
      </x:c>
      <x:c r="E34" s="24" t="n">
        <x:f>SUM(H34:M34)</x:f>
        <x:v>36410.21</x:v>
      </x:c>
      <x:c r="F34" s="3" t="str"/>
      <x:c r="G34" s="2"/>
      <x:c r="H34" s="25" t="n">
        <x:f>SUMIFS('Journal'!$X$11:$X$1147,'Journal'!$C$11:$C$1147,H$6)</x:f>
        <x:v>0</x:v>
      </x:c>
      <x:c r="I34" s="25" t="n">
        <x:f>SUMIFS('Journal'!$X$11:$X$1147,'Journal'!$C$11:$C$1147,I$6)</x:f>
        <x:v>5916.28</x:v>
      </x:c>
      <x:c r="J34" s="25" t="n">
        <x:f>SUMIFS('Journal'!$X$11:$X$1147,'Journal'!$C$11:$C$1147,J$6)</x:f>
        <x:v>4139.03</x:v>
      </x:c>
      <x:c r="K34" s="25" t="n">
        <x:f>SUMIFS('Journal'!$X$11:$X$1147,'Journal'!$C$11:$C$1147,K$6)</x:f>
        <x:v>9626.95</x:v>
      </x:c>
      <x:c r="L34" s="25" t="n">
        <x:f>SUMIFS('Journal'!$X$11:$X$1147,'Journal'!$C$11:$C$1147,L$6)</x:f>
        <x:v>7372.73</x:v>
      </x:c>
      <x:c r="M34" s="25" t="n">
        <x:f>SUMIFS('Journal'!$X$11:$X$1147,'Journal'!$C$11:$C$1147,M$6)</x:f>
        <x:v>9355.22</x:v>
      </x:c>
    </x:row>
    <x:row r="35" ht="42" customHeight="1">
      <x:c r="A35" s="3" t="str">
        <x:v>35</x:v>
      </x:c>
      <x:c r="B35" s="3" t="str">
        <x:v>Net operating burn</x:v>
      </x:c>
      <x:c r="C35" s="3" t="str">
        <x:v>EUR</x:v>
      </x:c>
      <x:c r="D35" s="3" t="str">
        <x:v>SUM</x:v>
      </x:c>
      <x:c r="E35" s="24" t="n">
        <x:f>SUM(H35:M35)</x:f>
        <x:v>424649.57000000007</x:v>
      </x:c>
      <x:c r="F35" s="3" t="str"/>
      <x:c r="G35" s="2"/>
      <x:c r="H35" s="24" t="n">
        <x:f>H31-H34</x:f>
        <x:v>20395.859999999997</x:v>
      </x:c>
      <x:c r="I35" s="24" t="n">
        <x:f>I31-I34</x:f>
        <x:v>37580.44000000002</x:v>
      </x:c>
      <x:c r="J35" s="24" t="n">
        <x:f>J31-J34</x:f>
        <x:v>55301.550000000025</x:v>
      </x:c>
      <x:c r="K35" s="24" t="n">
        <x:f>K31-K34</x:f>
        <x:v>96564.86000000002</x:v>
      </x:c>
      <x:c r="L35" s="24" t="n">
        <x:f>L31-L34</x:f>
        <x:v>96855.85000000002</x:v>
      </x:c>
      <x:c r="M35" s="24" t="n">
        <x:f>M31-M34</x:f>
        <x:v>117951.00999999998</x:v>
      </x:c>
    </x:row>
    <x:row r="36" ht="25" customHeight="1">
      <x:c r="A36" s="2"/>
      <x:c r="B36" s="2"/>
      <x:c r="C36" s="2"/>
      <x:c r="D36" s="2"/>
      <x:c r="E36" s="2"/>
      <x:c r="F36" s="2"/>
      <x:c r="G36" s="2"/>
      <x:c r="H36" s="2"/>
      <x:c r="I36" s="2"/>
      <x:c r="J36" s="2"/>
      <x:c r="K36" s="2"/>
      <x:c r="L36" s="2"/>
      <x:c r="M36" s="2"/>
    </x:row>
    <x:row r="37" ht="42" customHeight="1">
      <x:c r="A37" s="3" t="str">
        <x:v>37</x:v>
      </x:c>
      <x:c r="B37" s="3" t="str">
        <x:v>Actual FTE-months</x:v>
      </x:c>
      <x:c r="C37" s="3" t="str">
        <x:v>FTE-months</x:v>
      </x:c>
      <x:c r="D37" s="3" t="str">
        <x:v>SUM</x:v>
      </x:c>
      <x:c r="E37" s="24" t="n">
        <x:f>SUM(H37:M37)</x:f>
        <x:v>35</x:v>
      </x:c>
      <x:c r="F37" s="3" t="str"/>
      <x:c r="G37" s="2"/>
      <x:c r="H37" s="25" t="n">
        <x:f>SUMIFS('FTE_Actuals'!$E$11:$E$45,'FTE_Actuals'!$C$11:$C$45,H$6)</x:f>
        <x:v>3</x:v>
      </x:c>
      <x:c r="I37" s="25" t="n">
        <x:f>SUMIFS('FTE_Actuals'!$E$11:$E$45,'FTE_Actuals'!$C$11:$C$45,I$6)</x:f>
        <x:v>3</x:v>
      </x:c>
      <x:c r="J37" s="25" t="n">
        <x:f>SUMIFS('FTE_Actuals'!$E$11:$E$45,'FTE_Actuals'!$C$11:$C$45,J$6)</x:f>
        <x:v>5</x:v>
      </x:c>
      <x:c r="K37" s="25" t="n">
        <x:f>SUMIFS('FTE_Actuals'!$E$11:$E$45,'FTE_Actuals'!$C$11:$C$45,K$6)</x:f>
        <x:v>7</x:v>
      </x:c>
      <x:c r="L37" s="25" t="n">
        <x:f>SUMIFS('FTE_Actuals'!$E$11:$E$45,'FTE_Actuals'!$C$11:$C$45,L$6)</x:f>
        <x:v>8</x:v>
      </x:c>
      <x:c r="M37" s="25" t="n">
        <x:f>SUMIFS('FTE_Actuals'!$E$11:$E$45,'FTE_Actuals'!$C$11:$C$45,M$6)</x:f>
        <x:v>9</x:v>
      </x:c>
    </x:row>
    <x:row r="38" ht="42" customHeight="1">
      <x:c r="A38" s="3" t="str">
        <x:v>38</x:v>
      </x:c>
      <x:c r="B38" s="3" t="str">
        <x:v>YTD cost per FTE-month numeric</x:v>
      </x:c>
      <x:c r="C38" s="3" t="str">
        <x:v>EUR/FTE-month</x:v>
      </x:c>
      <x:c r="D38" s="3" t="str">
        <x:v>RATIO</x:v>
      </x:c>
      <x:c r="E38" s="24" t="n">
        <x:f>IF(E37&gt;0,E11/E37,0)</x:f>
        <x:v>14203.196571428574</x:v>
      </x:c>
      <x:c r="F38" s="3" t="str">
        <x:v>January-to-column cost / matching January-to-column FTE-months. Not ending headcount.</x:v>
      </x:c>
      <x:c r="G38" s="2"/>
      <x:c r="H38" s="24" t="n">
        <x:f>IF(SUM($H37:H37)&gt;0,SUM($H11:H11)/SUM($H37:H37),0)</x:f>
        <x:v>14878.030000000006</x:v>
      </x:c>
      <x:c r="I38" s="24" t="n">
        <x:f>IF(SUM($H37:I37)&gt;0,SUM($H11:I11)/SUM($H37:I37),0)</x:f>
        <x:v>14582.890000000005</x:v>
      </x:c>
      <x:c r="J38" s="24" t="n">
        <x:f>IF(SUM($H37:J37)&gt;0,SUM($H11:J11)/SUM($H37:J37),0)</x:f>
        <x:v>15787.081818181823</x:v>
      </x:c>
      <x:c r="K38" s="24" t="n">
        <x:f>IF(SUM($H37:K37)&gt;0,SUM($H11:K11)/SUM($H37:K37),0)</x:f>
        <x:v>14922.116666666672</x:v>
      </x:c>
      <x:c r="L38" s="24" t="n">
        <x:f>IF(SUM($H37:L37)&gt;0,SUM($H11:L11)/SUM($H37:L37),0)</x:f>
        <x:v>14853.344615384618</x:v>
      </x:c>
      <x:c r="M38" s="24" t="n">
        <x:f>IF(SUM($H37:M37)&gt;0,SUM($H11:M11)/SUM($H37:M37),0)</x:f>
        <x:v>14203.196571428574</x:v>
      </x:c>
    </x:row>
    <x:row r="39" ht="42" customHeight="1">
      <x:c r="A39" s="3" t="str">
        <x:v>39</x:v>
      </x:c>
      <x:c r="B39" s="3" t="str">
        <x:v>FTE denominator valid</x:v>
      </x:c>
      <x:c r="C39" s="3" t="str">
        <x:v>flag</x:v>
      </x:c>
      <x:c r="D39" s="3" t="str">
        <x:v>RATIO</x:v>
      </x:c>
      <x:c r="E39" s="4" t="n">
        <x:f>IF(E37&gt;0,1,0)</x:f>
        <x:v>1</x:v>
      </x:c>
      <x:c r="F39" s="3" t="str"/>
      <x:c r="G39" s="2"/>
      <x:c r="H39" s="4" t="n">
        <x:f>IF(SUM($H37:H37)&gt;0,1,0)</x:f>
        <x:v>1</x:v>
      </x:c>
      <x:c r="I39" s="4" t="n">
        <x:f>IF(SUM($H37:I37)&gt;0,1,0)</x:f>
        <x:v>1</x:v>
      </x:c>
      <x:c r="J39" s="4" t="n">
        <x:f>IF(SUM($H37:J37)&gt;0,1,0)</x:f>
        <x:v>1</x:v>
      </x:c>
      <x:c r="K39" s="4" t="n">
        <x:f>IF(SUM($H37:K37)&gt;0,1,0)</x:f>
        <x:v>1</x:v>
      </x:c>
      <x:c r="L39" s="4" t="n">
        <x:f>IF(SUM($H37:L37)&gt;0,1,0)</x:f>
        <x:v>1</x:v>
      </x:c>
      <x:c r="M39" s="4" t="n">
        <x:f>IF(SUM($H37:M37)&gt;0,1,0)</x:f>
        <x:v>1</x:v>
      </x:c>
    </x:row>
    <x:row r="40" ht="42" customHeight="1">
      <x:c r="A40" s="3" t="str">
        <x:v>40</x:v>
      </x:c>
      <x:c r="B40" s="3" t="str">
        <x:v>YTD cost per FTE-month</x:v>
      </x:c>
      <x:c r="C40" s="3" t="str">
        <x:v>EUR/FTE-month</x:v>
      </x:c>
      <x:c r="D40" s="3" t="str">
        <x:v>RATIO</x:v>
      </x:c>
      <x:c r="E40" s="24" t="n">
        <x:f>IF(E39=1,E38,"n/m")</x:f>
        <x:v>14203.196571428574</x:v>
      </x:c>
      <x:c r="F40" s="3" t="str">
        <x:v>January-to-column cost / matching January-to-column FTE-months. Not ending headcount.</x:v>
      </x:c>
      <x:c r="G40" s="2"/>
      <x:c r="H40" s="24" t="n">
        <x:f>IF(H39=1,H38,"n/m")</x:f>
        <x:v>14878.030000000006</x:v>
      </x:c>
      <x:c r="I40" s="24" t="n">
        <x:f>IF(I39=1,I38,"n/m")</x:f>
        <x:v>14582.890000000005</x:v>
      </x:c>
      <x:c r="J40" s="24" t="n">
        <x:f>IF(J39=1,J38,"n/m")</x:f>
        <x:v>15787.081818181823</x:v>
      </x:c>
      <x:c r="K40" s="24" t="n">
        <x:f>IF(K39=1,K38,"n/m")</x:f>
        <x:v>14922.116666666672</x:v>
      </x:c>
      <x:c r="L40" s="24" t="n">
        <x:f>IF(L39=1,L38,"n/m")</x:f>
        <x:v>14853.344615384618</x:v>
      </x:c>
      <x:c r="M40" s="24" t="n">
        <x:f>IF(M39=1,M38,"n/m")</x:f>
        <x:v>14203.196571428574</x:v>
      </x:c>
    </x:row>
    <x:row r="41" ht="25" customHeight="1">
      <x:c r="A41" s="2"/>
      <x:c r="B41" s="2"/>
      <x:c r="C41" s="2"/>
      <x:c r="D41" s="2"/>
      <x:c r="E41" s="2"/>
      <x:c r="F41" s="2"/>
      <x:c r="G41" s="2"/>
      <x:c r="H41" s="2"/>
      <x:c r="I41" s="2"/>
      <x:c r="J41" s="2"/>
      <x:c r="K41" s="2"/>
      <x:c r="L41" s="2"/>
      <x:c r="M41" s="2"/>
    </x:row>
    <x:row r="42" ht="42" customHeight="1">
      <x:c r="A42" s="3" t="str">
        <x:v>42</x:v>
      </x:c>
      <x:c r="B42" s="3" t="str">
        <x:v>Payroll cost</x:v>
      </x:c>
      <x:c r="C42" s="3" t="str">
        <x:v>EUR</x:v>
      </x:c>
      <x:c r="D42" s="3" t="str">
        <x:v>SUM</x:v>
      </x:c>
      <x:c r="E42" s="24" t="n">
        <x:f>SUM(H42:M42)</x:f>
        <x:v>268690.04999999993</x:v>
      </x:c>
      <x:c r="F42" s="3" t="str"/>
      <x:c r="G42" s="2"/>
      <x:c r="H42" s="25" t="n">
        <x:f>SUMIFS('Journal'!$T$11:$T$1147,'Journal'!$C$11:$C$1147,H$6,'Journal'!$U$11:$U$1147,"people")</x:f>
        <x:v>20363.859999999997</x:v>
      </x:c>
      <x:c r="I42" s="25" t="n">
        <x:f>SUMIFS('Journal'!$T$11:$T$1147,'Journal'!$C$11:$C$1147,I$6,'Journal'!$U$11:$U$1147,"people")</x:f>
        <x:v>20363.859999999997</x:v>
      </x:c>
      <x:c r="J42" s="25" t="n">
        <x:f>SUMIFS('Journal'!$T$11:$T$1147,'Journal'!$C$11:$C$1147,J$6,'Journal'!$U$11:$U$1147,"people")</x:f>
        <x:v>38376.86999999999</x:v>
      </x:c>
      <x:c r="K42" s="25" t="n">
        <x:f>SUMIFS('Journal'!$T$11:$T$1147,'Journal'!$C$11:$C$1147,K$6,'Journal'!$U$11:$U$1147,"people")</x:f>
        <x:v>55374.24</x:v>
      </x:c>
      <x:c r="L42" s="25" t="n">
        <x:f>SUMIFS('Journal'!$T$11:$T$1147,'Journal'!$C$11:$C$1147,L$6,'Journal'!$U$11:$U$1147,"people")</x:f>
        <x:v>63890.88999999999</x:v>
      </x:c>
      <x:c r="M42" s="25" t="n">
        <x:f>SUMIFS('Journal'!$T$11:$T$1147,'Journal'!$C$11:$C$1147,M$6,'Journal'!$U$11:$U$1147,"people")</x:f>
        <x:v>70320.32999999997</x:v>
      </x:c>
    </x:row>
    <x:row r="43" ht="42" customHeight="1">
      <x:c r="A43" s="3" t="str">
        <x:v>43</x:v>
      </x:c>
      <x:c r="B43" s="3" t="str">
        <x:v>YTD payroll per FTE-month numeric</x:v>
      </x:c>
      <x:c r="C43" s="3" t="str">
        <x:v>EUR/FTE-month</x:v>
      </x:c>
      <x:c r="D43" s="3" t="str">
        <x:v>RATIO</x:v>
      </x:c>
      <x:c r="E43" s="24" t="n">
        <x:f>IF(E37&gt;0,E42/E37,0)</x:f>
        <x:v>7676.858571428569</x:v>
      </x:c>
      <x:c r="F43" s="3" t="str">
        <x:v>January-to-column cost / matching January-to-column FTE-months. Not ending headcount.</x:v>
      </x:c>
      <x:c r="G43" s="2"/>
      <x:c r="H43" s="24" t="n">
        <x:f>IF(SUM($H37:H37)&gt;0,SUM($H42:H42)/SUM($H37:H37),0)</x:f>
        <x:v>6787.953333333332</x:v>
      </x:c>
      <x:c r="I43" s="24" t="n">
        <x:f>IF(SUM($H37:I37)&gt;0,SUM($H42:I42)/SUM($H37:I37),0)</x:f>
        <x:v>6787.953333333332</x:v>
      </x:c>
      <x:c r="J43" s="24" t="n">
        <x:f>IF(SUM($H37:J37)&gt;0,SUM($H42:J42)/SUM($H37:J37),0)</x:f>
        <x:v>7191.326363636362</x:v>
      </x:c>
      <x:c r="K43" s="24" t="n">
        <x:f>IF(SUM($H37:K37)&gt;0,SUM($H42:K42)/SUM($H37:K37),0)</x:f>
        <x:v>7471.046111111111</x:v>
      </x:c>
      <x:c r="L43" s="24" t="n">
        <x:f>IF(SUM($H37:L37)&gt;0,SUM($H42:L42)/SUM($H37:L37),0)</x:f>
        <x:v>7629.604615384615</x:v>
      </x:c>
      <x:c r="M43" s="24" t="n">
        <x:f>IF(SUM($H37:M37)&gt;0,SUM($H42:M42)/SUM($H37:M37),0)</x:f>
        <x:v>7676.858571428569</x:v>
      </x:c>
    </x:row>
    <x:row r="44" ht="42" customHeight="1">
      <x:c r="A44" s="3" t="str">
        <x:v>44</x:v>
      </x:c>
      <x:c r="B44" s="3" t="str">
        <x:v>YTD payroll per FTE-month</x:v>
      </x:c>
      <x:c r="C44" s="3" t="str">
        <x:v>EUR/FTE-month</x:v>
      </x:c>
      <x:c r="D44" s="3" t="str">
        <x:v>RATIO</x:v>
      </x:c>
      <x:c r="E44" s="24" t="n">
        <x:f>IF(E39=1,E43,"n/m")</x:f>
        <x:v>7676.858571428569</x:v>
      </x:c>
      <x:c r="F44" s="3" t="str">
        <x:v>January-to-column cost / matching January-to-column FTE-months. Not ending headcount.</x:v>
      </x:c>
      <x:c r="G44" s="2"/>
      <x:c r="H44" s="24" t="n">
        <x:f>IF(H39=1,H43,"n/m")</x:f>
        <x:v>6787.953333333332</x:v>
      </x:c>
      <x:c r="I44" s="24" t="n">
        <x:f>IF(I39=1,I43,"n/m")</x:f>
        <x:v>6787.953333333332</x:v>
      </x:c>
      <x:c r="J44" s="24" t="n">
        <x:f>IF(J39=1,J43,"n/m")</x:f>
        <x:v>7191.326363636362</x:v>
      </x:c>
      <x:c r="K44" s="24" t="n">
        <x:f>IF(K39=1,K43,"n/m")</x:f>
        <x:v>7471.046111111111</x:v>
      </x:c>
      <x:c r="L44" s="24" t="n">
        <x:f>IF(L39=1,L43,"n/m")</x:f>
        <x:v>7629.604615384615</x:v>
      </x:c>
      <x:c r="M44" s="24" t="n">
        <x:f>IF(M39=1,M43,"n/m")</x:f>
        <x:v>7676.858571428569</x:v>
      </x:c>
    </x:row>
    <x:row r="45" ht="25" customHeight="1">
      <x:c r="A45" s="2"/>
      <x:c r="B45" s="2"/>
      <x:c r="C45" s="2"/>
      <x:c r="D45" s="2"/>
      <x:c r="E45" s="2"/>
      <x:c r="F45" s="2"/>
      <x:c r="G45" s="2"/>
      <x:c r="H45" s="2"/>
      <x:c r="I45" s="2"/>
      <x:c r="J45" s="2"/>
      <x:c r="K45" s="2"/>
      <x:c r="L45" s="2"/>
      <x:c r="M45" s="2"/>
    </x:row>
    <x:row r="46" ht="42" customHeight="1">
      <x:c r="A46" s="3" t="str">
        <x:v>46</x:v>
      </x:c>
      <x:c r="B46" s="3" t="str">
        <x:v>Non-recoverable capex VAT (excluded)</x:v>
      </x:c>
      <x:c r="C46" s="3" t="str">
        <x:v>EUR</x:v>
      </x:c>
      <x:c r="D46" s="3" t="str">
        <x:v>SUM</x:v>
      </x:c>
      <x:c r="E46" s="24" t="n">
        <x:f>SUM(H46:M46)</x:f>
        <x:v>0</x:v>
      </x:c>
      <x:c r="F46" s="3" t="str"/>
      <x:c r="G46" s="2"/>
      <x:c r="H46" s="25" t="n">
        <x:f>SUMIFS('VAT_Invoices'!$G$11:$G$115,'VAT_Invoices'!$B$11:$B$115,H$6,'VAT_Invoices'!$H$11:$H$115,0)</x:f>
        <x:v>0</x:v>
      </x:c>
      <x:c r="I46" s="25" t="n">
        <x:f>SUMIFS('VAT_Invoices'!$G$11:$G$115,'VAT_Invoices'!$B$11:$B$115,I$6,'VAT_Invoices'!$H$11:$H$115,0)</x:f>
        <x:v>0</x:v>
      </x:c>
      <x:c r="J46" s="25" t="n">
        <x:f>SUMIFS('VAT_Invoices'!$G$11:$G$115,'VAT_Invoices'!$B$11:$B$115,J$6,'VAT_Invoices'!$H$11:$H$115,0)</x:f>
        <x:v>0</x:v>
      </x:c>
      <x:c r="K46" s="25" t="n">
        <x:f>SUMIFS('VAT_Invoices'!$G$11:$G$115,'VAT_Invoices'!$B$11:$B$115,K$6,'VAT_Invoices'!$H$11:$H$115,0)</x:f>
        <x:v>0</x:v>
      </x:c>
      <x:c r="L46" s="25" t="n">
        <x:f>SUMIFS('VAT_Invoices'!$G$11:$G$115,'VAT_Invoices'!$B$11:$B$115,L$6,'VAT_Invoices'!$H$11:$H$115,0)</x:f>
        <x:v>0</x:v>
      </x:c>
      <x:c r="M46" s="25" t="n">
        <x:f>SUMIFS('VAT_Invoices'!$G$11:$G$115,'VAT_Invoices'!$B$11:$B$115,M$6,'VAT_Invoices'!$H$11:$H$115,0)</x:f>
        <x:v>0</x:v>
      </x:c>
    </x:row>
  </x:sheetData>
  <x:mergeCells>
    <x:mergeCell ref="A7:F8"/>
  </x:mergeCells>
  <x:conditionalFormatting sqref="H13:M13">
    <x:cfRule type="expression" dxfId="0" priority="1">
      <x:formula>H13&gt;0</x:formula>
    </x:cfRule>
  </x:conditionalFormatting>
  <x:conditionalFormatting sqref="H32:M32">
    <x:cfRule type="expression" dxfId="1" priority="2">
      <x:formula>ABS(H32)&gt;'Cover'!$C$39</x:formula>
    </x:cfRule>
  </x:conditionalFormatting>
  <x:pageMargins left="0.7" right="0.7" top="0.75" bottom="0.75" header="0.3" footer="0.3"/>
</x:worksheet>
</file>

<file path=xl/worksheets/sheet4.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43" hidden="0" customWidth="1"/>
    <x:col min="2" max="2" width="20" hidden="0" customWidth="1"/>
    <x:col min="3" max="3" width="23" hidden="0" customWidth="1"/>
    <x:col min="4" max="4" width="23" hidden="0" customWidth="1"/>
    <x:col min="5" max="5" width="22" hidden="0" customWidth="1"/>
    <x:col min="6" max="6" width="22" hidden="0" customWidth="1"/>
    <x:col min="7" max="7" width="22" hidden="0" customWidth="1"/>
    <x:col min="8" max="8" width="22" hidden="0" customWidth="1"/>
  </x:cols>
  <x:sheetData>
    <x:row r="1" ht="25" customHeight="1">
      <x:c r="A1" s="15" t="str">
        <x:v>2027 actual YTD through June</x:v>
      </x:c>
      <x:c r="B1" s="2"/>
      <x:c r="C1" s="2"/>
      <x:c r="D1" s="2"/>
      <x:c r="E1" s="2"/>
      <x:c r="F1" s="2"/>
      <x:c r="G1" s="2"/>
      <x:c r="H1" s="2"/>
    </x:row>
    <x:row r="2" ht="25" customHeight="1">
      <x:c r="A2" s="14" t="str">
        <x:v>Mirovest GmbH — fictional</x:v>
      </x:c>
      <x:c r="B2" s="2"/>
      <x:c r="C2" s="2"/>
      <x:c r="D2" s="2"/>
      <x:c r="E2" s="2"/>
      <x:c r="F2" s="2"/>
      <x:c r="G2" s="2"/>
      <x:c r="H2" s="2"/>
    </x:row>
    <x:row r="3" ht="25" customHeight="1">
      <x:c r="A3" s="3" t="str">
        <x:v>Selected case</x:v>
      </x:c>
      <x:c r="B3" s="8" t="str">
        <x:f>'Cover'!C29</x:f>
        <x:v>Base</x:v>
      </x:c>
      <x:c r="C3" s="2"/>
      <x:c r="D3" s="2"/>
      <x:c r="E3" s="2"/>
      <x:c r="F3" s="2"/>
      <x:c r="G3" s="2"/>
      <x:c r="H3" s="2"/>
    </x:row>
    <x:row r="4" ht="25" customHeight="1">
      <x:c r="A4" s="14" t="str">
        <x:v>EUR. Actual January–June 2027; source versions remain separate.</x:v>
      </x:c>
      <x:c r="B4" s="2"/>
      <x:c r="C4" s="2"/>
      <x:c r="D4" s="2"/>
      <x:c r="E4" s="2"/>
      <x:c r="F4" s="2"/>
      <x:c r="G4" s="2"/>
      <x:c r="H4" s="2"/>
    </x:row>
    <x:row r="5" ht="25" customHeight="1">
      <x:c r="A5" s="14" t="str">
        <x:v>Release CR02-2026-10-13-v1 · Release bundle / local user copy</x:v>
      </x:c>
      <x:c r="B5" s="2"/>
      <x:c r="C5" s="2"/>
      <x:c r="D5" s="2"/>
      <x:c r="E5" s="2"/>
      <x:c r="F5" s="2"/>
      <x:c r="G5" s="2"/>
      <x:c r="H5" s="2"/>
    </x:row>
    <x:row r="6" ht="25" customHeight="1">
      <x:c r="A6" s="2"/>
      <x:c r="B6" s="2"/>
      <x:c r="C6" s="2"/>
      <x:c r="D6" s="2"/>
      <x:c r="E6" s="2"/>
      <x:c r="F6" s="2"/>
      <x:c r="G6" s="2"/>
      <x:c r="H6" s="2"/>
    </x:row>
    <x:row r="7" ht="32" customHeight="1">
      <x:c r="A7" s="3" t="str">
        <x:v>Covered period: 1 January–30 June 2027. A six-month YTD view, not full-year actuals.</x:v>
      </x:c>
      <x:c r="B7" s="2"/>
      <x:c r="C7" s="2"/>
      <x:c r="D7" s="2"/>
      <x:c r="E7" s="2"/>
      <x:c r="F7" s="2"/>
      <x:c r="G7" s="2"/>
      <x:c r="H7" s="2"/>
    </x:row>
    <x:row r="8" ht="25" customHeight="1">
      <x:c r="A8" s="2"/>
      <x:c r="B8" s="2"/>
      <x:c r="C8" s="2"/>
      <x:c r="D8" s="2"/>
      <x:c r="E8" s="2"/>
      <x:c r="F8" s="2"/>
      <x:c r="G8" s="2"/>
      <x:c r="H8" s="2"/>
    </x:row>
    <x:row r="9" ht="25" customHeight="1">
      <x:c r="A9" s="2"/>
      <x:c r="B9" s="2"/>
      <x:c r="C9" s="2"/>
      <x:c r="D9" s="2"/>
      <x:c r="E9" s="2"/>
      <x:c r="F9" s="2"/>
      <x:c r="G9" s="2"/>
      <x:c r="H9" s="2"/>
    </x:row>
    <x:row r="10" ht="38" customHeight="1">
      <x:c r="A10" s="13" t="str">
        <x:v>Account</x:v>
      </x:c>
      <x:c r="B10" s="13" t="str">
        <x:v>Cost centre</x:v>
      </x:c>
      <x:c r="C10" s="13" t="str">
        <x:v>Actual accrued</x:v>
      </x:c>
      <x:c r="D10" s="13" t="str">
        <x:v>Budget accrued</x:v>
      </x:c>
      <x:c r="E10" s="13" t="str">
        <x:v>Variance EUR</x:v>
      </x:c>
      <x:c r="F10" s="13" t="str">
        <x:v>Variance % numeric</x:v>
      </x:c>
      <x:c r="G10" s="13" t="str">
        <x:v>Valid</x:v>
      </x:c>
      <x:c r="H10" s="13" t="str">
        <x:v>Variance %</x:v>
      </x:c>
    </x:row>
    <x:row r="11" ht="25" customHeight="1">
      <x:c r="A11" s="3" t="str">
        <x:v>GL.COGS.CLOUD_FIXED</x:v>
      </x:c>
      <x:c r="B11" s="3" t="str">
        <x:v>ENG</x:v>
      </x:c>
      <x:c r="C11" s="25" t="n">
        <x:f>SUMIFS('Monthly_Detail'!$D$11:$D$454,'Monthly_Detail'!$A$11:$A$454,A11,'Monthly_Detail'!$B$11:$B$454,B11)</x:f>
        <x:v>4500</x:v>
      </x:c>
      <x:c r="D11" s="25" t="n">
        <x:f>SUMIFS('Monthly_Detail'!$E$11:$E$454,'Monthly_Detail'!$A$11:$A$454,A11,'Monthly_Detail'!$B$11:$B$454,B11)</x:f>
        <x:v>4500</x:v>
      </x:c>
      <x:c r="E11" s="24" t="n">
        <x:f>C11-D11</x:f>
        <x:v>0</x:v>
      </x:c>
      <x:c r="F11" s="26" t="n">
        <x:f>IF(D11=0,0,E11/D11)</x:f>
        <x:v>0</x:v>
      </x:c>
      <x:c r="G11" s="4" t="n">
        <x:f>IF(D11=0,0,1)</x:f>
        <x:v>1</x:v>
      </x:c>
      <x:c r="H11" s="26" t="n">
        <x:f>IF(G11=1,F11,"n/m")</x:f>
        <x:v>0</x:v>
      </x:c>
    </x:row>
    <x:row r="12" ht="25" customHeight="1">
      <x:c r="A12" s="3" t="str">
        <x:v>GL.COGS.MDATA</x:v>
      </x:c>
      <x:c r="B12" s="3" t="str">
        <x:v>ENG</x:v>
      </x:c>
      <x:c r="C12" s="25" t="n">
        <x:f>SUMIFS('Monthly_Detail'!$D$11:$D$454,'Monthly_Detail'!$A$11:$A$454,A12,'Monthly_Detail'!$B$11:$B$454,B12)</x:f>
        <x:v>1301.73</x:v>
      </x:c>
      <x:c r="D12" s="25" t="n">
        <x:f>SUMIFS('Monthly_Detail'!$E$11:$E$454,'Monthly_Detail'!$A$11:$A$454,A12,'Monthly_Detail'!$B$11:$B$454,B12)</x:f>
        <x:v>1301.7391304347825</x:v>
      </x:c>
      <x:c r="E12" s="24" t="n">
        <x:f>C12-D12</x:f>
        <x:v>-0.009130434782491648</x:v>
      </x:c>
      <x:c r="F12" s="26" t="n">
        <x:f>IF(D12=0,0,E12/D12)</x:f>
        <x:v>-0.0000070140280560223085</x:v>
      </x:c>
      <x:c r="G12" s="4" t="n">
        <x:f>IF(D12=0,0,1)</x:f>
        <x:v>1</x:v>
      </x:c>
      <x:c r="H12" s="26" t="n">
        <x:f>IF(G12=1,F12,"n/m")</x:f>
        <x:v>-0.0000070140280560223085</x:v>
      </x:c>
    </x:row>
    <x:row r="13" ht="25" customHeight="1">
      <x:c r="A13" s="3" t="str">
        <x:v>GL.DEPR.IT</x:v>
      </x:c>
      <x:c r="B13" s="3" t="str">
        <x:v>COMP</x:v>
      </x:c>
      <x:c r="C13" s="25" t="n">
        <x:f>SUMIFS('Monthly_Detail'!$D$11:$D$454,'Monthly_Detail'!$A$11:$A$454,A13,'Monthly_Detail'!$B$11:$B$454,B13)</x:f>
        <x:v>208.32</x:v>
      </x:c>
      <x:c r="D13" s="25" t="n">
        <x:f>SUMIFS('Monthly_Detail'!$E$11:$E$454,'Monthly_Detail'!$A$11:$A$454,A13,'Monthly_Detail'!$B$11:$B$454,B13)</x:f>
        <x:v>208.33333333333331</x:v>
      </x:c>
      <x:c r="E13" s="24" t="n">
        <x:f>C13-D13</x:f>
        <x:v>-0.013333333333321207</x:v>
      </x:c>
      <x:c r="F13" s="26" t="n">
        <x:f>IF(D13=0,0,E13/D13)</x:f>
        <x:v>-0.0000639999999999418</x:v>
      </x:c>
      <x:c r="G13" s="4" t="n">
        <x:f>IF(D13=0,0,1)</x:f>
        <x:v>1</x:v>
      </x:c>
      <x:c r="H13" s="26" t="n">
        <x:f>IF(G13=1,F13,"n/m")</x:f>
        <x:v>-0.0000639999999999418</x:v>
      </x:c>
    </x:row>
    <x:row r="14" ht="25" customHeight="1">
      <x:c r="A14" s="3" t="str">
        <x:v>GL.DEPR.IT</x:v>
      </x:c>
      <x:c r="B14" s="3" t="str">
        <x:v>ENG</x:v>
      </x:c>
      <x:c r="C14" s="25" t="n">
        <x:f>SUMIFS('Monthly_Detail'!$D$11:$D$454,'Monthly_Detail'!$A$11:$A$454,A14,'Monthly_Detail'!$B$11:$B$454,B14)</x:f>
        <x:v>1527.68</x:v>
      </x:c>
      <x:c r="D14" s="25" t="n">
        <x:f>SUMIFS('Monthly_Detail'!$E$11:$E$454,'Monthly_Detail'!$A$11:$A$454,A14,'Monthly_Detail'!$B$11:$B$454,B14)</x:f>
        <x:v>1597.2222222222222</x:v>
      </x:c>
      <x:c r="E14" s="24" t="n">
        <x:f>C14-D14</x:f>
        <x:v>-69.54222222222211</x:v>
      </x:c>
      <x:c r="F14" s="26" t="n">
        <x:f>IF(D14=0,0,E14/D14)</x:f>
        <x:v>-0.04353947826086949</x:v>
      </x:c>
      <x:c r="G14" s="4" t="n">
        <x:f>IF(D14=0,0,1)</x:f>
        <x:v>1</x:v>
      </x:c>
      <x:c r="H14" s="26" t="n">
        <x:f>IF(G14=1,F14,"n/m")</x:f>
        <x:v>-0.04353947826086949</x:v>
      </x:c>
    </x:row>
    <x:row r="15" ht="25" customHeight="1">
      <x:c r="A15" s="3" t="str">
        <x:v>GL.DEPR.IT</x:v>
      </x:c>
      <x:c r="B15" s="3" t="str">
        <x:v>MGMT</x:v>
      </x:c>
      <x:c r="C15" s="25" t="n">
        <x:f>SUMIFS('Monthly_Detail'!$D$11:$D$454,'Monthly_Detail'!$A$11:$A$454,A15,'Monthly_Detail'!$B$11:$B$454,B15)</x:f>
        <x:v>416.64</x:v>
      </x:c>
      <x:c r="D15" s="25" t="n">
        <x:f>SUMIFS('Monthly_Detail'!$E$11:$E$454,'Monthly_Detail'!$A$11:$A$454,A15,'Monthly_Detail'!$B$11:$B$454,B15)</x:f>
        <x:v>416.6666666666667</x:v>
      </x:c>
      <x:c r="E15" s="24" t="n">
        <x:f>C15-D15</x:f>
        <x:v>-0.026666666666699257</x:v>
      </x:c>
      <x:c r="F15" s="26" t="n">
        <x:f>IF(D15=0,0,E15/D15)</x:f>
        <x:v>-0.00006400000000007821</x:v>
      </x:c>
      <x:c r="G15" s="4" t="n">
        <x:f>IF(D15=0,0,1)</x:f>
        <x:v>1</x:v>
      </x:c>
      <x:c r="H15" s="26" t="n">
        <x:f>IF(G15=1,F15,"n/m")</x:f>
        <x:v>-0.00006400000000007821</x:v>
      </x:c>
    </x:row>
    <x:row r="16" ht="25" customHeight="1">
      <x:c r="A16" s="3" t="str">
        <x:v>GL.DEPR.IT</x:v>
      </x:c>
      <x:c r="B16" s="3" t="str">
        <x:v>MKT</x:v>
      </x:c>
      <x:c r="C16" s="25" t="n">
        <x:f>SUMIFS('Monthly_Detail'!$D$11:$D$454,'Monthly_Detail'!$A$11:$A$454,A16,'Monthly_Detail'!$B$11:$B$454,B16)</x:f>
        <x:v>69.44</x:v>
      </x:c>
      <x:c r="D16" s="25" t="n">
        <x:f>SUMIFS('Monthly_Detail'!$E$11:$E$454,'Monthly_Detail'!$A$11:$A$454,A16,'Monthly_Detail'!$B$11:$B$454,B16)</x:f>
        <x:v>0</x:v>
      </x:c>
      <x:c r="E16" s="24" t="n">
        <x:f>C16-D16</x:f>
        <x:v>69.44</x:v>
      </x:c>
      <x:c r="F16" s="26" t="n">
        <x:f>IF(D16=0,0,E16/D16)</x:f>
        <x:v>0</x:v>
      </x:c>
      <x:c r="G16" s="4" t="n">
        <x:f>IF(D16=0,0,1)</x:f>
        <x:v>0</x:v>
      </x:c>
      <x:c r="H16" s="26" t="str">
        <x:f>IF(G16=1,F16,"n/m")</x:f>
        <x:v>n/m</x:v>
      </x:c>
    </x:row>
    <x:row r="17" ht="25" customHeight="1">
      <x:c r="A17" s="3" t="str">
        <x:v>GL.DEPR.IT</x:v>
      </x:c>
      <x:c r="B17" s="3" t="str">
        <x:v>PROD</x:v>
      </x:c>
      <x:c r="C17" s="25" t="n">
        <x:f>SUMIFS('Monthly_Detail'!$D$11:$D$454,'Monthly_Detail'!$A$11:$A$454,A17,'Monthly_Detail'!$B$11:$B$454,B17)</x:f>
        <x:v>208.32</x:v>
      </x:c>
      <x:c r="D17" s="25" t="n">
        <x:f>SUMIFS('Monthly_Detail'!$E$11:$E$454,'Monthly_Detail'!$A$11:$A$454,A17,'Monthly_Detail'!$B$11:$B$454,B17)</x:f>
        <x:v>208.33333333333331</x:v>
      </x:c>
      <x:c r="E17" s="24" t="n">
        <x:f>C17-D17</x:f>
        <x:v>-0.013333333333321207</x:v>
      </x:c>
      <x:c r="F17" s="26" t="n">
        <x:f>IF(D17=0,0,E17/D17)</x:f>
        <x:v>-0.0000639999999999418</x:v>
      </x:c>
      <x:c r="G17" s="4" t="n">
        <x:f>IF(D17=0,0,1)</x:f>
        <x:v>1</x:v>
      </x:c>
      <x:c r="H17" s="26" t="n">
        <x:f>IF(G17=1,F17,"n/m")</x:f>
        <x:v>-0.0000639999999999418</x:v>
      </x:c>
    </x:row>
    <x:row r="18" ht="25" customHeight="1">
      <x:c r="A18" s="3" t="str">
        <x:v>GL.FIN.NOTE_INTEREST</x:v>
      </x:c>
      <x:c r="B18" s="3" t="str">
        <x:v>CORP</x:v>
      </x:c>
      <x:c r="C18" s="25" t="n">
        <x:f>SUMIFS('Monthly_Detail'!$D$11:$D$454,'Monthly_Detail'!$A$11:$A$454,A18,'Monthly_Detail'!$B$11:$B$454,B18)</x:f>
        <x:v>25000.019999999997</x:v>
      </x:c>
      <x:c r="D18" s="25" t="n">
        <x:f>SUMIFS('Monthly_Detail'!$E$11:$E$454,'Monthly_Detail'!$A$11:$A$454,A18,'Monthly_Detail'!$B$11:$B$454,B18)</x:f>
        <x:v>25000.000000000004</x:v>
      </x:c>
      <x:c r="E18" s="24" t="n">
        <x:f>C18-D18</x:f>
        <x:v>0.0199999999931606</x:v>
      </x:c>
      <x:c r="F18" s="26" t="n">
        <x:f>IF(D18=0,0,E18/D18)</x:f>
        <x:v>7.999999997264239e-7</x:v>
      </x:c>
      <x:c r="G18" s="4" t="n">
        <x:f>IF(D18=0,0,1)</x:f>
        <x:v>1</x:v>
      </x:c>
      <x:c r="H18" s="26" t="n">
        <x:f>IF(G18=1,F18,"n/m")</x:f>
        <x:v>7.999999997264239e-7</x:v>
      </x:c>
    </x:row>
    <x:row r="19" ht="25" customHeight="1">
      <x:c r="A19" s="3" t="str">
        <x:v>GL.OPEX.OPX.BOOKKEEP</x:v>
      </x:c>
      <x:c r="B19" s="3" t="str">
        <x:v>FIN</x:v>
      </x:c>
      <x:c r="C19" s="25" t="n">
        <x:f>SUMIFS('Monthly_Detail'!$D$11:$D$454,'Monthly_Detail'!$A$11:$A$454,A19,'Monthly_Detail'!$B$11:$B$454,B19)</x:f>
        <x:v>3000</x:v>
      </x:c>
      <x:c r="D19" s="25" t="n">
        <x:f>SUMIFS('Monthly_Detail'!$E$11:$E$454,'Monthly_Detail'!$A$11:$A$454,A19,'Monthly_Detail'!$B$11:$B$454,B19)</x:f>
        <x:v>3000</x:v>
      </x:c>
      <x:c r="E19" s="24" t="n">
        <x:f>C19-D19</x:f>
        <x:v>0</x:v>
      </x:c>
      <x:c r="F19" s="26" t="n">
        <x:f>IF(D19=0,0,E19/D19)</x:f>
        <x:v>0</x:v>
      </x:c>
      <x:c r="G19" s="4" t="n">
        <x:f>IF(D19=0,0,1)</x:f>
        <x:v>1</x:v>
      </x:c>
      <x:c r="H19" s="26" t="n">
        <x:f>IF(G19=1,F19,"n/m")</x:f>
        <x:v>0</x:v>
      </x:c>
    </x:row>
    <x:row r="20" ht="25" customHeight="1">
      <x:c r="A20" s="3" t="str">
        <x:v>GL.OPEX.OPX.CONTINGENCY</x:v>
      </x:c>
      <x:c r="B20" s="3" t="str">
        <x:v>CORP</x:v>
      </x:c>
      <x:c r="C20" s="25" t="n">
        <x:f>SUMIFS('Monthly_Detail'!$D$11:$D$454,'Monthly_Detail'!$A$11:$A$454,A20,'Monthly_Detail'!$B$11:$B$454,B20)</x:f>
        <x:v>0</x:v>
      </x:c>
      <x:c r="D20" s="25" t="n">
        <x:f>SUMIFS('Monthly_Detail'!$E$11:$E$454,'Monthly_Detail'!$A$11:$A$454,A20,'Monthly_Detail'!$B$11:$B$454,B20)</x:f>
        <x:v>5811.966386554622</x:v>
      </x:c>
      <x:c r="E20" s="24" t="n">
        <x:f>C20-D20</x:f>
        <x:v>-5811.966386554622</x:v>
      </x:c>
      <x:c r="F20" s="26" t="n">
        <x:f>IF(D20=0,0,E20/D20)</x:f>
        <x:v>-1</x:v>
      </x:c>
      <x:c r="G20" s="4" t="n">
        <x:f>IF(D20=0,0,1)</x:f>
        <x:v>1</x:v>
      </x:c>
      <x:c r="H20" s="26" t="n">
        <x:f>IF(G20=1,F20,"n/m")</x:f>
        <x:v>-1</x:v>
      </x:c>
    </x:row>
    <x:row r="21" ht="25" customHeight="1">
      <x:c r="A21" s="3" t="str">
        <x:v>GL.OPEX.OPX.DESK</x:v>
      </x:c>
      <x:c r="B21" s="3" t="str">
        <x:v>CORP</x:v>
      </x:c>
      <x:c r="C21" s="25" t="n">
        <x:f>SUMIFS('Monthly_Detail'!$D$11:$D$454,'Monthly_Detail'!$A$11:$A$454,A21,'Monthly_Detail'!$B$11:$B$454,B21)</x:f>
        <x:v>10465</x:v>
      </x:c>
      <x:c r="D21" s="25" t="n">
        <x:f>SUMIFS('Monthly_Detail'!$E$11:$E$454,'Monthly_Detail'!$A$11:$A$454,A21,'Monthly_Detail'!$B$11:$B$454,B21)</x:f>
        <x:v>10465</x:v>
      </x:c>
      <x:c r="E21" s="24" t="n">
        <x:f>C21-D21</x:f>
        <x:v>0</x:v>
      </x:c>
      <x:c r="F21" s="26" t="n">
        <x:f>IF(D21=0,0,E21/D21)</x:f>
        <x:v>0</x:v>
      </x:c>
      <x:c r="G21" s="4" t="n">
        <x:f>IF(D21=0,0,1)</x:f>
        <x:v>1</x:v>
      </x:c>
      <x:c r="H21" s="26" t="n">
        <x:f>IF(G21=1,F21,"n/m")</x:f>
        <x:v>0</x:v>
      </x:c>
    </x:row>
    <x:row r="22" ht="25" customHeight="1">
      <x:c r="A22" s="3" t="str">
        <x:v>GL.OPEX.OPX.FOUNDING.NOTARY</x:v>
      </x:c>
      <x:c r="B22" s="3" t="str">
        <x:v>FIN</x:v>
      </x:c>
      <x:c r="C22" s="25" t="n">
        <x:f>SUMIFS('Monthly_Detail'!$D$11:$D$454,'Monthly_Detail'!$A$11:$A$454,A22,'Monthly_Detail'!$B$11:$B$454,B22)</x:f>
        <x:v>819.33</x:v>
      </x:c>
      <x:c r="D22" s="25" t="n">
        <x:f>SUMIFS('Monthly_Detail'!$E$11:$E$454,'Monthly_Detail'!$A$11:$A$454,A22,'Monthly_Detail'!$B$11:$B$454,B22)</x:f>
        <x:v>819.3277310924369</x:v>
      </x:c>
      <x:c r="E22" s="24" t="n">
        <x:f>C22-D22</x:f>
        <x:v>0.0022689075631205924</x:v>
      </x:c>
      <x:c r="F22" s="26" t="n">
        <x:f>IF(D22=0,0,E22/D22)</x:f>
        <x:v>0.0000027692307693471846</x:v>
      </x:c>
      <x:c r="G22" s="4" t="n">
        <x:f>IF(D22=0,0,1)</x:f>
        <x:v>1</x:v>
      </x:c>
      <x:c r="H22" s="26" t="n">
        <x:f>IF(G22=1,F22,"n/m")</x:f>
        <x:v>0.0000027692307693471846</x:v>
      </x:c>
    </x:row>
    <x:row r="23" ht="25" customHeight="1">
      <x:c r="A23" s="3" t="str">
        <x:v>GL.OPEX.OPX.FOUNDING.REGISTER</x:v>
      </x:c>
      <x:c r="B23" s="3" t="str">
        <x:v>FIN</x:v>
      </x:c>
      <x:c r="C23" s="25" t="n">
        <x:f>SUMIFS('Monthly_Detail'!$D$11:$D$454,'Monthly_Detail'!$A$11:$A$454,A23,'Monthly_Detail'!$B$11:$B$454,B23)</x:f>
        <x:v>225</x:v>
      </x:c>
      <x:c r="D23" s="25" t="n">
        <x:f>SUMIFS('Monthly_Detail'!$E$11:$E$454,'Monthly_Detail'!$A$11:$A$454,A23,'Monthly_Detail'!$B$11:$B$454,B23)</x:f>
        <x:v>225</x:v>
      </x:c>
      <x:c r="E23" s="24" t="n">
        <x:f>C23-D23</x:f>
        <x:v>0</x:v>
      </x:c>
      <x:c r="F23" s="26" t="n">
        <x:f>IF(D23=0,0,E23/D23)</x:f>
        <x:v>0</x:v>
      </x:c>
      <x:c r="G23" s="4" t="n">
        <x:f>IF(D23=0,0,1)</x:f>
        <x:v>1</x:v>
      </x:c>
      <x:c r="H23" s="26" t="n">
        <x:f>IF(G23=1,F23,"n/m")</x:f>
        <x:v>0</x:v>
      </x:c>
    </x:row>
    <x:row r="24" ht="25" customHeight="1">
      <x:c r="A24" s="3" t="str">
        <x:v>GL.OPEX.OPX.IHK</x:v>
      </x:c>
      <x:c r="B24" s="3" t="str">
        <x:v>CORP</x:v>
      </x:c>
      <x:c r="C24" s="25" t="n">
        <x:f>SUMIFS('Monthly_Detail'!$D$11:$D$454,'Monthly_Detail'!$A$11:$A$454,A24,'Monthly_Detail'!$B$11:$B$454,B24)</x:f>
        <x:v>55.02</x:v>
      </x:c>
      <x:c r="D24" s="25" t="n">
        <x:f>SUMIFS('Monthly_Detail'!$E$11:$E$454,'Monthly_Detail'!$A$11:$A$454,A24,'Monthly_Detail'!$B$11:$B$454,B24)</x:f>
        <x:v>54.99999999999999</x:v>
      </x:c>
      <x:c r="E24" s="24" t="n">
        <x:f>C24-D24</x:f>
        <x:v>0.020000000000010232</x:v>
      </x:c>
      <x:c r="F24" s="26" t="n">
        <x:f>IF(D24=0,0,E24/D24)</x:f>
        <x:v>0.0003636363636365497</x:v>
      </x:c>
      <x:c r="G24" s="4" t="n">
        <x:f>IF(D24=0,0,1)</x:f>
        <x:v>1</x:v>
      </x:c>
      <x:c r="H24" s="26" t="n">
        <x:f>IF(G24=1,F24,"n/m")</x:f>
        <x:v>0.0003636363636365497</x:v>
      </x:c>
    </x:row>
    <x:row r="25" ht="25" customHeight="1">
      <x:c r="A25" s="3" t="str">
        <x:v>GL.OPEX.OPX.INS_PRE</x:v>
      </x:c>
      <x:c r="B25" s="3" t="str">
        <x:v>CORP</x:v>
      </x:c>
      <x:c r="C25" s="25" t="n">
        <x:f>SUMIFS('Monthly_Detail'!$D$11:$D$454,'Monthly_Detail'!$A$11:$A$454,A25,'Monthly_Detail'!$B$11:$B$454,B25)</x:f>
        <x:v>7500</x:v>
      </x:c>
      <x:c r="D25" s="25" t="n">
        <x:f>SUMIFS('Monthly_Detail'!$E$11:$E$454,'Monthly_Detail'!$A$11:$A$454,A25,'Monthly_Detail'!$B$11:$B$454,B25)</x:f>
        <x:v>7500</x:v>
      </x:c>
      <x:c r="E25" s="24" t="n">
        <x:f>C25-D25</x:f>
        <x:v>0</x:v>
      </x:c>
      <x:c r="F25" s="26" t="n">
        <x:f>IF(D25=0,0,E25/D25)</x:f>
        <x:v>0</x:v>
      </x:c>
      <x:c r="G25" s="4" t="n">
        <x:f>IF(D25=0,0,1)</x:f>
        <x:v>1</x:v>
      </x:c>
      <x:c r="H25" s="26" t="n">
        <x:f>IF(G25=1,F25,"n/m")</x:f>
        <x:v>0</x:v>
      </x:c>
    </x:row>
    <x:row r="26" ht="25" customHeight="1">
      <x:c r="A26" s="3" t="str">
        <x:v>GL.OPEX.OPX.MISC</x:v>
      </x:c>
      <x:c r="B26" s="3" t="str">
        <x:v>CORP</x:v>
      </x:c>
      <x:c r="C26" s="25" t="n">
        <x:f>SUMIFS('Monthly_Detail'!$D$11:$D$454,'Monthly_Detail'!$A$11:$A$454,A26,'Monthly_Detail'!$B$11:$B$454,B26)</x:f>
        <x:v>22881.549999999996</x:v>
      </x:c>
      <x:c r="D26" s="25" t="n">
        <x:f>SUMIFS('Monthly_Detail'!$E$11:$E$454,'Monthly_Detail'!$A$11:$A$454,A26,'Monthly_Detail'!$B$11:$B$454,B26)</x:f>
        <x:v>24000</x:v>
      </x:c>
      <x:c r="E26" s="24" t="n">
        <x:f>C26-D26</x:f>
        <x:v>-1118.4500000000044</x:v>
      </x:c>
      <x:c r="F26" s="26" t="n">
        <x:f>IF(D26=0,0,E26/D26)</x:f>
        <x:v>-0.046602083333333516</x:v>
      </x:c>
      <x:c r="G26" s="4" t="n">
        <x:f>IF(D26=0,0,1)</x:f>
        <x:v>1</x:v>
      </x:c>
      <x:c r="H26" s="26" t="n">
        <x:f>IF(G26=1,F26,"n/m")</x:f>
        <x:v>-0.046602083333333516</x:v>
      </x:c>
    </x:row>
    <x:row r="27" ht="25" customHeight="1">
      <x:c r="A27" s="3" t="str">
        <x:v>GL.OPEX.OPX.MISC</x:v>
      </x:c>
      <x:c r="B27" s="3" t="str">
        <x:v>FIN</x:v>
      </x:c>
      <x:c r="C27" s="25" t="n">
        <x:f>SUMIFS('Monthly_Detail'!$D$11:$D$454,'Monthly_Detail'!$A$11:$A$454,A27,'Monthly_Detail'!$B$11:$B$454,B27)</x:f>
        <x:v>197.95000000000002</x:v>
      </x:c>
      <x:c r="D27" s="25" t="n">
        <x:f>SUMIFS('Monthly_Detail'!$E$11:$E$454,'Monthly_Detail'!$A$11:$A$454,A27,'Monthly_Detail'!$B$11:$B$454,B27)</x:f>
        <x:v>0</x:v>
      </x:c>
      <x:c r="E27" s="24" t="n">
        <x:f>C27-D27</x:f>
        <x:v>197.95000000000002</x:v>
      </x:c>
      <x:c r="F27" s="26" t="n">
        <x:f>IF(D27=0,0,E27/D27)</x:f>
        <x:v>0</x:v>
      </x:c>
      <x:c r="G27" s="4" t="n">
        <x:f>IF(D27=0,0,1)</x:f>
        <x:v>0</x:v>
      </x:c>
      <x:c r="H27" s="26" t="str">
        <x:f>IF(G27=1,F27,"n/m")</x:f>
        <x:v>n/m</x:v>
      </x:c>
    </x:row>
    <x:row r="28" ht="25" customHeight="1">
      <x:c r="A28" s="3" t="str">
        <x:v>GL.OPEX.OPX.PAYROLL</x:v>
      </x:c>
      <x:c r="B28" s="3" t="str">
        <x:v>FIN</x:v>
      </x:c>
      <x:c r="C28" s="25" t="n">
        <x:f>SUMIFS('Monthly_Detail'!$D$11:$D$454,'Monthly_Detail'!$A$11:$A$454,A28,'Monthly_Detail'!$B$11:$B$454,B28)</x:f>
        <x:v>875</x:v>
      </x:c>
      <x:c r="D28" s="25" t="n">
        <x:f>SUMIFS('Monthly_Detail'!$E$11:$E$454,'Monthly_Detail'!$A$11:$A$454,A28,'Monthly_Detail'!$B$11:$B$454,B28)</x:f>
        <x:v>875</x:v>
      </x:c>
      <x:c r="E28" s="24" t="n">
        <x:f>C28-D28</x:f>
        <x:v>0</x:v>
      </x:c>
      <x:c r="F28" s="26" t="n">
        <x:f>IF(D28=0,0,E28/D28)</x:f>
        <x:v>0</x:v>
      </x:c>
      <x:c r="G28" s="4" t="n">
        <x:f>IF(D28=0,0,1)</x:f>
        <x:v>1</x:v>
      </x:c>
      <x:c r="H28" s="26" t="n">
        <x:f>IF(G28=1,F28,"n/m")</x:f>
        <x:v>0</x:v>
      </x:c>
    </x:row>
    <x:row r="29" ht="25" customHeight="1">
      <x:c r="A29" s="3" t="str">
        <x:v>GL.OPEX.PPL.RECRUIT</x:v>
      </x:c>
      <x:c r="B29" s="3" t="str">
        <x:v>COMP</x:v>
      </x:c>
      <x:c r="C29" s="25" t="n">
        <x:f>SUMIFS('Monthly_Detail'!$D$11:$D$454,'Monthly_Detail'!$A$11:$A$454,A29,'Monthly_Detail'!$B$11:$B$454,B29)</x:f>
        <x:v>500</x:v>
      </x:c>
      <x:c r="D29" s="25" t="n">
        <x:f>SUMIFS('Monthly_Detail'!$E$11:$E$454,'Monthly_Detail'!$A$11:$A$454,A29,'Monthly_Detail'!$B$11:$B$454,B29)</x:f>
        <x:v>9615</x:v>
      </x:c>
      <x:c r="E29" s="24" t="n">
        <x:f>C29-D29</x:f>
        <x:v>-9115</x:v>
      </x:c>
      <x:c r="F29" s="26" t="n">
        <x:f>IF(D29=0,0,E29/D29)</x:f>
        <x:v>-0.9479979199167967</x:v>
      </x:c>
      <x:c r="G29" s="4" t="n">
        <x:f>IF(D29=0,0,1)</x:f>
        <x:v>1</x:v>
      </x:c>
      <x:c r="H29" s="26" t="n">
        <x:f>IF(G29=1,F29,"n/m")</x:f>
        <x:v>-0.9479979199167967</x:v>
      </x:c>
    </x:row>
    <x:row r="30" ht="25" customHeight="1">
      <x:c r="A30" s="3" t="str">
        <x:v>GL.OPEX.PPL.RECRUIT</x:v>
      </x:c>
      <x:c r="B30" s="3" t="str">
        <x:v>ENG</x:v>
      </x:c>
      <x:c r="C30" s="25" t="n">
        <x:f>SUMIFS('Monthly_Detail'!$D$11:$D$454,'Monthly_Detail'!$A$11:$A$454,A30,'Monthly_Detail'!$B$11:$B$454,B30)</x:f>
        <x:v>24787.5</x:v>
      </x:c>
      <x:c r="D30" s="25" t="n">
        <x:f>SUMIFS('Monthly_Detail'!$E$11:$E$454,'Monthly_Detail'!$A$11:$A$454,A30,'Monthly_Detail'!$B$11:$B$454,B30)</x:f>
        <x:v>36390</x:v>
      </x:c>
      <x:c r="E30" s="24" t="n">
        <x:f>C30-D30</x:f>
        <x:v>-11602.5</x:v>
      </x:c>
      <x:c r="F30" s="26" t="n">
        <x:f>IF(D30=0,0,E30/D30)</x:f>
        <x:v>-0.3188375927452597</x:v>
      </x:c>
      <x:c r="G30" s="4" t="n">
        <x:f>IF(D30=0,0,1)</x:f>
        <x:v>1</x:v>
      </x:c>
      <x:c r="H30" s="26" t="n">
        <x:f>IF(G30=1,F30,"n/m")</x:f>
        <x:v>-0.3188375927452597</x:v>
      </x:c>
    </x:row>
    <x:row r="31" ht="25" customHeight="1">
      <x:c r="A31" s="3" t="str">
        <x:v>GL.OPEX.PPL.RECRUIT</x:v>
      </x:c>
      <x:c r="B31" s="3" t="str">
        <x:v>MKT</x:v>
      </x:c>
      <x:c r="C31" s="25" t="n">
        <x:f>SUMIFS('Monthly_Detail'!$D$11:$D$454,'Monthly_Detail'!$A$11:$A$454,A31,'Monthly_Detail'!$B$11:$B$454,B31)</x:f>
        <x:v>500</x:v>
      </x:c>
      <x:c r="D31" s="25" t="n">
        <x:f>SUMIFS('Monthly_Detail'!$E$11:$E$454,'Monthly_Detail'!$A$11:$A$454,A31,'Monthly_Detail'!$B$11:$B$454,B31)</x:f>
        <x:v>0</x:v>
      </x:c>
      <x:c r="E31" s="24" t="n">
        <x:f>C31-D31</x:f>
        <x:v>500</x:v>
      </x:c>
      <x:c r="F31" s="26" t="n">
        <x:f>IF(D31=0,0,E31/D31)</x:f>
        <x:v>0</x:v>
      </x:c>
      <x:c r="G31" s="4" t="n">
        <x:f>IF(D31=0,0,1)</x:f>
        <x:v>0</x:v>
      </x:c>
      <x:c r="H31" s="26" t="str">
        <x:f>IF(G31=1,F31,"n/m")</x:f>
        <x:v>n/m</x:v>
      </x:c>
    </x:row>
    <x:row r="32" ht="25" customHeight="1">
      <x:c r="A32" s="3" t="str">
        <x:v>GL.OPEX.PPL.RECRUIT</x:v>
      </x:c>
      <x:c r="B32" s="3" t="str">
        <x:v>PROD</x:v>
      </x:c>
      <x:c r="C32" s="25" t="n">
        <x:f>SUMIFS('Monthly_Detail'!$D$11:$D$454,'Monthly_Detail'!$A$11:$A$454,A32,'Monthly_Detail'!$B$11:$B$454,B32)</x:f>
        <x:v>500</x:v>
      </x:c>
      <x:c r="D32" s="25" t="n">
        <x:f>SUMIFS('Monthly_Detail'!$E$11:$E$454,'Monthly_Detail'!$A$11:$A$454,A32,'Monthly_Detail'!$B$11:$B$454,B32)</x:f>
        <x:v>7545</x:v>
      </x:c>
      <x:c r="E32" s="24" t="n">
        <x:f>C32-D32</x:f>
        <x:v>-7045</x:v>
      </x:c>
      <x:c r="F32" s="26" t="n">
        <x:f>IF(D32=0,0,E32/D32)</x:f>
        <x:v>-0.9337309476474487</x:v>
      </x:c>
      <x:c r="G32" s="4" t="n">
        <x:f>IF(D32=0,0,1)</x:f>
        <x:v>1</x:v>
      </x:c>
      <x:c r="H32" s="26" t="n">
        <x:f>IF(G32=1,F32,"n/m")</x:f>
        <x:v>-0.9337309476474487</x:v>
      </x:c>
    </x:row>
    <x:row r="33" ht="25" customHeight="1">
      <x:c r="A33" s="3" t="str">
        <x:v>GL.OPEX.PPL.SW</x:v>
      </x:c>
      <x:c r="B33" s="3" t="str">
        <x:v>COMP</x:v>
      </x:c>
      <x:c r="C33" s="25" t="n">
        <x:f>SUMIFS('Monthly_Detail'!$D$11:$D$454,'Monthly_Detail'!$A$11:$A$454,A33,'Monthly_Detail'!$B$11:$B$454,B33)</x:f>
        <x:v>1350</x:v>
      </x:c>
      <x:c r="D33" s="25" t="n">
        <x:f>SUMIFS('Monthly_Detail'!$E$11:$E$454,'Monthly_Detail'!$A$11:$A$454,A33,'Monthly_Detail'!$B$11:$B$454,B33)</x:f>
        <x:v>1350</x:v>
      </x:c>
      <x:c r="E33" s="24" t="n">
        <x:f>C33-D33</x:f>
        <x:v>0</x:v>
      </x:c>
      <x:c r="F33" s="26" t="n">
        <x:f>IF(D33=0,0,E33/D33)</x:f>
        <x:v>0</x:v>
      </x:c>
      <x:c r="G33" s="4" t="n">
        <x:f>IF(D33=0,0,1)</x:f>
        <x:v>1</x:v>
      </x:c>
      <x:c r="H33" s="26" t="n">
        <x:f>IF(G33=1,F33,"n/m")</x:f>
        <x:v>0</x:v>
      </x:c>
    </x:row>
    <x:row r="34" ht="25" customHeight="1">
      <x:c r="A34" s="3" t="str">
        <x:v>GL.OPEX.PPL.SW</x:v>
      </x:c>
      <x:c r="B34" s="3" t="str">
        <x:v>ENG</x:v>
      </x:c>
      <x:c r="C34" s="25" t="n">
        <x:f>SUMIFS('Monthly_Detail'!$D$11:$D$454,'Monthly_Detail'!$A$11:$A$454,A34,'Monthly_Detail'!$B$11:$B$454,B34)</x:f>
        <x:v>9900</x:v>
      </x:c>
      <x:c r="D34" s="25" t="n">
        <x:f>SUMIFS('Monthly_Detail'!$E$11:$E$454,'Monthly_Detail'!$A$11:$A$454,A34,'Monthly_Detail'!$B$11:$B$454,B34)</x:f>
        <x:v>10350</x:v>
      </x:c>
      <x:c r="E34" s="24" t="n">
        <x:f>C34-D34</x:f>
        <x:v>-450</x:v>
      </x:c>
      <x:c r="F34" s="26" t="n">
        <x:f>IF(D34=0,0,E34/D34)</x:f>
        <x:v>-0.043478260869565216</x:v>
      </x:c>
      <x:c r="G34" s="4" t="n">
        <x:f>IF(D34=0,0,1)</x:f>
        <x:v>1</x:v>
      </x:c>
      <x:c r="H34" s="26" t="n">
        <x:f>IF(G34=1,F34,"n/m")</x:f>
        <x:v>-0.043478260869565216</x:v>
      </x:c>
    </x:row>
    <x:row r="35" ht="25" customHeight="1">
      <x:c r="A35" s="3" t="str">
        <x:v>GL.OPEX.PPL.SW</x:v>
      </x:c>
      <x:c r="B35" s="3" t="str">
        <x:v>MGMT</x:v>
      </x:c>
      <x:c r="C35" s="25" t="n">
        <x:f>SUMIFS('Monthly_Detail'!$D$11:$D$454,'Monthly_Detail'!$A$11:$A$454,A35,'Monthly_Detail'!$B$11:$B$454,B35)</x:f>
        <x:v>2700</x:v>
      </x:c>
      <x:c r="D35" s="25" t="n">
        <x:f>SUMIFS('Monthly_Detail'!$E$11:$E$454,'Monthly_Detail'!$A$11:$A$454,A35,'Monthly_Detail'!$B$11:$B$454,B35)</x:f>
        <x:v>2700</x:v>
      </x:c>
      <x:c r="E35" s="24" t="n">
        <x:f>C35-D35</x:f>
        <x:v>0</x:v>
      </x:c>
      <x:c r="F35" s="26" t="n">
        <x:f>IF(D35=0,0,E35/D35)</x:f>
        <x:v>0</x:v>
      </x:c>
      <x:c r="G35" s="4" t="n">
        <x:f>IF(D35=0,0,1)</x:f>
        <x:v>1</x:v>
      </x:c>
      <x:c r="H35" s="26" t="n">
        <x:f>IF(G35=1,F35,"n/m")</x:f>
        <x:v>0</x:v>
      </x:c>
    </x:row>
    <x:row r="36" ht="25" customHeight="1">
      <x:c r="A36" s="3" t="str">
        <x:v>GL.OPEX.PPL.SW</x:v>
      </x:c>
      <x:c r="B36" s="3" t="str">
        <x:v>MKT</x:v>
      </x:c>
      <x:c r="C36" s="25" t="n">
        <x:f>SUMIFS('Monthly_Detail'!$D$11:$D$454,'Monthly_Detail'!$A$11:$A$454,A36,'Monthly_Detail'!$B$11:$B$454,B36)</x:f>
        <x:v>450</x:v>
      </x:c>
      <x:c r="D36" s="25" t="n">
        <x:f>SUMIFS('Monthly_Detail'!$E$11:$E$454,'Monthly_Detail'!$A$11:$A$454,A36,'Monthly_Detail'!$B$11:$B$454,B36)</x:f>
        <x:v>0</x:v>
      </x:c>
      <x:c r="E36" s="24" t="n">
        <x:f>C36-D36</x:f>
        <x:v>450</x:v>
      </x:c>
      <x:c r="F36" s="26" t="n">
        <x:f>IF(D36=0,0,E36/D36)</x:f>
        <x:v>0</x:v>
      </x:c>
      <x:c r="G36" s="4" t="n">
        <x:f>IF(D36=0,0,1)</x:f>
        <x:v>0</x:v>
      </x:c>
      <x:c r="H36" s="26" t="str">
        <x:f>IF(G36=1,F36,"n/m")</x:f>
        <x:v>n/m</x:v>
      </x:c>
    </x:row>
    <x:row r="37" ht="25" customHeight="1">
      <x:c r="A37" s="3" t="str">
        <x:v>GL.OPEX.PPL.SW</x:v>
      </x:c>
      <x:c r="B37" s="3" t="str">
        <x:v>PROD</x:v>
      </x:c>
      <x:c r="C37" s="25" t="n">
        <x:f>SUMIFS('Monthly_Detail'!$D$11:$D$454,'Monthly_Detail'!$A$11:$A$454,A37,'Monthly_Detail'!$B$11:$B$454,B37)</x:f>
        <x:v>1350</x:v>
      </x:c>
      <x:c r="D37" s="25" t="n">
        <x:f>SUMIFS('Monthly_Detail'!$E$11:$E$454,'Monthly_Detail'!$A$11:$A$454,A37,'Monthly_Detail'!$B$11:$B$454,B37)</x:f>
        <x:v>1350</x:v>
      </x:c>
      <x:c r="E37" s="24" t="n">
        <x:f>C37-D37</x:f>
        <x:v>0</x:v>
      </x:c>
      <x:c r="F37" s="26" t="n">
        <x:f>IF(D37=0,0,E37/D37)</x:f>
        <x:v>0</x:v>
      </x:c>
      <x:c r="G37" s="4" t="n">
        <x:f>IF(D37=0,0,1)</x:f>
        <x:v>1</x:v>
      </x:c>
      <x:c r="H37" s="26" t="n">
        <x:f>IF(G37=1,F37,"n/m")</x:f>
        <x:v>0</x:v>
      </x:c>
    </x:row>
    <x:row r="38" ht="25" customHeight="1">
      <x:c r="A38" s="3" t="str">
        <x:v>GL.OPEX.REG.DORA_SETUP</x:v>
      </x:c>
      <x:c r="B38" s="3" t="str">
        <x:v>COMP</x:v>
      </x:c>
      <x:c r="C38" s="25" t="n">
        <x:f>SUMIFS('Monthly_Detail'!$D$11:$D$454,'Monthly_Detail'!$A$11:$A$454,A38,'Monthly_Detail'!$B$11:$B$454,B38)</x:f>
        <x:v>33333.33</x:v>
      </x:c>
      <x:c r="D38" s="25" t="n">
        <x:f>SUMIFS('Monthly_Detail'!$E$11:$E$454,'Monthly_Detail'!$A$11:$A$454,A38,'Monthly_Detail'!$B$11:$B$454,B38)</x:f>
        <x:v>33333.333333333336</x:v>
      </x:c>
      <x:c r="E38" s="24" t="n">
        <x:f>C38-D38</x:f>
        <x:v>-0.0033333333340124227</x:v>
      </x:c>
      <x:c r="F38" s="26" t="n">
        <x:f>IF(D38=0,0,E38/D38)</x:f>
        <x:v>-1.0000000002037267e-7</x:v>
      </x:c>
      <x:c r="G38" s="4" t="n">
        <x:f>IF(D38=0,0,1)</x:f>
        <x:v>1</x:v>
      </x:c>
      <x:c r="H38" s="26" t="n">
        <x:f>IF(G38=1,F38,"n/m")</x:f>
        <x:v>-1.0000000002037267e-7</x:v>
      </x:c>
    </x:row>
    <x:row r="39" ht="25" customHeight="1">
      <x:c r="A39" s="3" t="str">
        <x:v>GL.OPEX.REG.LEGAL_APP</x:v>
      </x:c>
      <x:c r="B39" s="3" t="str">
        <x:v>COMP</x:v>
      </x:c>
      <x:c r="C39" s="25" t="n">
        <x:f>SUMIFS('Monthly_Detail'!$D$11:$D$454,'Monthly_Detail'!$A$11:$A$454,A39,'Monthly_Detail'!$B$11:$B$454,B39)</x:f>
        <x:v>73800</x:v>
      </x:c>
      <x:c r="D39" s="25" t="n">
        <x:f>SUMIFS('Monthly_Detail'!$E$11:$E$454,'Monthly_Detail'!$A$11:$A$454,A39,'Monthly_Detail'!$B$11:$B$454,B39)</x:f>
        <x:v>60000</x:v>
      </x:c>
      <x:c r="E39" s="24" t="n">
        <x:f>C39-D39</x:f>
        <x:v>13800</x:v>
      </x:c>
      <x:c r="F39" s="26" t="n">
        <x:f>IF(D39=0,0,E39/D39)</x:f>
        <x:v>0.23</x:v>
      </x:c>
      <x:c r="G39" s="4" t="n">
        <x:f>IF(D39=0,0,1)</x:f>
        <x:v>1</x:v>
      </x:c>
      <x:c r="H39" s="26" t="n">
        <x:f>IF(G39=1,F39,"n/m")</x:f>
        <x:v>0.23</x:v>
      </x:c>
    </x:row>
    <x:row r="40" ht="25" customHeight="1">
      <x:c r="A40" s="3" t="str">
        <x:v>GL.PEOPLE.AV</x:v>
      </x:c>
      <x:c r="B40" s="3" t="str">
        <x:v>COMP</x:v>
      </x:c>
      <x:c r="C40" s="25" t="n">
        <x:f>SUMIFS('Monthly_Detail'!$D$11:$D$454,'Monthly_Detail'!$A$11:$A$454,A40,'Monthly_Detail'!$B$11:$B$454,B40)</x:f>
        <x:v>302.73</x:v>
      </x:c>
      <x:c r="D40" s="25" t="n">
        <x:f>SUMIFS('Monthly_Detail'!$E$11:$E$454,'Monthly_Detail'!$A$11:$A$454,A40,'Monthly_Detail'!$B$11:$B$454,B40)</x:f>
        <x:v>302.73749999999995</x:v>
      </x:c>
      <x:c r="E40" s="24" t="n">
        <x:f>C40-D40</x:f>
        <x:v>-0.007499999999936335</x:v>
      </x:c>
      <x:c r="F40" s="26" t="n">
        <x:f>IF(D40=0,0,E40/D40)</x:f>
        <x:v>-0.000024773937817205784</x:v>
      </x:c>
      <x:c r="G40" s="4" t="n">
        <x:f>IF(D40=0,0,1)</x:f>
        <x:v>1</x:v>
      </x:c>
      <x:c r="H40" s="26" t="n">
        <x:f>IF(G40=1,F40,"n/m")</x:f>
        <x:v>-0.000024773937817205784</x:v>
      </x:c>
    </x:row>
    <x:row r="41" ht="25" customHeight="1">
      <x:c r="A41" s="3" t="str">
        <x:v>GL.PEOPLE.AV</x:v>
      </x:c>
      <x:c r="B41" s="3" t="str">
        <x:v>ENG</x:v>
      </x:c>
      <x:c r="C41" s="25" t="n">
        <x:f>SUMIFS('Monthly_Detail'!$D$11:$D$454,'Monthly_Detail'!$A$11:$A$454,A41,'Monthly_Detail'!$B$11:$B$454,B41)</x:f>
        <x:v>1547.3</x:v>
      </x:c>
      <x:c r="D41" s="25" t="n">
        <x:f>SUMIFS('Monthly_Detail'!$E$11:$E$454,'Monthly_Detail'!$A$11:$A$454,A41,'Monthly_Detail'!$B$11:$B$454,B41)</x:f>
        <x:v>1648.2374999999997</x:v>
      </x:c>
      <x:c r="E41" s="24" t="n">
        <x:f>C41-D41</x:f>
        <x:v>-100.93749999999977</x:v>
      </x:c>
      <x:c r="F41" s="26" t="n">
        <x:f>IF(D41=0,0,E41/D41)</x:f>
        <x:v>-0.06123965751294931</x:v>
      </x:c>
      <x:c r="G41" s="4" t="n">
        <x:f>IF(D41=0,0,1)</x:f>
        <x:v>1</x:v>
      </x:c>
      <x:c r="H41" s="26" t="n">
        <x:f>IF(G41=1,F41,"n/m")</x:f>
        <x:v>-0.06123965751294931</x:v>
      </x:c>
    </x:row>
    <x:row r="42" ht="25" customHeight="1">
      <x:c r="A42" s="3" t="str">
        <x:v>GL.PEOPLE.AV</x:v>
      </x:c>
      <x:c r="B42" s="3" t="str">
        <x:v>MGMT</x:v>
      </x:c>
      <x:c r="C42" s="25" t="n">
        <x:f>SUMIFS('Monthly_Detail'!$D$11:$D$454,'Monthly_Detail'!$A$11:$A$454,A42,'Monthly_Detail'!$B$11:$B$454,B42)</x:f>
        <x:v>0</x:v>
      </x:c>
      <x:c r="D42" s="25" t="n">
        <x:f>SUMIFS('Monthly_Detail'!$E$11:$E$454,'Monthly_Detail'!$A$11:$A$454,A42,'Monthly_Detail'!$B$11:$B$454,B42)</x:f>
        <x:v>0</x:v>
      </x:c>
      <x:c r="E42" s="24" t="n">
        <x:f>C42-D42</x:f>
        <x:v>0</x:v>
      </x:c>
      <x:c r="F42" s="26" t="n">
        <x:f>IF(D42=0,0,E42/D42)</x:f>
        <x:v>0</x:v>
      </x:c>
      <x:c r="G42" s="4" t="n">
        <x:f>IF(D42=0,0,1)</x:f>
        <x:v>0</x:v>
      </x:c>
      <x:c r="H42" s="26" t="str">
        <x:f>IF(G42=1,F42,"n/m")</x:f>
        <x:v>n/m</x:v>
      </x:c>
    </x:row>
    <x:row r="43" ht="25" customHeight="1">
      <x:c r="A43" s="3" t="str">
        <x:v>GL.PEOPLE.AV</x:v>
      </x:c>
      <x:c r="B43" s="3" t="str">
        <x:v>MKT</x:v>
      </x:c>
      <x:c r="C43" s="25" t="n">
        <x:f>SUMIFS('Monthly_Detail'!$D$11:$D$454,'Monthly_Detail'!$A$11:$A$454,A43,'Monthly_Detail'!$B$11:$B$454,B43)</x:f>
        <x:v>67.28</x:v>
      </x:c>
      <x:c r="D43" s="25" t="n">
        <x:f>SUMIFS('Monthly_Detail'!$E$11:$E$454,'Monthly_Detail'!$A$11:$A$454,A43,'Monthly_Detail'!$B$11:$B$454,B43)</x:f>
        <x:v>0</x:v>
      </x:c>
      <x:c r="E43" s="24" t="n">
        <x:f>C43-D43</x:f>
        <x:v>67.28</x:v>
      </x:c>
      <x:c r="F43" s="26" t="n">
        <x:f>IF(D43=0,0,E43/D43)</x:f>
        <x:v>0</x:v>
      </x:c>
      <x:c r="G43" s="4" t="n">
        <x:f>IF(D43=0,0,1)</x:f>
        <x:v>0</x:v>
      </x:c>
      <x:c r="H43" s="26" t="str">
        <x:f>IF(G43=1,F43,"n/m")</x:f>
        <x:v>n/m</x:v>
      </x:c>
    </x:row>
    <x:row r="44" ht="25" customHeight="1">
      <x:c r="A44" s="3" t="str">
        <x:v>GL.PEOPLE.AV</x:v>
      </x:c>
      <x:c r="B44" s="3" t="str">
        <x:v>PROD</x:v>
      </x:c>
      <x:c r="C44" s="25" t="n">
        <x:f>SUMIFS('Monthly_Detail'!$D$11:$D$454,'Monthly_Detail'!$A$11:$A$454,A44,'Monthly_Detail'!$B$11:$B$454,B44)</x:f>
        <x:v>235.46999999999997</x:v>
      </x:c>
      <x:c r="D44" s="25" t="n">
        <x:f>SUMIFS('Monthly_Detail'!$E$11:$E$454,'Monthly_Detail'!$A$11:$A$454,A44,'Monthly_Detail'!$B$11:$B$454,B44)</x:f>
        <x:v>235.46249999999998</x:v>
      </x:c>
      <x:c r="E44" s="24" t="n">
        <x:f>C44-D44</x:f>
        <x:v>0.007499999999993179</x:v>
      </x:c>
      <x:c r="F44" s="26" t="n">
        <x:f>IF(D44=0,0,E44/D44)</x:f>
        <x:v>0.00003185220576522028</x:v>
      </x:c>
      <x:c r="G44" s="4" t="n">
        <x:f>IF(D44=0,0,1)</x:f>
        <x:v>1</x:v>
      </x:c>
      <x:c r="H44" s="26" t="n">
        <x:f>IF(G44=1,F44,"n/m")</x:f>
        <x:v>0.00003185220576522028</x:v>
      </x:c>
    </x:row>
    <x:row r="45" ht="25" customHeight="1">
      <x:c r="A45" s="3" t="str">
        <x:v>GL.PEOPLE.BG</x:v>
      </x:c>
      <x:c r="B45" s="3" t="str">
        <x:v>COMP</x:v>
      </x:c>
      <x:c r="C45" s="25" t="n">
        <x:f>SUMIFS('Monthly_Detail'!$D$11:$D$454,'Monthly_Detail'!$A$11:$A$454,A45,'Monthly_Detail'!$B$11:$B$454,B45)</x:f>
        <x:v>69.87</x:v>
      </x:c>
      <x:c r="D45" s="25" t="n">
        <x:f>SUMIFS('Monthly_Detail'!$E$11:$E$454,'Monthly_Detail'!$A$11:$A$454,A45,'Monthly_Detail'!$B$11:$B$454,B45)</x:f>
        <x:v>69.86250000000001</x:v>
      </x:c>
      <x:c r="E45" s="24" t="n">
        <x:f>C45-D45</x:f>
        <x:v>0.007499999999993179</x:v>
      </x:c>
      <x:c r="F45" s="26" t="n">
        <x:f>IF(D45=0,0,E45/D45)</x:f>
        <x:v>0.00010735373054203869</x:v>
      </x:c>
      <x:c r="G45" s="4" t="n">
        <x:f>IF(D45=0,0,1)</x:f>
        <x:v>1</x:v>
      </x:c>
      <x:c r="H45" s="26" t="n">
        <x:f>IF(G45=1,F45,"n/m")</x:f>
        <x:v>0.00010735373054203869</x:v>
      </x:c>
    </x:row>
    <x:row r="46" ht="25" customHeight="1">
      <x:c r="A46" s="3" t="str">
        <x:v>GL.PEOPLE.BG</x:v>
      </x:c>
      <x:c r="B46" s="3" t="str">
        <x:v>ENG</x:v>
      </x:c>
      <x:c r="C46" s="25" t="n">
        <x:f>SUMIFS('Monthly_Detail'!$D$11:$D$454,'Monthly_Detail'!$A$11:$A$454,A46,'Monthly_Detail'!$B$11:$B$454,B46)</x:f>
        <x:v>357.1</x:v>
      </x:c>
      <x:c r="D46" s="25" t="n">
        <x:f>SUMIFS('Monthly_Detail'!$E$11:$E$454,'Monthly_Detail'!$A$11:$A$454,A46,'Monthly_Detail'!$B$11:$B$454,B46)</x:f>
        <x:v>380.36250000000007</x:v>
      </x:c>
      <x:c r="E46" s="24" t="n">
        <x:f>C46-D46</x:f>
        <x:v>-23.262500000000045</x:v>
      </x:c>
      <x:c r="F46" s="26" t="n">
        <x:f>IF(D46=0,0,E46/D46)</x:f>
        <x:v>-0.06115876302211717</x:v>
      </x:c>
      <x:c r="G46" s="4" t="n">
        <x:f>IF(D46=0,0,1)</x:f>
        <x:v>1</x:v>
      </x:c>
      <x:c r="H46" s="26" t="n">
        <x:f>IF(G46=1,F46,"n/m")</x:f>
        <x:v>-0.06115876302211717</x:v>
      </x:c>
    </x:row>
    <x:row r="47" ht="25" customHeight="1">
      <x:c r="A47" s="3" t="str">
        <x:v>GL.PEOPLE.BG</x:v>
      </x:c>
      <x:c r="B47" s="3" t="str">
        <x:v>MGMT</x:v>
      </x:c>
      <x:c r="C47" s="25" t="n">
        <x:f>SUMIFS('Monthly_Detail'!$D$11:$D$454,'Monthly_Detail'!$A$11:$A$454,A47,'Monthly_Detail'!$B$11:$B$454,B47)</x:f>
        <x:v>0</x:v>
      </x:c>
      <x:c r="D47" s="25" t="n">
        <x:f>SUMIFS('Monthly_Detail'!$E$11:$E$454,'Monthly_Detail'!$A$11:$A$454,A47,'Monthly_Detail'!$B$11:$B$454,B47)</x:f>
        <x:v>0</x:v>
      </x:c>
      <x:c r="E47" s="24" t="n">
        <x:f>C47-D47</x:f>
        <x:v>0</x:v>
      </x:c>
      <x:c r="F47" s="26" t="n">
        <x:f>IF(D47=0,0,E47/D47)</x:f>
        <x:v>0</x:v>
      </x:c>
      <x:c r="G47" s="4" t="n">
        <x:f>IF(D47=0,0,1)</x:f>
        <x:v>0</x:v>
      </x:c>
      <x:c r="H47" s="26" t="str">
        <x:f>IF(G47=1,F47,"n/m")</x:f>
        <x:v>n/m</x:v>
      </x:c>
    </x:row>
    <x:row r="48" ht="25" customHeight="1">
      <x:c r="A48" s="3" t="str">
        <x:v>GL.PEOPLE.BG</x:v>
      </x:c>
      <x:c r="B48" s="3" t="str">
        <x:v>MKT</x:v>
      </x:c>
      <x:c r="C48" s="25" t="n">
        <x:f>SUMIFS('Monthly_Detail'!$D$11:$D$454,'Monthly_Detail'!$A$11:$A$454,A48,'Monthly_Detail'!$B$11:$B$454,B48)</x:f>
        <x:v>15.53</x:v>
      </x:c>
      <x:c r="D48" s="25" t="n">
        <x:f>SUMIFS('Monthly_Detail'!$E$11:$E$454,'Monthly_Detail'!$A$11:$A$454,A48,'Monthly_Detail'!$B$11:$B$454,B48)</x:f>
        <x:v>0</x:v>
      </x:c>
      <x:c r="E48" s="24" t="n">
        <x:f>C48-D48</x:f>
        <x:v>15.53</x:v>
      </x:c>
      <x:c r="F48" s="26" t="n">
        <x:f>IF(D48=0,0,E48/D48)</x:f>
        <x:v>0</x:v>
      </x:c>
      <x:c r="G48" s="4" t="n">
        <x:f>IF(D48=0,0,1)</x:f>
        <x:v>0</x:v>
      </x:c>
      <x:c r="H48" s="26" t="str">
        <x:f>IF(G48=1,F48,"n/m")</x:f>
        <x:v>n/m</x:v>
      </x:c>
    </x:row>
    <x:row r="49" ht="25" customHeight="1">
      <x:c r="A49" s="3" t="str">
        <x:v>GL.PEOPLE.BG</x:v>
      </x:c>
      <x:c r="B49" s="3" t="str">
        <x:v>PROD</x:v>
      </x:c>
      <x:c r="C49" s="25" t="n">
        <x:f>SUMIFS('Monthly_Detail'!$D$11:$D$454,'Monthly_Detail'!$A$11:$A$454,A49,'Monthly_Detail'!$B$11:$B$454,B49)</x:f>
        <x:v>54.33</x:v>
      </x:c>
      <x:c r="D49" s="25" t="n">
        <x:f>SUMIFS('Monthly_Detail'!$E$11:$E$454,'Monthly_Detail'!$A$11:$A$454,A49,'Monthly_Detail'!$B$11:$B$454,B49)</x:f>
        <x:v>54.337500000000006</x:v>
      </x:c>
      <x:c r="E49" s="24" t="n">
        <x:f>C49-D49</x:f>
        <x:v>-0.00750000000000739</x:v>
      </x:c>
      <x:c r="F49" s="26" t="n">
        <x:f>IF(D49=0,0,E49/D49)</x:f>
        <x:v>-0.00013802622498288272</x:v>
      </x:c>
      <x:c r="G49" s="4" t="n">
        <x:f>IF(D49=0,0,1)</x:f>
        <x:v>1</x:v>
      </x:c>
      <x:c r="H49" s="26" t="n">
        <x:f>IF(G49=1,F49,"n/m")</x:f>
        <x:v>-0.00013802622498288272</x:v>
      </x:c>
    </x:row>
    <x:row r="50" ht="25" customHeight="1">
      <x:c r="A50" s="3" t="str">
        <x:v>GL.PEOPLE.INSOLV</x:v>
      </x:c>
      <x:c r="B50" s="3" t="str">
        <x:v>COMP</x:v>
      </x:c>
      <x:c r="C50" s="25" t="n">
        <x:f>SUMIFS('Monthly_Detail'!$D$11:$D$454,'Monthly_Detail'!$A$11:$A$454,A50,'Monthly_Detail'!$B$11:$B$454,B50)</x:f>
        <x:v>34.92</x:v>
      </x:c>
      <x:c r="D50" s="25" t="n">
        <x:f>SUMIFS('Monthly_Detail'!$E$11:$E$454,'Monthly_Detail'!$A$11:$A$454,A50,'Monthly_Detail'!$B$11:$B$454,B50)</x:f>
        <x:v>34.931250000000006</x:v>
      </x:c>
      <x:c r="E50" s="24" t="n">
        <x:f>C50-D50</x:f>
        <x:v>-0.011250000000003979</x:v>
      </x:c>
      <x:c r="F50" s="26" t="n">
        <x:f>IF(D50=0,0,E50/D50)</x:f>
        <x:v>-0.00032206119162652287</x:v>
      </x:c>
      <x:c r="G50" s="4" t="n">
        <x:f>IF(D50=0,0,1)</x:f>
        <x:v>1</x:v>
      </x:c>
      <x:c r="H50" s="26" t="n">
        <x:f>IF(G50=1,F50,"n/m")</x:f>
        <x:v>-0.00032206119162652287</x:v>
      </x:c>
    </x:row>
    <x:row r="51" ht="25" customHeight="1">
      <x:c r="A51" s="3" t="str">
        <x:v>GL.PEOPLE.INSOLV</x:v>
      </x:c>
      <x:c r="B51" s="3" t="str">
        <x:v>ENG</x:v>
      </x:c>
      <x:c r="C51" s="25" t="n">
        <x:f>SUMIFS('Monthly_Detail'!$D$11:$D$454,'Monthly_Detail'!$A$11:$A$454,A51,'Monthly_Detail'!$B$11:$B$454,B51)</x:f>
        <x:v>178.5</x:v>
      </x:c>
      <x:c r="D51" s="25" t="n">
        <x:f>SUMIFS('Monthly_Detail'!$E$11:$E$454,'Monthly_Detail'!$A$11:$A$454,A51,'Monthly_Detail'!$B$11:$B$454,B51)</x:f>
        <x:v>190.18125000000003</x:v>
      </x:c>
      <x:c r="E51" s="24" t="n">
        <x:f>C51-D51</x:f>
        <x:v>-11.681250000000034</x:v>
      </x:c>
      <x:c r="F51" s="26" t="n">
        <x:f>IF(D51=0,0,E51/D51)</x:f>
        <x:v>-0.06142167011732246</x:v>
      </x:c>
      <x:c r="G51" s="4" t="n">
        <x:f>IF(D51=0,0,1)</x:f>
        <x:v>1</x:v>
      </x:c>
      <x:c r="H51" s="26" t="n">
        <x:f>IF(G51=1,F51,"n/m")</x:f>
        <x:v>-0.06142167011732246</x:v>
      </x:c>
    </x:row>
    <x:row r="52" ht="25" customHeight="1">
      <x:c r="A52" s="3" t="str">
        <x:v>GL.PEOPLE.INSOLV</x:v>
      </x:c>
      <x:c r="B52" s="3" t="str">
        <x:v>MGMT</x:v>
      </x:c>
      <x:c r="C52" s="25" t="n">
        <x:f>SUMIFS('Monthly_Detail'!$D$11:$D$454,'Monthly_Detail'!$A$11:$A$454,A52,'Monthly_Detail'!$B$11:$B$454,B52)</x:f>
        <x:v>0</x:v>
      </x:c>
      <x:c r="D52" s="25" t="n">
        <x:f>SUMIFS('Monthly_Detail'!$E$11:$E$454,'Monthly_Detail'!$A$11:$A$454,A52,'Monthly_Detail'!$B$11:$B$454,B52)</x:f>
        <x:v>0</x:v>
      </x:c>
      <x:c r="E52" s="24" t="n">
        <x:f>C52-D52</x:f>
        <x:v>0</x:v>
      </x:c>
      <x:c r="F52" s="26" t="n">
        <x:f>IF(D52=0,0,E52/D52)</x:f>
        <x:v>0</x:v>
      </x:c>
      <x:c r="G52" s="4" t="n">
        <x:f>IF(D52=0,0,1)</x:f>
        <x:v>0</x:v>
      </x:c>
      <x:c r="H52" s="26" t="str">
        <x:f>IF(G52=1,F52,"n/m")</x:f>
        <x:v>n/m</x:v>
      </x:c>
    </x:row>
    <x:row r="53" ht="25" customHeight="1">
      <x:c r="A53" s="3" t="str">
        <x:v>GL.PEOPLE.INSOLV</x:v>
      </x:c>
      <x:c r="B53" s="3" t="str">
        <x:v>MKT</x:v>
      </x:c>
      <x:c r="C53" s="25" t="n">
        <x:f>SUMIFS('Monthly_Detail'!$D$11:$D$454,'Monthly_Detail'!$A$11:$A$454,A53,'Monthly_Detail'!$B$11:$B$454,B53)</x:f>
        <x:v>7.76</x:v>
      </x:c>
      <x:c r="D53" s="25" t="n">
        <x:f>SUMIFS('Monthly_Detail'!$E$11:$E$454,'Monthly_Detail'!$A$11:$A$454,A53,'Monthly_Detail'!$B$11:$B$454,B53)</x:f>
        <x:v>0</x:v>
      </x:c>
      <x:c r="E53" s="24" t="n">
        <x:f>C53-D53</x:f>
        <x:v>7.76</x:v>
      </x:c>
      <x:c r="F53" s="26" t="n">
        <x:f>IF(D53=0,0,E53/D53)</x:f>
        <x:v>0</x:v>
      </x:c>
      <x:c r="G53" s="4" t="n">
        <x:f>IF(D53=0,0,1)</x:f>
        <x:v>0</x:v>
      </x:c>
      <x:c r="H53" s="26" t="str">
        <x:f>IF(G53=1,F53,"n/m")</x:f>
        <x:v>n/m</x:v>
      </x:c>
    </x:row>
    <x:row r="54" ht="25" customHeight="1">
      <x:c r="A54" s="3" t="str">
        <x:v>GL.PEOPLE.INSOLV</x:v>
      </x:c>
      <x:c r="B54" s="3" t="str">
        <x:v>PROD</x:v>
      </x:c>
      <x:c r="C54" s="25" t="n">
        <x:f>SUMIFS('Monthly_Detail'!$D$11:$D$454,'Monthly_Detail'!$A$11:$A$454,A54,'Monthly_Detail'!$B$11:$B$454,B54)</x:f>
        <x:v>27.18</x:v>
      </x:c>
      <x:c r="D54" s="25" t="n">
        <x:f>SUMIFS('Monthly_Detail'!$E$11:$E$454,'Monthly_Detail'!$A$11:$A$454,A54,'Monthly_Detail'!$B$11:$B$454,B54)</x:f>
        <x:v>27.168750000000003</x:v>
      </x:c>
      <x:c r="E54" s="24" t="n">
        <x:f>C54-D54</x:f>
        <x:v>0.011249999999996874</x:v>
      </x:c>
      <x:c r="F54" s="26" t="n">
        <x:f>IF(D54=0,0,E54/D54)</x:f>
        <x:v>0.0004140786749481251</x:v>
      </x:c>
      <x:c r="G54" s="4" t="n">
        <x:f>IF(D54=0,0,1)</x:f>
        <x:v>1</x:v>
      </x:c>
      <x:c r="H54" s="26" t="n">
        <x:f>IF(G54=1,F54,"n/m")</x:f>
        <x:v>0.0004140786749481251</x:v>
      </x:c>
    </x:row>
    <x:row r="55" ht="25" customHeight="1">
      <x:c r="A55" s="3" t="str">
        <x:v>GL.PEOPLE.KV</x:v>
      </x:c>
      <x:c r="B55" s="3" t="str">
        <x:v>COMP</x:v>
      </x:c>
      <x:c r="C55" s="25" t="n">
        <x:f>SUMIFS('Monthly_Detail'!$D$11:$D$454,'Monthly_Detail'!$A$11:$A$454,A55,'Monthly_Detail'!$B$11:$B$454,B55)</x:f>
        <x:v>1692.5700000000002</x:v>
      </x:c>
      <x:c r="D55" s="25" t="n">
        <x:f>SUMIFS('Monthly_Detail'!$E$11:$E$454,'Monthly_Detail'!$A$11:$A$454,A55,'Monthly_Detail'!$B$11:$B$454,B55)</x:f>
        <x:v>1692.5625</x:v>
      </x:c>
      <x:c r="E55" s="24" t="n">
        <x:f>C55-D55</x:f>
        <x:v>0.007500000000163709</x:v>
      </x:c>
      <x:c r="F55" s="26" t="n">
        <x:f>IF(D55=0,0,E55/D55)</x:f>
        <x:v>0.000004431150991566757</x:v>
      </x:c>
      <x:c r="G55" s="4" t="n">
        <x:f>IF(D55=0,0,1)</x:f>
        <x:v>1</x:v>
      </x:c>
      <x:c r="H55" s="26" t="n">
        <x:f>IF(G55=1,F55,"n/m")</x:f>
        <x:v>0.000004431150991566757</x:v>
      </x:c>
    </x:row>
    <x:row r="56" ht="25" customHeight="1">
      <x:c r="A56" s="3" t="str">
        <x:v>GL.PEOPLE.KV</x:v>
      </x:c>
      <x:c r="B56" s="3" t="str">
        <x:v>ENG</x:v>
      </x:c>
      <x:c r="C56" s="25" t="n">
        <x:f>SUMIFS('Monthly_Detail'!$D$11:$D$454,'Monthly_Detail'!$A$11:$A$454,A56,'Monthly_Detail'!$B$11:$B$454,B56)</x:f>
        <x:v>9027.04</x:v>
      </x:c>
      <x:c r="D56" s="25" t="n">
        <x:f>SUMIFS('Monthly_Detail'!$E$11:$E$454,'Monthly_Detail'!$A$11:$A$454,A56,'Monthly_Detail'!$B$11:$B$454,B56)</x:f>
        <x:v>9591.1875</x:v>
      </x:c>
      <x:c r="E56" s="24" t="n">
        <x:f>C56-D56</x:f>
        <x:v>-564.1474999999991</x:v>
      </x:c>
      <x:c r="F56" s="26" t="n">
        <x:f>IF(D56=0,0,E56/D56)</x:f>
        <x:v>-0.05881935891671382</x:v>
      </x:c>
      <x:c r="G56" s="4" t="n">
        <x:f>IF(D56=0,0,1)</x:f>
        <x:v>1</x:v>
      </x:c>
      <x:c r="H56" s="26" t="n">
        <x:f>IF(G56=1,F56,"n/m")</x:f>
        <x:v>-0.05881935891671382</x:v>
      </x:c>
    </x:row>
    <x:row r="57" ht="25" customHeight="1">
      <x:c r="A57" s="3" t="str">
        <x:v>GL.PEOPLE.KV</x:v>
      </x:c>
      <x:c r="B57" s="3" t="str">
        <x:v>MGMT</x:v>
      </x:c>
      <x:c r="C57" s="25" t="n">
        <x:f>SUMIFS('Monthly_Detail'!$D$11:$D$454,'Monthly_Detail'!$A$11:$A$454,A57,'Monthly_Detail'!$B$11:$B$454,B57)</x:f>
        <x:v>0</x:v>
      </x:c>
      <x:c r="D57" s="25" t="n">
        <x:f>SUMIFS('Monthly_Detail'!$E$11:$E$454,'Monthly_Detail'!$A$11:$A$454,A57,'Monthly_Detail'!$B$11:$B$454,B57)</x:f>
        <x:v>0</x:v>
      </x:c>
      <x:c r="E57" s="24" t="n">
        <x:f>C57-D57</x:f>
        <x:v>0</x:v>
      </x:c>
      <x:c r="F57" s="26" t="n">
        <x:f>IF(D57=0,0,E57/D57)</x:f>
        <x:v>0</x:v>
      </x:c>
      <x:c r="G57" s="4" t="n">
        <x:f>IF(D57=0,0,1)</x:f>
        <x:v>0</x:v>
      </x:c>
      <x:c r="H57" s="26" t="str">
        <x:f>IF(G57=1,F57,"n/m")</x:f>
        <x:v>n/m</x:v>
      </x:c>
    </x:row>
    <x:row r="58" ht="25" customHeight="1">
      <x:c r="A58" s="3" t="str">
        <x:v>GL.PEOPLE.KV</x:v>
      </x:c>
      <x:c r="B58" s="3" t="str">
        <x:v>MKT</x:v>
      </x:c>
      <x:c r="C58" s="25" t="n">
        <x:f>SUMIFS('Monthly_Detail'!$D$11:$D$454,'Monthly_Detail'!$A$11:$A$454,A58,'Monthly_Detail'!$B$11:$B$454,B58)</x:f>
        <x:v>457.99</x:v>
      </x:c>
      <x:c r="D58" s="25" t="n">
        <x:f>SUMIFS('Monthly_Detail'!$E$11:$E$454,'Monthly_Detail'!$A$11:$A$454,A58,'Monthly_Detail'!$B$11:$B$454,B58)</x:f>
        <x:v>0</x:v>
      </x:c>
      <x:c r="E58" s="24" t="n">
        <x:f>C58-D58</x:f>
        <x:v>457.99</x:v>
      </x:c>
      <x:c r="F58" s="26" t="n">
        <x:f>IF(D58=0,0,E58/D58)</x:f>
        <x:v>0</x:v>
      </x:c>
      <x:c r="G58" s="4" t="n">
        <x:f>IF(D58=0,0,1)</x:f>
        <x:v>0</x:v>
      </x:c>
      <x:c r="H58" s="26" t="str">
        <x:f>IF(G58=1,F58,"n/m")</x:f>
        <x:v>n/m</x:v>
      </x:c>
    </x:row>
    <x:row r="59" ht="25" customHeight="1">
      <x:c r="A59" s="3" t="str">
        <x:v>GL.PEOPLE.KV</x:v>
      </x:c>
      <x:c r="B59" s="3" t="str">
        <x:v>PROD</x:v>
      </x:c>
      <x:c r="C59" s="25" t="n">
        <x:f>SUMIFS('Monthly_Detail'!$D$11:$D$454,'Monthly_Detail'!$A$11:$A$454,A59,'Monthly_Detail'!$B$11:$B$454,B59)</x:f>
        <x:v>1602.96</x:v>
      </x:c>
      <x:c r="D59" s="25" t="n">
        <x:f>SUMIFS('Monthly_Detail'!$E$11:$E$454,'Monthly_Detail'!$A$11:$A$454,A59,'Monthly_Detail'!$B$11:$B$454,B59)</x:f>
        <x:v>1602.9562500000002</x:v>
      </x:c>
      <x:c r="E59" s="24" t="n">
        <x:f>C59-D59</x:f>
        <x:v>0.003749999999854481</x:v>
      </x:c>
      <x:c r="F59" s="26" t="n">
        <x:f>IF(D59=0,0,E59/D59)</x:f>
        <x:v>0.000002339427541989671</x:v>
      </x:c>
      <x:c r="G59" s="4" t="n">
        <x:f>IF(D59=0,0,1)</x:f>
        <x:v>1</x:v>
      </x:c>
      <x:c r="H59" s="26" t="n">
        <x:f>IF(G59=1,F59,"n/m")</x:f>
        <x:v>0.000002339427541989671</x:v>
      </x:c>
    </x:row>
    <x:row r="60" ht="25" customHeight="1">
      <x:c r="A60" s="3" t="str">
        <x:v>GL.PEOPLE.PV</x:v>
      </x:c>
      <x:c r="B60" s="3" t="str">
        <x:v>COMP</x:v>
      </x:c>
      <x:c r="C60" s="25" t="n">
        <x:f>SUMIFS('Monthly_Detail'!$D$11:$D$454,'Monthly_Detail'!$A$11:$A$454,A60,'Monthly_Detail'!$B$11:$B$454,B60)</x:f>
        <x:v>344.25</x:v>
      </x:c>
      <x:c r="D60" s="25" t="n">
        <x:f>SUMIFS('Monthly_Detail'!$E$11:$E$454,'Monthly_Detail'!$A$11:$A$454,A60,'Monthly_Detail'!$B$11:$B$454,B60)</x:f>
        <x:v>344.25</x:v>
      </x:c>
      <x:c r="E60" s="24" t="n">
        <x:f>C60-D60</x:f>
        <x:v>0</x:v>
      </x:c>
      <x:c r="F60" s="26" t="n">
        <x:f>IF(D60=0,0,E60/D60)</x:f>
        <x:v>0</x:v>
      </x:c>
      <x:c r="G60" s="4" t="n">
        <x:f>IF(D60=0,0,1)</x:f>
        <x:v>1</x:v>
      </x:c>
      <x:c r="H60" s="26" t="n">
        <x:f>IF(G60=1,F60,"n/m")</x:f>
        <x:v>0</x:v>
      </x:c>
    </x:row>
    <x:row r="61" ht="25" customHeight="1">
      <x:c r="A61" s="3" t="str">
        <x:v>GL.PEOPLE.PV</x:v>
      </x:c>
      <x:c r="B61" s="3" t="str">
        <x:v>ENG</x:v>
      </x:c>
      <x:c r="C61" s="25" t="n">
        <x:f>SUMIFS('Monthly_Detail'!$D$11:$D$454,'Monthly_Detail'!$A$11:$A$454,A61,'Monthly_Detail'!$B$11:$B$454,B61)</x:f>
        <x:v>1836</x:v>
      </x:c>
      <x:c r="D61" s="25" t="n">
        <x:f>SUMIFS('Monthly_Detail'!$E$11:$E$454,'Monthly_Detail'!$A$11:$A$454,A61,'Monthly_Detail'!$B$11:$B$454,B61)</x:f>
        <x:v>1950.75</x:v>
      </x:c>
      <x:c r="E61" s="24" t="n">
        <x:f>C61-D61</x:f>
        <x:v>-114.75</x:v>
      </x:c>
      <x:c r="F61" s="26" t="n">
        <x:f>IF(D61=0,0,E61/D61)</x:f>
        <x:v>-0.058823529411764705</x:v>
      </x:c>
      <x:c r="G61" s="4" t="n">
        <x:f>IF(D61=0,0,1)</x:f>
        <x:v>1</x:v>
      </x:c>
      <x:c r="H61" s="26" t="n">
        <x:f>IF(G61=1,F61,"n/m")</x:f>
        <x:v>-0.058823529411764705</x:v>
      </x:c>
    </x:row>
    <x:row r="62" ht="25" customHeight="1">
      <x:c r="A62" s="3" t="str">
        <x:v>GL.PEOPLE.PV</x:v>
      </x:c>
      <x:c r="B62" s="3" t="str">
        <x:v>MGMT</x:v>
      </x:c>
      <x:c r="C62" s="25" t="n">
        <x:f>SUMIFS('Monthly_Detail'!$D$11:$D$454,'Monthly_Detail'!$A$11:$A$454,A62,'Monthly_Detail'!$B$11:$B$454,B62)</x:f>
        <x:v>0</x:v>
      </x:c>
      <x:c r="D62" s="25" t="n">
        <x:f>SUMIFS('Monthly_Detail'!$E$11:$E$454,'Monthly_Detail'!$A$11:$A$454,A62,'Monthly_Detail'!$B$11:$B$454,B62)</x:f>
        <x:v>0</x:v>
      </x:c>
      <x:c r="E62" s="24" t="n">
        <x:f>C62-D62</x:f>
        <x:v>0</x:v>
      </x:c>
      <x:c r="F62" s="26" t="n">
        <x:f>IF(D62=0,0,E62/D62)</x:f>
        <x:v>0</x:v>
      </x:c>
      <x:c r="G62" s="4" t="n">
        <x:f>IF(D62=0,0,1)</x:f>
        <x:v>0</x:v>
      </x:c>
      <x:c r="H62" s="26" t="str">
        <x:f>IF(G62=1,F62,"n/m")</x:f>
        <x:v>n/m</x:v>
      </x:c>
    </x:row>
    <x:row r="63" ht="25" customHeight="1">
      <x:c r="A63" s="3" t="str">
        <x:v>GL.PEOPLE.PV</x:v>
      </x:c>
      <x:c r="B63" s="3" t="str">
        <x:v>MKT</x:v>
      </x:c>
      <x:c r="C63" s="25" t="n">
        <x:f>SUMIFS('Monthly_Detail'!$D$11:$D$454,'Monthly_Detail'!$A$11:$A$454,A63,'Monthly_Detail'!$B$11:$B$454,B63)</x:f>
        <x:v>93.15</x:v>
      </x:c>
      <x:c r="D63" s="25" t="n">
        <x:f>SUMIFS('Monthly_Detail'!$E$11:$E$454,'Monthly_Detail'!$A$11:$A$454,A63,'Monthly_Detail'!$B$11:$B$454,B63)</x:f>
        <x:v>0</x:v>
      </x:c>
      <x:c r="E63" s="24" t="n">
        <x:f>C63-D63</x:f>
        <x:v>93.15</x:v>
      </x:c>
      <x:c r="F63" s="26" t="n">
        <x:f>IF(D63=0,0,E63/D63)</x:f>
        <x:v>0</x:v>
      </x:c>
      <x:c r="G63" s="4" t="n">
        <x:f>IF(D63=0,0,1)</x:f>
        <x:v>0</x:v>
      </x:c>
      <x:c r="H63" s="26" t="str">
        <x:f>IF(G63=1,F63,"n/m")</x:f>
        <x:v>n/m</x:v>
      </x:c>
    </x:row>
    <x:row r="64" ht="25" customHeight="1">
      <x:c r="A64" s="3" t="str">
        <x:v>GL.PEOPLE.PV</x:v>
      </x:c>
      <x:c r="B64" s="3" t="str">
        <x:v>PROD</x:v>
      </x:c>
      <x:c r="C64" s="25" t="n">
        <x:f>SUMIFS('Monthly_Detail'!$D$11:$D$454,'Monthly_Detail'!$A$11:$A$454,A64,'Monthly_Detail'!$B$11:$B$454,B64)</x:f>
        <x:v>326.04</x:v>
      </x:c>
      <x:c r="D64" s="25" t="n">
        <x:f>SUMIFS('Monthly_Detail'!$E$11:$E$454,'Monthly_Detail'!$A$11:$A$454,A64,'Monthly_Detail'!$B$11:$B$454,B64)</x:f>
        <x:v>326.025</x:v>
      </x:c>
      <x:c r="E64" s="24" t="n">
        <x:f>C64-D64</x:f>
        <x:v>0.015000000000043201</x:v>
      </x:c>
      <x:c r="F64" s="26" t="n">
        <x:f>IF(D64=0,0,E64/D64)</x:f>
        <x:v>0.000046008741661048084</x:v>
      </x:c>
      <x:c r="G64" s="4" t="n">
        <x:f>IF(D64=0,0,1)</x:f>
        <x:v>1</x:v>
      </x:c>
      <x:c r="H64" s="26" t="n">
        <x:f>IF(G64=1,F64,"n/m")</x:f>
        <x:v>0.000046008741661048084</x:v>
      </x:c>
    </x:row>
    <x:row r="65" ht="25" customHeight="1">
      <x:c r="A65" s="3" t="str">
        <x:v>GL.PEOPLE.RV</x:v>
      </x:c>
      <x:c r="B65" s="3" t="str">
        <x:v>COMP</x:v>
      </x:c>
      <x:c r="C65" s="25" t="n">
        <x:f>SUMIFS('Monthly_Detail'!$D$11:$D$454,'Monthly_Detail'!$A$11:$A$454,A65,'Monthly_Detail'!$B$11:$B$454,B65)</x:f>
        <x:v>2165.73</x:v>
      </x:c>
      <x:c r="D65" s="25" t="n">
        <x:f>SUMIFS('Monthly_Detail'!$E$11:$E$454,'Monthly_Detail'!$A$11:$A$454,A65,'Monthly_Detail'!$B$11:$B$454,B65)</x:f>
        <x:v>2165.7375</x:v>
      </x:c>
      <x:c r="E65" s="24" t="n">
        <x:f>C65-D65</x:f>
        <x:v>-0.007500000000163709</x:v>
      </x:c>
      <x:c r="F65" s="26" t="n">
        <x:f>IF(D65=0,0,E65/D65)</x:f>
        <x:v>-0.000003463023565950956</x:v>
      </x:c>
      <x:c r="G65" s="4" t="n">
        <x:f>IF(D65=0,0,1)</x:f>
        <x:v>1</x:v>
      </x:c>
      <x:c r="H65" s="26" t="n">
        <x:f>IF(G65=1,F65,"n/m")</x:f>
        <x:v>-0.000003463023565950956</x:v>
      </x:c>
    </x:row>
    <x:row r="66" ht="25" customHeight="1">
      <x:c r="A66" s="3" t="str">
        <x:v>GL.PEOPLE.RV</x:v>
      </x:c>
      <x:c r="B66" s="3" t="str">
        <x:v>ENG</x:v>
      </x:c>
      <x:c r="C66" s="25" t="n">
        <x:f>SUMIFS('Monthly_Detail'!$D$11:$D$454,'Monthly_Detail'!$A$11:$A$454,A66,'Monthly_Detail'!$B$11:$B$454,B66)</x:f>
        <x:v>11069.300000000003</x:v>
      </x:c>
      <x:c r="D66" s="25" t="n">
        <x:f>SUMIFS('Monthly_Detail'!$E$11:$E$454,'Monthly_Detail'!$A$11:$A$454,A66,'Monthly_Detail'!$B$11:$B$454,B66)</x:f>
        <x:v>11791.237500000001</x:v>
      </x:c>
      <x:c r="E66" s="24" t="n">
        <x:f>C66-D66</x:f>
        <x:v>-721.9374999999982</x:v>
      </x:c>
      <x:c r="F66" s="26" t="n">
        <x:f>IF(D66=0,0,E66/D66)</x:f>
        <x:v>-0.061226610014427925</x:v>
      </x:c>
      <x:c r="G66" s="4" t="n">
        <x:f>IF(D66=0,0,1)</x:f>
        <x:v>1</x:v>
      </x:c>
      <x:c r="H66" s="26" t="n">
        <x:f>IF(G66=1,F66,"n/m")</x:f>
        <x:v>-0.061226610014427925</x:v>
      </x:c>
    </x:row>
    <x:row r="67" ht="25" customHeight="1">
      <x:c r="A67" s="3" t="str">
        <x:v>GL.PEOPLE.RV</x:v>
      </x:c>
      <x:c r="B67" s="3" t="str">
        <x:v>MGMT</x:v>
      </x:c>
      <x:c r="C67" s="25" t="n">
        <x:f>SUMIFS('Monthly_Detail'!$D$11:$D$454,'Monthly_Detail'!$A$11:$A$454,A67,'Monthly_Detail'!$B$11:$B$454,B67)</x:f>
        <x:v>0</x:v>
      </x:c>
      <x:c r="D67" s="25" t="n">
        <x:f>SUMIFS('Monthly_Detail'!$E$11:$E$454,'Monthly_Detail'!$A$11:$A$454,A67,'Monthly_Detail'!$B$11:$B$454,B67)</x:f>
        <x:v>0</x:v>
      </x:c>
      <x:c r="E67" s="24" t="n">
        <x:f>C67-D67</x:f>
        <x:v>0</x:v>
      </x:c>
      <x:c r="F67" s="26" t="n">
        <x:f>IF(D67=0,0,E67/D67)</x:f>
        <x:v>0</x:v>
      </x:c>
      <x:c r="G67" s="4" t="n">
        <x:f>IF(D67=0,0,1)</x:f>
        <x:v>0</x:v>
      </x:c>
      <x:c r="H67" s="26" t="str">
        <x:f>IF(G67=1,F67,"n/m")</x:f>
        <x:v>n/m</x:v>
      </x:c>
    </x:row>
    <x:row r="68" ht="25" customHeight="1">
      <x:c r="A68" s="3" t="str">
        <x:v>GL.PEOPLE.RV</x:v>
      </x:c>
      <x:c r="B68" s="3" t="str">
        <x:v>MKT</x:v>
      </x:c>
      <x:c r="C68" s="25" t="n">
        <x:f>SUMIFS('Monthly_Detail'!$D$11:$D$454,'Monthly_Detail'!$A$11:$A$454,A68,'Monthly_Detail'!$B$11:$B$454,B68)</x:f>
        <x:v>481.28</x:v>
      </x:c>
      <x:c r="D68" s="25" t="n">
        <x:f>SUMIFS('Monthly_Detail'!$E$11:$E$454,'Monthly_Detail'!$A$11:$A$454,A68,'Monthly_Detail'!$B$11:$B$454,B68)</x:f>
        <x:v>0</x:v>
      </x:c>
      <x:c r="E68" s="24" t="n">
        <x:f>C68-D68</x:f>
        <x:v>481.28</x:v>
      </x:c>
      <x:c r="F68" s="26" t="n">
        <x:f>IF(D68=0,0,E68/D68)</x:f>
        <x:v>0</x:v>
      </x:c>
      <x:c r="G68" s="4" t="n">
        <x:f>IF(D68=0,0,1)</x:f>
        <x:v>0</x:v>
      </x:c>
      <x:c r="H68" s="26" t="str">
        <x:f>IF(G68=1,F68,"n/m")</x:f>
        <x:v>n/m</x:v>
      </x:c>
    </x:row>
    <x:row r="69" ht="25" customHeight="1">
      <x:c r="A69" s="3" t="str">
        <x:v>GL.PEOPLE.RV</x:v>
      </x:c>
      <x:c r="B69" s="3" t="str">
        <x:v>PROD</x:v>
      </x:c>
      <x:c r="C69" s="25" t="n">
        <x:f>SUMIFS('Monthly_Detail'!$D$11:$D$454,'Monthly_Detail'!$A$11:$A$454,A69,'Monthly_Detail'!$B$11:$B$454,B69)</x:f>
        <x:v>1684.47</x:v>
      </x:c>
      <x:c r="D69" s="25" t="n">
        <x:f>SUMIFS('Monthly_Detail'!$E$11:$E$454,'Monthly_Detail'!$A$11:$A$454,A69,'Monthly_Detail'!$B$11:$B$454,B69)</x:f>
        <x:v>1684.4624999999999</x:v>
      </x:c>
      <x:c r="E69" s="24" t="n">
        <x:f>C69-D69</x:f>
        <x:v>0.007500000000163709</x:v>
      </x:c>
      <x:c r="F69" s="26" t="n">
        <x:f>IF(D69=0,0,E69/D69)</x:f>
        <x:v>0.0000044524588705083725</x:v>
      </x:c>
      <x:c r="G69" s="4" t="n">
        <x:f>IF(D69=0,0,1)</x:f>
        <x:v>1</x:v>
      </x:c>
      <x:c r="H69" s="26" t="n">
        <x:f>IF(G69=1,F69,"n/m")</x:f>
        <x:v>0.0000044524588705083725</x:v>
      </x:c>
    </x:row>
    <x:row r="70" ht="25" customHeight="1">
      <x:c r="A70" s="3" t="str">
        <x:v>GL.PEOPLE.SALARY</x:v>
      </x:c>
      <x:c r="B70" s="3" t="str">
        <x:v>COMP</x:v>
      </x:c>
      <x:c r="C70" s="25" t="n">
        <x:f>SUMIFS('Monthly_Detail'!$D$11:$D$454,'Monthly_Detail'!$A$11:$A$454,A70,'Monthly_Detail'!$B$11:$B$454,B70)</x:f>
        <x:v>23287.5</x:v>
      </x:c>
      <x:c r="D70" s="25" t="n">
        <x:f>SUMIFS('Monthly_Detail'!$E$11:$E$454,'Monthly_Detail'!$A$11:$A$454,A70,'Monthly_Detail'!$B$11:$B$454,B70)</x:f>
        <x:v>23287.5</x:v>
      </x:c>
      <x:c r="E70" s="24" t="n">
        <x:f>C70-D70</x:f>
        <x:v>0</x:v>
      </x:c>
      <x:c r="F70" s="26" t="n">
        <x:f>IF(D70=0,0,E70/D70)</x:f>
        <x:v>0</x:v>
      </x:c>
      <x:c r="G70" s="4" t="n">
        <x:f>IF(D70=0,0,1)</x:f>
        <x:v>1</x:v>
      </x:c>
      <x:c r="H70" s="26" t="n">
        <x:f>IF(G70=1,F70,"n/m")</x:f>
        <x:v>0</x:v>
      </x:c>
    </x:row>
    <x:row r="71" ht="25" customHeight="1">
      <x:c r="A71" s="3" t="str">
        <x:v>GL.PEOPLE.SALARY</x:v>
      </x:c>
      <x:c r="B71" s="3" t="str">
        <x:v>ENG</x:v>
      </x:c>
      <x:c r="C71" s="25" t="n">
        <x:f>SUMIFS('Monthly_Detail'!$D$11:$D$454,'Monthly_Detail'!$A$11:$A$454,A71,'Monthly_Detail'!$B$11:$B$454,B71)</x:f>
        <x:v>151627.5</x:v>
      </x:c>
      <x:c r="D71" s="25" t="n">
        <x:f>SUMIFS('Monthly_Detail'!$E$11:$E$454,'Monthly_Detail'!$A$11:$A$454,A71,'Monthly_Detail'!$B$11:$B$454,B71)</x:f>
        <x:v>159390</x:v>
      </x:c>
      <x:c r="E71" s="24" t="n">
        <x:f>C71-D71</x:f>
        <x:v>-7762.5</x:v>
      </x:c>
      <x:c r="F71" s="26" t="n">
        <x:f>IF(D71=0,0,E71/D71)</x:f>
        <x:v>-0.048701298701298704</x:v>
      </x:c>
      <x:c r="G71" s="4" t="n">
        <x:f>IF(D71=0,0,1)</x:f>
        <x:v>1</x:v>
      </x:c>
      <x:c r="H71" s="26" t="n">
        <x:f>IF(G71=1,F71,"n/m")</x:f>
        <x:v>-0.048701298701298704</x:v>
      </x:c>
    </x:row>
    <x:row r="72" ht="25" customHeight="1">
      <x:c r="A72" s="3" t="str">
        <x:v>GL.PEOPLE.SALARY</x:v>
      </x:c>
      <x:c r="B72" s="3" t="str">
        <x:v>MGMT</x:v>
      </x:c>
      <x:c r="C72" s="25" t="n">
        <x:f>SUMIFS('Monthly_Detail'!$D$11:$D$454,'Monthly_Detail'!$A$11:$A$454,A72,'Monthly_Detail'!$B$11:$B$454,B72)</x:f>
        <x:v>32602.5</x:v>
      </x:c>
      <x:c r="D72" s="25" t="n">
        <x:f>SUMIFS('Monthly_Detail'!$E$11:$E$454,'Monthly_Detail'!$A$11:$A$454,A72,'Monthly_Detail'!$B$11:$B$454,B72)</x:f>
        <x:v>32602.5</x:v>
      </x:c>
      <x:c r="E72" s="24" t="n">
        <x:f>C72-D72</x:f>
        <x:v>0</x:v>
      </x:c>
      <x:c r="F72" s="26" t="n">
        <x:f>IF(D72=0,0,E72/D72)</x:f>
        <x:v>0</x:v>
      </x:c>
      <x:c r="G72" s="4" t="n">
        <x:f>IF(D72=0,0,1)</x:f>
        <x:v>1</x:v>
      </x:c>
      <x:c r="H72" s="26" t="n">
        <x:f>IF(G72=1,F72,"n/m")</x:f>
        <x:v>0</x:v>
      </x:c>
    </x:row>
    <x:row r="73" ht="25" customHeight="1">
      <x:c r="A73" s="3" t="str">
        <x:v>GL.PEOPLE.SALARY</x:v>
      </x:c>
      <x:c r="B73" s="3" t="str">
        <x:v>MKT</x:v>
      </x:c>
      <x:c r="C73" s="25" t="n">
        <x:f>SUMIFS('Monthly_Detail'!$D$11:$D$454,'Monthly_Detail'!$A$11:$A$454,A73,'Monthly_Detail'!$B$11:$B$454,B73)</x:f>
        <x:v>5175</x:v>
      </x:c>
      <x:c r="D73" s="25" t="n">
        <x:f>SUMIFS('Monthly_Detail'!$E$11:$E$454,'Monthly_Detail'!$A$11:$A$454,A73,'Monthly_Detail'!$B$11:$B$454,B73)</x:f>
        <x:v>0</x:v>
      </x:c>
      <x:c r="E73" s="24" t="n">
        <x:f>C73-D73</x:f>
        <x:v>5175</x:v>
      </x:c>
      <x:c r="F73" s="26" t="n">
        <x:f>IF(D73=0,0,E73/D73)</x:f>
        <x:v>0</x:v>
      </x:c>
      <x:c r="G73" s="4" t="n">
        <x:f>IF(D73=0,0,1)</x:f>
        <x:v>0</x:v>
      </x:c>
      <x:c r="H73" s="26" t="str">
        <x:f>IF(G73=1,F73,"n/m")</x:f>
        <x:v>n/m</x:v>
      </x:c>
    </x:row>
    <x:row r="74" ht="25" customHeight="1">
      <x:c r="A74" s="3" t="str">
        <x:v>GL.PEOPLE.SALARY</x:v>
      </x:c>
      <x:c r="B74" s="3" t="str">
        <x:v>PROD</x:v>
      </x:c>
      <x:c r="C74" s="25" t="n">
        <x:f>SUMIFS('Monthly_Detail'!$D$11:$D$454,'Monthly_Detail'!$A$11:$A$454,A74,'Monthly_Detail'!$B$11:$B$454,B74)</x:f>
        <x:v>18112.5</x:v>
      </x:c>
      <x:c r="D74" s="25" t="n">
        <x:f>SUMIFS('Monthly_Detail'!$E$11:$E$454,'Monthly_Detail'!$A$11:$A$454,A74,'Monthly_Detail'!$B$11:$B$454,B74)</x:f>
        <x:v>18112.5</x:v>
      </x:c>
      <x:c r="E74" s="24" t="n">
        <x:f>C74-D74</x:f>
        <x:v>0</x:v>
      </x:c>
      <x:c r="F74" s="26" t="n">
        <x:f>IF(D74=0,0,E74/D74)</x:f>
        <x:v>0</x:v>
      </x:c>
      <x:c r="G74" s="4" t="n">
        <x:f>IF(D74=0,0,1)</x:f>
        <x:v>1</x:v>
      </x:c>
      <x:c r="H74" s="26" t="n">
        <x:f>IF(G74=1,F74,"n/m")</x:f>
        <x:v>0</x:v>
      </x:c>
    </x:row>
    <x:row r="75" ht="25" customHeight="1">
      <x:c r="A75" s="3" t="str">
        <x:v>GL.PEOPLE.U1</x:v>
      </x:c>
      <x:c r="B75" s="3" t="str">
        <x:v>COMP</x:v>
      </x:c>
      <x:c r="C75" s="25" t="n">
        <x:f>SUMIFS('Monthly_Detail'!$D$11:$D$454,'Monthly_Detail'!$A$11:$A$454,A75,'Monthly_Detail'!$B$11:$B$454,B75)</x:f>
        <x:v>489.03</x:v>
      </x:c>
      <x:c r="D75" s="25" t="n">
        <x:f>SUMIFS('Monthly_Detail'!$E$11:$E$454,'Monthly_Detail'!$A$11:$A$454,A75,'Monthly_Detail'!$B$11:$B$454,B75)</x:f>
        <x:v>489.03749999999997</x:v>
      </x:c>
      <x:c r="E75" s="24" t="n">
        <x:f>C75-D75</x:f>
        <x:v>-0.007499999999993179</x:v>
      </x:c>
      <x:c r="F75" s="26" t="n">
        <x:f>IF(D75=0,0,E75/D75)</x:f>
        <x:v>-0.000015336247220291243</x:v>
      </x:c>
      <x:c r="G75" s="4" t="n">
        <x:f>IF(D75=0,0,1)</x:f>
        <x:v>1</x:v>
      </x:c>
      <x:c r="H75" s="26" t="n">
        <x:f>IF(G75=1,F75,"n/m")</x:f>
        <x:v>-0.000015336247220291243</x:v>
      </x:c>
    </x:row>
    <x:row r="76" ht="25" customHeight="1">
      <x:c r="A76" s="3" t="str">
        <x:v>GL.PEOPLE.U1</x:v>
      </x:c>
      <x:c r="B76" s="3" t="str">
        <x:v>ENG</x:v>
      </x:c>
      <x:c r="C76" s="25" t="n">
        <x:f>SUMIFS('Monthly_Detail'!$D$11:$D$454,'Monthly_Detail'!$A$11:$A$454,A76,'Monthly_Detail'!$B$11:$B$454,B76)</x:f>
        <x:v>2499.5</x:v>
      </x:c>
      <x:c r="D76" s="25" t="n">
        <x:f>SUMIFS('Monthly_Detail'!$E$11:$E$454,'Monthly_Detail'!$A$11:$A$454,A76,'Monthly_Detail'!$B$11:$B$454,B76)</x:f>
        <x:v>2662.5375000000004</x:v>
      </x:c>
      <x:c r="E76" s="24" t="n">
        <x:f>C76-D76</x:f>
        <x:v>-163.03750000000036</x:v>
      </x:c>
      <x:c r="F76" s="26" t="n">
        <x:f>IF(D76=0,0,E76/D76)</x:f>
        <x:v>-0.06123387933503297</x:v>
      </x:c>
      <x:c r="G76" s="4" t="n">
        <x:f>IF(D76=0,0,1)</x:f>
        <x:v>1</x:v>
      </x:c>
      <x:c r="H76" s="26" t="n">
        <x:f>IF(G76=1,F76,"n/m")</x:f>
        <x:v>-0.06123387933503297</x:v>
      </x:c>
    </x:row>
    <x:row r="77" ht="25" customHeight="1">
      <x:c r="A77" s="3" t="str">
        <x:v>GL.PEOPLE.U1</x:v>
      </x:c>
      <x:c r="B77" s="3" t="str">
        <x:v>MGMT</x:v>
      </x:c>
      <x:c r="C77" s="25" t="n">
        <x:f>SUMIFS('Monthly_Detail'!$D$11:$D$454,'Monthly_Detail'!$A$11:$A$454,A77,'Monthly_Detail'!$B$11:$B$454,B77)</x:f>
        <x:v>0</x:v>
      </x:c>
      <x:c r="D77" s="25" t="n">
        <x:f>SUMIFS('Monthly_Detail'!$E$11:$E$454,'Monthly_Detail'!$A$11:$A$454,A77,'Monthly_Detail'!$B$11:$B$454,B77)</x:f>
        <x:v>0</x:v>
      </x:c>
      <x:c r="E77" s="24" t="n">
        <x:f>C77-D77</x:f>
        <x:v>0</x:v>
      </x:c>
      <x:c r="F77" s="26" t="n">
        <x:f>IF(D77=0,0,E77/D77)</x:f>
        <x:v>0</x:v>
      </x:c>
      <x:c r="G77" s="4" t="n">
        <x:f>IF(D77=0,0,1)</x:f>
        <x:v>0</x:v>
      </x:c>
      <x:c r="H77" s="26" t="str">
        <x:f>IF(G77=1,F77,"n/m")</x:f>
        <x:v>n/m</x:v>
      </x:c>
    </x:row>
    <x:row r="78" ht="25" customHeight="1">
      <x:c r="A78" s="3" t="str">
        <x:v>GL.PEOPLE.U1</x:v>
      </x:c>
      <x:c r="B78" s="3" t="str">
        <x:v>MKT</x:v>
      </x:c>
      <x:c r="C78" s="25" t="n">
        <x:f>SUMIFS('Monthly_Detail'!$D$11:$D$454,'Monthly_Detail'!$A$11:$A$454,A78,'Monthly_Detail'!$B$11:$B$454,B78)</x:f>
        <x:v>108.68</x:v>
      </x:c>
      <x:c r="D78" s="25" t="n">
        <x:f>SUMIFS('Monthly_Detail'!$E$11:$E$454,'Monthly_Detail'!$A$11:$A$454,A78,'Monthly_Detail'!$B$11:$B$454,B78)</x:f>
        <x:v>0</x:v>
      </x:c>
      <x:c r="E78" s="24" t="n">
        <x:f>C78-D78</x:f>
        <x:v>108.68</x:v>
      </x:c>
      <x:c r="F78" s="26" t="n">
        <x:f>IF(D78=0,0,E78/D78)</x:f>
        <x:v>0</x:v>
      </x:c>
      <x:c r="G78" s="4" t="n">
        <x:f>IF(D78=0,0,1)</x:f>
        <x:v>0</x:v>
      </x:c>
      <x:c r="H78" s="26" t="str">
        <x:f>IF(G78=1,F78,"n/m")</x:f>
        <x:v>n/m</x:v>
      </x:c>
    </x:row>
    <x:row r="79" ht="25" customHeight="1">
      <x:c r="A79" s="3" t="str">
        <x:v>GL.PEOPLE.U1</x:v>
      </x:c>
      <x:c r="B79" s="3" t="str">
        <x:v>PROD</x:v>
      </x:c>
      <x:c r="C79" s="25" t="n">
        <x:f>SUMIFS('Monthly_Detail'!$D$11:$D$454,'Monthly_Detail'!$A$11:$A$454,A79,'Monthly_Detail'!$B$11:$B$454,B79)</x:f>
        <x:v>380.37</x:v>
      </x:c>
      <x:c r="D79" s="25" t="n">
        <x:f>SUMIFS('Monthly_Detail'!$E$11:$E$454,'Monthly_Detail'!$A$11:$A$454,A79,'Monthly_Detail'!$B$11:$B$454,B79)</x:f>
        <x:v>380.36249999999995</x:v>
      </x:c>
      <x:c r="E79" s="24" t="n">
        <x:f>C79-D79</x:f>
        <x:v>0.007500000000050022</x:v>
      </x:c>
      <x:c r="F79" s="26" t="n">
        <x:f>IF(D79=0,0,E79/D79)</x:f>
        <x:v>0.000019718032140523902</x:v>
      </x:c>
      <x:c r="G79" s="4" t="n">
        <x:f>IF(D79=0,0,1)</x:f>
        <x:v>1</x:v>
      </x:c>
      <x:c r="H79" s="26" t="n">
        <x:f>IF(G79=1,F79,"n/m")</x:f>
        <x:v>0.000019718032140523902</x:v>
      </x:c>
    </x:row>
    <x:row r="80" ht="25" customHeight="1">
      <x:c r="A80" s="3" t="str">
        <x:v>GL.PEOPLE.U2</x:v>
      </x:c>
      <x:c r="B80" s="3" t="str">
        <x:v>COMP</x:v>
      </x:c>
      <x:c r="C80" s="25" t="n">
        <x:f>SUMIFS('Monthly_Detail'!$D$11:$D$454,'Monthly_Detail'!$A$11:$A$454,A80,'Monthly_Detail'!$B$11:$B$454,B80)</x:f>
        <x:v>102.47999999999999</x:v>
      </x:c>
      <x:c r="D80" s="25" t="n">
        <x:f>SUMIFS('Monthly_Detail'!$E$11:$E$454,'Monthly_Detail'!$A$11:$A$454,A80,'Monthly_Detail'!$B$11:$B$454,B80)</x:f>
        <x:v>102.465</x:v>
      </x:c>
      <x:c r="E80" s="24" t="n">
        <x:f>C80-D80</x:f>
        <x:v>0.014999999999986358</x:v>
      </x:c>
      <x:c r="F80" s="26" t="n">
        <x:f>IF(D80=0,0,E80/D80)</x:f>
        <x:v>0.00014639145073914368</x:v>
      </x:c>
      <x:c r="G80" s="4" t="n">
        <x:f>IF(D80=0,0,1)</x:f>
        <x:v>1</x:v>
      </x:c>
      <x:c r="H80" s="26" t="n">
        <x:f>IF(G80=1,F80,"n/m")</x:f>
        <x:v>0.00014639145073914368</x:v>
      </x:c>
    </x:row>
    <x:row r="81" ht="25" customHeight="1">
      <x:c r="A81" s="3" t="str">
        <x:v>GL.PEOPLE.U2</x:v>
      </x:c>
      <x:c r="B81" s="3" t="str">
        <x:v>ENG</x:v>
      </x:c>
      <x:c r="C81" s="25" t="n">
        <x:f>SUMIFS('Monthly_Detail'!$D$11:$D$454,'Monthly_Detail'!$A$11:$A$454,A81,'Monthly_Detail'!$B$11:$B$454,B81)</x:f>
        <x:v>523.76</x:v>
      </x:c>
      <x:c r="D81" s="25" t="n">
        <x:f>SUMIFS('Monthly_Detail'!$E$11:$E$454,'Monthly_Detail'!$A$11:$A$454,A81,'Monthly_Detail'!$B$11:$B$454,B81)</x:f>
        <x:v>557.865</x:v>
      </x:c>
      <x:c r="E81" s="24" t="n">
        <x:f>C81-D81</x:f>
        <x:v>-34.10500000000002</x:v>
      </x:c>
      <x:c r="F81" s="26" t="n">
        <x:f>IF(D81=0,0,E81/D81)</x:f>
        <x:v>-0.061134862377098434</x:v>
      </x:c>
      <x:c r="G81" s="4" t="n">
        <x:f>IF(D81=0,0,1)</x:f>
        <x:v>1</x:v>
      </x:c>
      <x:c r="H81" s="26" t="n">
        <x:f>IF(G81=1,F81,"n/m")</x:f>
        <x:v>-0.061134862377098434</x:v>
      </x:c>
    </x:row>
    <x:row r="82" ht="25" customHeight="1">
      <x:c r="A82" s="3" t="str">
        <x:v>GL.PEOPLE.U2</x:v>
      </x:c>
      <x:c r="B82" s="3" t="str">
        <x:v>MGMT</x:v>
      </x:c>
      <x:c r="C82" s="25" t="n">
        <x:f>SUMIFS('Monthly_Detail'!$D$11:$D$454,'Monthly_Detail'!$A$11:$A$454,A82,'Monthly_Detail'!$B$11:$B$454,B82)</x:f>
        <x:v>0</x:v>
      </x:c>
      <x:c r="D82" s="25" t="n">
        <x:f>SUMIFS('Monthly_Detail'!$E$11:$E$454,'Monthly_Detail'!$A$11:$A$454,A82,'Monthly_Detail'!$B$11:$B$454,B82)</x:f>
        <x:v>0</x:v>
      </x:c>
      <x:c r="E82" s="24" t="n">
        <x:f>C82-D82</x:f>
        <x:v>0</x:v>
      </x:c>
      <x:c r="F82" s="26" t="n">
        <x:f>IF(D82=0,0,E82/D82)</x:f>
        <x:v>0</x:v>
      </x:c>
      <x:c r="G82" s="4" t="n">
        <x:f>IF(D82=0,0,1)</x:f>
        <x:v>0</x:v>
      </x:c>
      <x:c r="H82" s="26" t="str">
        <x:f>IF(G82=1,F82,"n/m")</x:f>
        <x:v>n/m</x:v>
      </x:c>
    </x:row>
    <x:row r="83" ht="25" customHeight="1">
      <x:c r="A83" s="3" t="str">
        <x:v>GL.PEOPLE.U2</x:v>
      </x:c>
      <x:c r="B83" s="3" t="str">
        <x:v>MKT</x:v>
      </x:c>
      <x:c r="C83" s="25" t="n">
        <x:f>SUMIFS('Monthly_Detail'!$D$11:$D$454,'Monthly_Detail'!$A$11:$A$454,A83,'Monthly_Detail'!$B$11:$B$454,B83)</x:f>
        <x:v>22.77</x:v>
      </x:c>
      <x:c r="D83" s="25" t="n">
        <x:f>SUMIFS('Monthly_Detail'!$E$11:$E$454,'Monthly_Detail'!$A$11:$A$454,A83,'Monthly_Detail'!$B$11:$B$454,B83)</x:f>
        <x:v>0</x:v>
      </x:c>
      <x:c r="E83" s="24" t="n">
        <x:f>C83-D83</x:f>
        <x:v>22.77</x:v>
      </x:c>
      <x:c r="F83" s="26" t="n">
        <x:f>IF(D83=0,0,E83/D83)</x:f>
        <x:v>0</x:v>
      </x:c>
      <x:c r="G83" s="4" t="n">
        <x:f>IF(D83=0,0,1)</x:f>
        <x:v>0</x:v>
      </x:c>
      <x:c r="H83" s="26" t="str">
        <x:f>IF(G83=1,F83,"n/m")</x:f>
        <x:v>n/m</x:v>
      </x:c>
    </x:row>
    <x:row r="84" ht="25" customHeight="1">
      <x:c r="A84" s="3" t="str">
        <x:v>GL.PEOPLE.U2</x:v>
      </x:c>
      <x:c r="B84" s="3" t="str">
        <x:v>PROD</x:v>
      </x:c>
      <x:c r="C84" s="25" t="n">
        <x:f>SUMIFS('Monthly_Detail'!$D$11:$D$454,'Monthly_Detail'!$A$11:$A$454,A84,'Monthly_Detail'!$B$11:$B$454,B84)</x:f>
        <x:v>79.71000000000001</x:v>
      </x:c>
      <x:c r="D84" s="25" t="n">
        <x:f>SUMIFS('Monthly_Detail'!$E$11:$E$454,'Monthly_Detail'!$A$11:$A$454,A84,'Monthly_Detail'!$B$11:$B$454,B84)</x:f>
        <x:v>79.69500000000001</x:v>
      </x:c>
      <x:c r="E84" s="24" t="n">
        <x:f>C84-D84</x:f>
        <x:v>0.015000000000000568</x:v>
      </x:c>
      <x:c r="F84" s="26" t="n">
        <x:f>IF(D84=0,0,E84/D84)</x:f>
        <x:v>0.00018821757952193447</x:v>
      </x:c>
      <x:c r="G84" s="4" t="n">
        <x:f>IF(D84=0,0,1)</x:f>
        <x:v>1</x:v>
      </x:c>
      <x:c r="H84" s="26" t="n">
        <x:f>IF(G84=1,F84,"n/m")</x:f>
        <x:v>0.00018821757952193447</x:v>
      </x:c>
    </x:row>
  </x:sheetData>
  <x:mergeCells>
    <x:mergeCell ref="A7:F8"/>
  </x:mergeCells>
  <x:conditionalFormatting sqref="E11:E84">
    <x:cfRule type="expression" dxfId="2" priority="1">
      <x:formula>E11&gt;0</x:formula>
    </x:cfRule>
  </x:conditionalFormatting>
  <x:pageMargins left="0.7" right="0.7" top="0.75" bottom="0.75" header="0.3" footer="0.3"/>
  <x:tableParts count="1">
    <x:tablePart xmlns:r="http://schemas.openxmlformats.org/officeDocument/2006/relationships" r:id="Rb125b949b23747ce"/>
  </x:tableParts>
</x:worksheet>
</file>

<file path=xl/worksheets/sheet5.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43" hidden="0" customWidth="1"/>
    <x:col min="2" max="2" width="20" hidden="0" customWidth="1"/>
    <x:col min="3" max="3" width="22" hidden="0" customWidth="1"/>
    <x:col min="4" max="4" width="22" hidden="0" customWidth="1"/>
    <x:col min="5" max="5" width="22" hidden="0" customWidth="1"/>
    <x:col min="6" max="6" width="22" hidden="0" customWidth="1"/>
    <x:col min="7" max="7" width="24" hidden="0" customWidth="1"/>
    <x:col min="8" max="8" width="22" hidden="0" customWidth="1"/>
    <x:col min="9" max="9" width="22" hidden="0" customWidth="1"/>
  </x:cols>
  <x:sheetData>
    <x:row r="1" ht="25" customHeight="1">
      <x:c r="A1" s="15" t="str">
        <x:v>Account and centre monthly comparison</x:v>
      </x:c>
      <x:c r="B1" s="2"/>
      <x:c r="C1" s="2"/>
      <x:c r="D1" s="2"/>
      <x:c r="E1" s="2"/>
      <x:c r="F1" s="2"/>
      <x:c r="G1" s="2"/>
      <x:c r="H1" s="2"/>
      <x:c r="I1" s="2"/>
    </x:row>
    <x:row r="2" ht="25" customHeight="1">
      <x:c r="A2" s="14" t="str">
        <x:v>Mirovest GmbH — fictional</x:v>
      </x:c>
      <x:c r="B2" s="2"/>
      <x:c r="C2" s="2"/>
      <x:c r="D2" s="2"/>
      <x:c r="E2" s="2"/>
      <x:c r="F2" s="2"/>
      <x:c r="G2" s="2"/>
      <x:c r="H2" s="2"/>
      <x:c r="I2" s="2"/>
    </x:row>
    <x:row r="3" ht="25" customHeight="1">
      <x:c r="A3" s="3" t="str">
        <x:v>Selected case</x:v>
      </x:c>
      <x:c r="B3" s="8" t="str">
        <x:f>'Cover'!C29</x:f>
        <x:v>Base</x:v>
      </x:c>
      <x:c r="C3" s="2"/>
      <x:c r="D3" s="2"/>
      <x:c r="E3" s="2"/>
      <x:c r="F3" s="2"/>
      <x:c r="G3" s="2"/>
      <x:c r="H3" s="2"/>
      <x:c r="I3" s="2"/>
    </x:row>
    <x:row r="4" ht="25" customHeight="1">
      <x:c r="A4" s="14" t="str">
        <x:v>EUR. Actual January–June 2027; source versions remain separate.</x:v>
      </x:c>
      <x:c r="B4" s="2"/>
      <x:c r="C4" s="2"/>
      <x:c r="D4" s="2"/>
      <x:c r="E4" s="2"/>
      <x:c r="F4" s="2"/>
      <x:c r="G4" s="2"/>
      <x:c r="H4" s="2"/>
      <x:c r="I4" s="2"/>
    </x:row>
    <x:row r="5" ht="25" customHeight="1">
      <x:c r="A5" s="14" t="str">
        <x:v>Release CR02-2026-10-13-v1 · Release bundle / local user copy</x:v>
      </x:c>
      <x:c r="B5" s="2"/>
      <x:c r="C5" s="2"/>
      <x:c r="D5" s="2"/>
      <x:c r="E5" s="2"/>
      <x:c r="F5" s="2"/>
      <x:c r="G5" s="2"/>
      <x:c r="H5" s="2"/>
      <x:c r="I5" s="2"/>
    </x:row>
    <x:row r="6" ht="25" customHeight="1">
      <x:c r="A6" s="2"/>
      <x:c r="B6" s="2"/>
      <x:c r="C6" s="2"/>
      <x:c r="D6" s="2"/>
      <x:c r="E6" s="2"/>
      <x:c r="F6" s="2"/>
      <x:c r="G6" s="2"/>
      <x:c r="H6" s="2"/>
      <x:c r="I6" s="2"/>
    </x:row>
    <x:row r="7" ht="32" customHeight="1">
      <x:c r="A7" s="3" t="str">
        <x:v>Positive spend variance is adverse. Budget and actuals share period and account/centre scope.</x:v>
      </x:c>
      <x:c r="B7" s="2"/>
      <x:c r="C7" s="2"/>
      <x:c r="D7" s="2"/>
      <x:c r="E7" s="2"/>
      <x:c r="F7" s="2"/>
      <x:c r="G7" s="2"/>
      <x:c r="H7" s="2"/>
      <x:c r="I7" s="2"/>
    </x:row>
    <x:row r="8" ht="25" customHeight="1">
      <x:c r="A8" s="2"/>
      <x:c r="B8" s="2"/>
      <x:c r="C8" s="2"/>
      <x:c r="D8" s="2"/>
      <x:c r="E8" s="2"/>
      <x:c r="F8" s="2"/>
      <x:c r="G8" s="2"/>
      <x:c r="H8" s="2"/>
      <x:c r="I8" s="2"/>
    </x:row>
    <x:row r="9" ht="25" customHeight="1">
      <x:c r="A9" s="2"/>
      <x:c r="B9" s="2"/>
      <x:c r="C9" s="2"/>
      <x:c r="D9" s="2"/>
      <x:c r="E9" s="2"/>
      <x:c r="F9" s="2"/>
      <x:c r="G9" s="2"/>
      <x:c r="H9" s="2"/>
      <x:c r="I9" s="2"/>
    </x:row>
    <x:row r="10" ht="38" customHeight="1">
      <x:c r="A10" s="13" t="str">
        <x:v>Account</x:v>
      </x:c>
      <x:c r="B10" s="13" t="str">
        <x:v>Cost centre</x:v>
      </x:c>
      <x:c r="C10" s="13" t="str">
        <x:v>Month</x:v>
      </x:c>
      <x:c r="D10" s="13" t="str">
        <x:v>Actual accrued</x:v>
      </x:c>
      <x:c r="E10" s="13" t="str">
        <x:v>Budget accrued</x:v>
      </x:c>
      <x:c r="F10" s="13" t="str">
        <x:v>Variance EUR</x:v>
      </x:c>
      <x:c r="G10" s="13" t="str">
        <x:v>Variance % numeric</x:v>
      </x:c>
      <x:c r="H10" s="13" t="str">
        <x:v>Valid</x:v>
      </x:c>
      <x:c r="I10" s="13" t="str">
        <x:v>Variance %</x:v>
      </x:c>
    </x:row>
    <x:row r="11" ht="25" customHeight="1">
      <x:c r="A11" s="3" t="str">
        <x:v>GL.COGS.CLOUD_FIXED</x:v>
      </x:c>
      <x:c r="B11" s="3" t="str">
        <x:v>ENG</x:v>
      </x:c>
      <x:c r="C11" s="16" t="n">
        <x:v>1</x:v>
      </x:c>
      <x:c r="D11" s="25" t="n">
        <x:f>SUMIFS('Journal'!$T$11:$T$1147,'Journal'!$G$11:$G$1147,A11,'Journal'!$H$11:$H$1147,B11,'Journal'!$C$11:$C$1147,C11)</x:f>
        <x:v>0</x:v>
      </x:c>
      <x:c r="E11" s="25" t="n">
        <x:f>SUMIFS('D13_Budget'!$D$11:$D$297,'D13_Budget'!$B$11:$B$297,A11,'D13_Budget'!$C$11:$C$297,B11,'D13_Budget'!$A$11:$A$297,C11)</x:f>
        <x:v>0</x:v>
      </x:c>
      <x:c r="F11" s="24" t="n">
        <x:f>D11-E11</x:f>
        <x:v>0</x:v>
      </x:c>
      <x:c r="G11" s="26" t="n">
        <x:f>IF(E11=0,0,F11/E11)</x:f>
        <x:v>0</x:v>
      </x:c>
      <x:c r="H11" s="4" t="n">
        <x:f>IF(E11=0,0,1)</x:f>
        <x:v>0</x:v>
      </x:c>
      <x:c r="I11" s="26" t="str">
        <x:f>IF(H11=1,G11,"n/m")</x:f>
        <x:v>n/m</x:v>
      </x:c>
    </x:row>
    <x:row r="12" ht="25" customHeight="1">
      <x:c r="A12" s="3" t="str">
        <x:v>GL.COGS.CLOUD_FIXED</x:v>
      </x:c>
      <x:c r="B12" s="3" t="str">
        <x:v>ENG</x:v>
      </x:c>
      <x:c r="C12" s="16" t="n">
        <x:v>2</x:v>
      </x:c>
      <x:c r="D12" s="25" t="n">
        <x:f>SUMIFS('Journal'!$T$11:$T$1147,'Journal'!$G$11:$G$1147,A12,'Journal'!$H$11:$H$1147,B12,'Journal'!$C$11:$C$1147,C12)</x:f>
        <x:v>0</x:v>
      </x:c>
      <x:c r="E12" s="25" t="n">
        <x:f>SUMIFS('D13_Budget'!$D$11:$D$297,'D13_Budget'!$B$11:$B$297,A12,'D13_Budget'!$C$11:$C$297,B12,'D13_Budget'!$A$11:$A$297,C12)</x:f>
        <x:v>0</x:v>
      </x:c>
      <x:c r="F12" s="24" t="n">
        <x:f>D12-E12</x:f>
        <x:v>0</x:v>
      </x:c>
      <x:c r="G12" s="26" t="n">
        <x:f>IF(E12=0,0,F12/E12)</x:f>
        <x:v>0</x:v>
      </x:c>
      <x:c r="H12" s="4" t="n">
        <x:f>IF(E12=0,0,1)</x:f>
        <x:v>0</x:v>
      </x:c>
      <x:c r="I12" s="26" t="str">
        <x:f>IF(H12=1,G12,"n/m")</x:f>
        <x:v>n/m</x:v>
      </x:c>
    </x:row>
    <x:row r="13" ht="25" customHeight="1">
      <x:c r="A13" s="3" t="str">
        <x:v>GL.COGS.CLOUD_FIXED</x:v>
      </x:c>
      <x:c r="B13" s="3" t="str">
        <x:v>ENG</x:v>
      </x:c>
      <x:c r="C13" s="16" t="n">
        <x:v>3</x:v>
      </x:c>
      <x:c r="D13" s="25" t="n">
        <x:f>SUMIFS('Journal'!$T$11:$T$1147,'Journal'!$G$11:$G$1147,A13,'Journal'!$H$11:$H$1147,B13,'Journal'!$C$11:$C$1147,C13)</x:f>
        <x:v>0</x:v>
      </x:c>
      <x:c r="E13" s="25" t="n">
        <x:f>SUMIFS('D13_Budget'!$D$11:$D$297,'D13_Budget'!$B$11:$B$297,A13,'D13_Budget'!$C$11:$C$297,B13,'D13_Budget'!$A$11:$A$297,C13)</x:f>
        <x:v>0</x:v>
      </x:c>
      <x:c r="F13" s="24" t="n">
        <x:f>D13-E13</x:f>
        <x:v>0</x:v>
      </x:c>
      <x:c r="G13" s="26" t="n">
        <x:f>IF(E13=0,0,F13/E13)</x:f>
        <x:v>0</x:v>
      </x:c>
      <x:c r="H13" s="4" t="n">
        <x:f>IF(E13=0,0,1)</x:f>
        <x:v>0</x:v>
      </x:c>
      <x:c r="I13" s="26" t="str">
        <x:f>IF(H13=1,G13,"n/m")</x:f>
        <x:v>n/m</x:v>
      </x:c>
    </x:row>
    <x:row r="14" ht="25" customHeight="1">
      <x:c r="A14" s="3" t="str">
        <x:v>GL.COGS.CLOUD_FIXED</x:v>
      </x:c>
      <x:c r="B14" s="3" t="str">
        <x:v>ENG</x:v>
      </x:c>
      <x:c r="C14" s="16" t="n">
        <x:v>4</x:v>
      </x:c>
      <x:c r="D14" s="25" t="n">
        <x:f>SUMIFS('Journal'!$T$11:$T$1147,'Journal'!$G$11:$G$1147,A14,'Journal'!$H$11:$H$1147,B14,'Journal'!$C$11:$C$1147,C14)</x:f>
        <x:v>1500</x:v>
      </x:c>
      <x:c r="E14" s="25" t="n">
        <x:f>SUMIFS('D13_Budget'!$D$11:$D$297,'D13_Budget'!$B$11:$B$297,A14,'D13_Budget'!$C$11:$C$297,B14,'D13_Budget'!$A$11:$A$297,C14)</x:f>
        <x:v>1500</x:v>
      </x:c>
      <x:c r="F14" s="24" t="n">
        <x:f>D14-E14</x:f>
        <x:v>0</x:v>
      </x:c>
      <x:c r="G14" s="26" t="n">
        <x:f>IF(E14=0,0,F14/E14)</x:f>
        <x:v>0</x:v>
      </x:c>
      <x:c r="H14" s="4" t="n">
        <x:f>IF(E14=0,0,1)</x:f>
        <x:v>1</x:v>
      </x:c>
      <x:c r="I14" s="26" t="n">
        <x:f>IF(H14=1,G14,"n/m")</x:f>
        <x:v>0</x:v>
      </x:c>
    </x:row>
    <x:row r="15" ht="25" customHeight="1">
      <x:c r="A15" s="3" t="str">
        <x:v>GL.COGS.CLOUD_FIXED</x:v>
      </x:c>
      <x:c r="B15" s="3" t="str">
        <x:v>ENG</x:v>
      </x:c>
      <x:c r="C15" s="16" t="n">
        <x:v>5</x:v>
      </x:c>
      <x:c r="D15" s="25" t="n">
        <x:f>SUMIFS('Journal'!$T$11:$T$1147,'Journal'!$G$11:$G$1147,A15,'Journal'!$H$11:$H$1147,B15,'Journal'!$C$11:$C$1147,C15)</x:f>
        <x:v>1500</x:v>
      </x:c>
      <x:c r="E15" s="25" t="n">
        <x:f>SUMIFS('D13_Budget'!$D$11:$D$297,'D13_Budget'!$B$11:$B$297,A15,'D13_Budget'!$C$11:$C$297,B15,'D13_Budget'!$A$11:$A$297,C15)</x:f>
        <x:v>1500</x:v>
      </x:c>
      <x:c r="F15" s="24" t="n">
        <x:f>D15-E15</x:f>
        <x:v>0</x:v>
      </x:c>
      <x:c r="G15" s="26" t="n">
        <x:f>IF(E15=0,0,F15/E15)</x:f>
        <x:v>0</x:v>
      </x:c>
      <x:c r="H15" s="4" t="n">
        <x:f>IF(E15=0,0,1)</x:f>
        <x:v>1</x:v>
      </x:c>
      <x:c r="I15" s="26" t="n">
        <x:f>IF(H15=1,G15,"n/m")</x:f>
        <x:v>0</x:v>
      </x:c>
    </x:row>
    <x:row r="16" ht="25" customHeight="1">
      <x:c r="A16" s="3" t="str">
        <x:v>GL.COGS.CLOUD_FIXED</x:v>
      </x:c>
      <x:c r="B16" s="3" t="str">
        <x:v>ENG</x:v>
      </x:c>
      <x:c r="C16" s="16" t="n">
        <x:v>6</x:v>
      </x:c>
      <x:c r="D16" s="25" t="n">
        <x:f>SUMIFS('Journal'!$T$11:$T$1147,'Journal'!$G$11:$G$1147,A16,'Journal'!$H$11:$H$1147,B16,'Journal'!$C$11:$C$1147,C16)</x:f>
        <x:v>1500</x:v>
      </x:c>
      <x:c r="E16" s="25" t="n">
        <x:f>SUMIFS('D13_Budget'!$D$11:$D$297,'D13_Budget'!$B$11:$B$297,A16,'D13_Budget'!$C$11:$C$297,B16,'D13_Budget'!$A$11:$A$297,C16)</x:f>
        <x:v>1500</x:v>
      </x:c>
      <x:c r="F16" s="24" t="n">
        <x:f>D16-E16</x:f>
        <x:v>0</x:v>
      </x:c>
      <x:c r="G16" s="26" t="n">
        <x:f>IF(E16=0,0,F16/E16)</x:f>
        <x:v>0</x:v>
      </x:c>
      <x:c r="H16" s="4" t="n">
        <x:f>IF(E16=0,0,1)</x:f>
        <x:v>1</x:v>
      </x:c>
      <x:c r="I16" s="26" t="n">
        <x:f>IF(H16=1,G16,"n/m")</x:f>
        <x:v>0</x:v>
      </x:c>
    </x:row>
    <x:row r="17" ht="25" customHeight="1">
      <x:c r="A17" s="3" t="str">
        <x:v>GL.COGS.MDATA</x:v>
      </x:c>
      <x:c r="B17" s="3" t="str">
        <x:v>ENG</x:v>
      </x:c>
      <x:c r="C17" s="16" t="n">
        <x:v>1</x:v>
      </x:c>
      <x:c r="D17" s="25" t="n">
        <x:f>SUMIFS('Journal'!$T$11:$T$1147,'Journal'!$G$11:$G$1147,A17,'Journal'!$H$11:$H$1147,B17,'Journal'!$C$11:$C$1147,C17)</x:f>
        <x:v>0</x:v>
      </x:c>
      <x:c r="E17" s="25" t="n">
        <x:f>SUMIFS('D13_Budget'!$D$11:$D$297,'D13_Budget'!$B$11:$B$297,A17,'D13_Budget'!$C$11:$C$297,B17,'D13_Budget'!$A$11:$A$297,C17)</x:f>
        <x:v>0</x:v>
      </x:c>
      <x:c r="F17" s="24" t="n">
        <x:f>D17-E17</x:f>
        <x:v>0</x:v>
      </x:c>
      <x:c r="G17" s="26" t="n">
        <x:f>IF(E17=0,0,F17/E17)</x:f>
        <x:v>0</x:v>
      </x:c>
      <x:c r="H17" s="4" t="n">
        <x:f>IF(E17=0,0,1)</x:f>
        <x:v>0</x:v>
      </x:c>
      <x:c r="I17" s="26" t="str">
        <x:f>IF(H17=1,G17,"n/m")</x:f>
        <x:v>n/m</x:v>
      </x:c>
    </x:row>
    <x:row r="18" ht="25" customHeight="1">
      <x:c r="A18" s="3" t="str">
        <x:v>GL.COGS.MDATA</x:v>
      </x:c>
      <x:c r="B18" s="3" t="str">
        <x:v>ENG</x:v>
      </x:c>
      <x:c r="C18" s="16" t="n">
        <x:v>2</x:v>
      </x:c>
      <x:c r="D18" s="25" t="n">
        <x:f>SUMIFS('Journal'!$T$11:$T$1147,'Journal'!$G$11:$G$1147,A18,'Journal'!$H$11:$H$1147,B18,'Journal'!$C$11:$C$1147,C18)</x:f>
        <x:v>0</x:v>
      </x:c>
      <x:c r="E18" s="25" t="n">
        <x:f>SUMIFS('D13_Budget'!$D$11:$D$297,'D13_Budget'!$B$11:$B$297,A18,'D13_Budget'!$C$11:$C$297,B18,'D13_Budget'!$A$11:$A$297,C18)</x:f>
        <x:v>0</x:v>
      </x:c>
      <x:c r="F18" s="24" t="n">
        <x:f>D18-E18</x:f>
        <x:v>0</x:v>
      </x:c>
      <x:c r="G18" s="26" t="n">
        <x:f>IF(E18=0,0,F18/E18)</x:f>
        <x:v>0</x:v>
      </x:c>
      <x:c r="H18" s="4" t="n">
        <x:f>IF(E18=0,0,1)</x:f>
        <x:v>0</x:v>
      </x:c>
      <x:c r="I18" s="26" t="str">
        <x:f>IF(H18=1,G18,"n/m")</x:f>
        <x:v>n/m</x:v>
      </x:c>
    </x:row>
    <x:row r="19" ht="25" customHeight="1">
      <x:c r="A19" s="3" t="str">
        <x:v>GL.COGS.MDATA</x:v>
      </x:c>
      <x:c r="B19" s="3" t="str">
        <x:v>ENG</x:v>
      </x:c>
      <x:c r="C19" s="16" t="n">
        <x:v>3</x:v>
      </x:c>
      <x:c r="D19" s="25" t="n">
        <x:f>SUMIFS('Journal'!$T$11:$T$1147,'Journal'!$G$11:$G$1147,A19,'Journal'!$H$11:$H$1147,B19,'Journal'!$C$11:$C$1147,C19)</x:f>
        <x:v>0</x:v>
      </x:c>
      <x:c r="E19" s="25" t="n">
        <x:f>SUMIFS('D13_Budget'!$D$11:$D$297,'D13_Budget'!$B$11:$B$297,A19,'D13_Budget'!$C$11:$C$297,B19,'D13_Budget'!$A$11:$A$297,C19)</x:f>
        <x:v>0</x:v>
      </x:c>
      <x:c r="F19" s="24" t="n">
        <x:f>D19-E19</x:f>
        <x:v>0</x:v>
      </x:c>
      <x:c r="G19" s="26" t="n">
        <x:f>IF(E19=0,0,F19/E19)</x:f>
        <x:v>0</x:v>
      </x:c>
      <x:c r="H19" s="4" t="n">
        <x:f>IF(E19=0,0,1)</x:f>
        <x:v>0</x:v>
      </x:c>
      <x:c r="I19" s="26" t="str">
        <x:f>IF(H19=1,G19,"n/m")</x:f>
        <x:v>n/m</x:v>
      </x:c>
    </x:row>
    <x:row r="20" ht="25" customHeight="1">
      <x:c r="A20" s="3" t="str">
        <x:v>GL.COGS.MDATA</x:v>
      </x:c>
      <x:c r="B20" s="3" t="str">
        <x:v>ENG</x:v>
      </x:c>
      <x:c r="C20" s="16" t="n">
        <x:v>4</x:v>
      </x:c>
      <x:c r="D20" s="25" t="n">
        <x:f>SUMIFS('Journal'!$T$11:$T$1147,'Journal'!$G$11:$G$1147,A20,'Journal'!$H$11:$H$1147,B20,'Journal'!$C$11:$C$1147,C20)</x:f>
        <x:v>433.91</x:v>
      </x:c>
      <x:c r="E20" s="25" t="n">
        <x:f>SUMIFS('D13_Budget'!$D$11:$D$297,'D13_Budget'!$B$11:$B$297,A20,'D13_Budget'!$C$11:$C$297,B20,'D13_Budget'!$A$11:$A$297,C20)</x:f>
        <x:v>433.9130434782609</x:v>
      </x:c>
      <x:c r="F20" s="24" t="n">
        <x:f>D20-E20</x:f>
        <x:v>-0.003043478260849497</x:v>
      </x:c>
      <x:c r="G20" s="26" t="n">
        <x:f>IF(E20=0,0,F20/E20)</x:f>
        <x:v>-0.000007014028056065975</x:v>
      </x:c>
      <x:c r="H20" s="4" t="n">
        <x:f>IF(E20=0,0,1)</x:f>
        <x:v>1</x:v>
      </x:c>
      <x:c r="I20" s="26" t="n">
        <x:f>IF(H20=1,G20,"n/m")</x:f>
        <x:v>-0.000007014028056065975</x:v>
      </x:c>
    </x:row>
    <x:row r="21" ht="25" customHeight="1">
      <x:c r="A21" s="3" t="str">
        <x:v>GL.COGS.MDATA</x:v>
      </x:c>
      <x:c r="B21" s="3" t="str">
        <x:v>ENG</x:v>
      </x:c>
      <x:c r="C21" s="16" t="n">
        <x:v>5</x:v>
      </x:c>
      <x:c r="D21" s="25" t="n">
        <x:f>SUMIFS('Journal'!$T$11:$T$1147,'Journal'!$G$11:$G$1147,A21,'Journal'!$H$11:$H$1147,B21,'Journal'!$C$11:$C$1147,C21)</x:f>
        <x:v>433.91</x:v>
      </x:c>
      <x:c r="E21" s="25" t="n">
        <x:f>SUMIFS('D13_Budget'!$D$11:$D$297,'D13_Budget'!$B$11:$B$297,A21,'D13_Budget'!$C$11:$C$297,B21,'D13_Budget'!$A$11:$A$297,C21)</x:f>
        <x:v>433.9130434782609</x:v>
      </x:c>
      <x:c r="F21" s="24" t="n">
        <x:f>D21-E21</x:f>
        <x:v>-0.003043478260849497</x:v>
      </x:c>
      <x:c r="G21" s="26" t="n">
        <x:f>IF(E21=0,0,F21/E21)</x:f>
        <x:v>-0.000007014028056065975</x:v>
      </x:c>
      <x:c r="H21" s="4" t="n">
        <x:f>IF(E21=0,0,1)</x:f>
        <x:v>1</x:v>
      </x:c>
      <x:c r="I21" s="26" t="n">
        <x:f>IF(H21=1,G21,"n/m")</x:f>
        <x:v>-0.000007014028056065975</x:v>
      </x:c>
    </x:row>
    <x:row r="22" ht="25" customHeight="1">
      <x:c r="A22" s="3" t="str">
        <x:v>GL.COGS.MDATA</x:v>
      </x:c>
      <x:c r="B22" s="3" t="str">
        <x:v>ENG</x:v>
      </x:c>
      <x:c r="C22" s="16" t="n">
        <x:v>6</x:v>
      </x:c>
      <x:c r="D22" s="25" t="n">
        <x:f>SUMIFS('Journal'!$T$11:$T$1147,'Journal'!$G$11:$G$1147,A22,'Journal'!$H$11:$H$1147,B22,'Journal'!$C$11:$C$1147,C22)</x:f>
        <x:v>433.91</x:v>
      </x:c>
      <x:c r="E22" s="25" t="n">
        <x:f>SUMIFS('D13_Budget'!$D$11:$D$297,'D13_Budget'!$B$11:$B$297,A22,'D13_Budget'!$C$11:$C$297,B22,'D13_Budget'!$A$11:$A$297,C22)</x:f>
        <x:v>433.9130434782609</x:v>
      </x:c>
      <x:c r="F22" s="24" t="n">
        <x:f>D22-E22</x:f>
        <x:v>-0.003043478260849497</x:v>
      </x:c>
      <x:c r="G22" s="26" t="n">
        <x:f>IF(E22=0,0,F22/E22)</x:f>
        <x:v>-0.000007014028056065975</x:v>
      </x:c>
      <x:c r="H22" s="4" t="n">
        <x:f>IF(E22=0,0,1)</x:f>
        <x:v>1</x:v>
      </x:c>
      <x:c r="I22" s="26" t="n">
        <x:f>IF(H22=1,G22,"n/m")</x:f>
        <x:v>-0.000007014028056065975</x:v>
      </x:c>
    </x:row>
    <x:row r="23" ht="25" customHeight="1">
      <x:c r="A23" s="3" t="str">
        <x:v>GL.DEPR.IT</x:v>
      </x:c>
      <x:c r="B23" s="3" t="str">
        <x:v>COMP</x:v>
      </x:c>
      <x:c r="C23" s="16" t="n">
        <x:v>1</x:v>
      </x:c>
      <x:c r="D23" s="25" t="n">
        <x:f>SUMIFS('Journal'!$T$11:$T$1147,'Journal'!$G$11:$G$1147,A23,'Journal'!$H$11:$H$1147,B23,'Journal'!$C$11:$C$1147,C23)</x:f>
        <x:v>0</x:v>
      </x:c>
      <x:c r="E23" s="25" t="n">
        <x:f>SUMIFS('D13_Budget'!$D$11:$D$297,'D13_Budget'!$B$11:$B$297,A23,'D13_Budget'!$C$11:$C$297,B23,'D13_Budget'!$A$11:$A$297,C23)</x:f>
        <x:v>0</x:v>
      </x:c>
      <x:c r="F23" s="24" t="n">
        <x:f>D23-E23</x:f>
        <x:v>0</x:v>
      </x:c>
      <x:c r="G23" s="26" t="n">
        <x:f>IF(E23=0,0,F23/E23)</x:f>
        <x:v>0</x:v>
      </x:c>
      <x:c r="H23" s="4" t="n">
        <x:f>IF(E23=0,0,1)</x:f>
        <x:v>0</x:v>
      </x:c>
      <x:c r="I23" s="26" t="str">
        <x:f>IF(H23=1,G23,"n/m")</x:f>
        <x:v>n/m</x:v>
      </x:c>
    </x:row>
    <x:row r="24" ht="25" customHeight="1">
      <x:c r="A24" s="3" t="str">
        <x:v>GL.DEPR.IT</x:v>
      </x:c>
      <x:c r="B24" s="3" t="str">
        <x:v>COMP</x:v>
      </x:c>
      <x:c r="C24" s="16" t="n">
        <x:v>2</x:v>
      </x:c>
      <x:c r="D24" s="25" t="n">
        <x:f>SUMIFS('Journal'!$T$11:$T$1147,'Journal'!$G$11:$G$1147,A24,'Journal'!$H$11:$H$1147,B24,'Journal'!$C$11:$C$1147,C24)</x:f>
        <x:v>0</x:v>
      </x:c>
      <x:c r="E24" s="25" t="n">
        <x:f>SUMIFS('D13_Budget'!$D$11:$D$297,'D13_Budget'!$B$11:$B$297,A24,'D13_Budget'!$C$11:$C$297,B24,'D13_Budget'!$A$11:$A$297,C24)</x:f>
        <x:v>0</x:v>
      </x:c>
      <x:c r="F24" s="24" t="n">
        <x:f>D24-E24</x:f>
        <x:v>0</x:v>
      </x:c>
      <x:c r="G24" s="26" t="n">
        <x:f>IF(E24=0,0,F24/E24)</x:f>
        <x:v>0</x:v>
      </x:c>
      <x:c r="H24" s="4" t="n">
        <x:f>IF(E24=0,0,1)</x:f>
        <x:v>0</x:v>
      </x:c>
      <x:c r="I24" s="26" t="str">
        <x:f>IF(H24=1,G24,"n/m")</x:f>
        <x:v>n/m</x:v>
      </x:c>
    </x:row>
    <x:row r="25" ht="25" customHeight="1">
      <x:c r="A25" s="3" t="str">
        <x:v>GL.DEPR.IT</x:v>
      </x:c>
      <x:c r="B25" s="3" t="str">
        <x:v>COMP</x:v>
      </x:c>
      <x:c r="C25" s="16" t="n">
        <x:v>3</x:v>
      </x:c>
      <x:c r="D25" s="25" t="n">
        <x:f>SUMIFS('Journal'!$T$11:$T$1147,'Journal'!$G$11:$G$1147,A25,'Journal'!$H$11:$H$1147,B25,'Journal'!$C$11:$C$1147,C25)</x:f>
        <x:v>0</x:v>
      </x:c>
      <x:c r="E25" s="25" t="n">
        <x:f>SUMIFS('D13_Budget'!$D$11:$D$297,'D13_Budget'!$B$11:$B$297,A25,'D13_Budget'!$C$11:$C$297,B25,'D13_Budget'!$A$11:$A$297,C25)</x:f>
        <x:v>0</x:v>
      </x:c>
      <x:c r="F25" s="24" t="n">
        <x:f>D25-E25</x:f>
        <x:v>0</x:v>
      </x:c>
      <x:c r="G25" s="26" t="n">
        <x:f>IF(E25=0,0,F25/E25)</x:f>
        <x:v>0</x:v>
      </x:c>
      <x:c r="H25" s="4" t="n">
        <x:f>IF(E25=0,0,1)</x:f>
        <x:v>0</x:v>
      </x:c>
      <x:c r="I25" s="26" t="str">
        <x:f>IF(H25=1,G25,"n/m")</x:f>
        <x:v>n/m</x:v>
      </x:c>
    </x:row>
    <x:row r="26" ht="25" customHeight="1">
      <x:c r="A26" s="3" t="str">
        <x:v>GL.DEPR.IT</x:v>
      </x:c>
      <x:c r="B26" s="3" t="str">
        <x:v>COMP</x:v>
      </x:c>
      <x:c r="C26" s="16" t="n">
        <x:v>4</x:v>
      </x:c>
      <x:c r="D26" s="25" t="n">
        <x:f>SUMIFS('Journal'!$T$11:$T$1147,'Journal'!$G$11:$G$1147,A26,'Journal'!$H$11:$H$1147,B26,'Journal'!$C$11:$C$1147,C26)</x:f>
        <x:v>69.44</x:v>
      </x:c>
      <x:c r="E26" s="25" t="n">
        <x:f>SUMIFS('D13_Budget'!$D$11:$D$297,'D13_Budget'!$B$11:$B$297,A26,'D13_Budget'!$C$11:$C$297,B26,'D13_Budget'!$A$11:$A$297,C26)</x:f>
        <x:v>69.44444444444444</x:v>
      </x:c>
      <x:c r="F26" s="24" t="n">
        <x:f>D26-E26</x:f>
        <x:v>-0.004444444444445139</x:v>
      </x:c>
      <x:c r="G26" s="26" t="n">
        <x:f>IF(E26=0,0,F26/E26)</x:f>
        <x:v>-0.00006400000000001001</x:v>
      </x:c>
      <x:c r="H26" s="4" t="n">
        <x:f>IF(E26=0,0,1)</x:f>
        <x:v>1</x:v>
      </x:c>
      <x:c r="I26" s="26" t="n">
        <x:f>IF(H26=1,G26,"n/m")</x:f>
        <x:v>-0.00006400000000001001</x:v>
      </x:c>
    </x:row>
    <x:row r="27" ht="25" customHeight="1">
      <x:c r="A27" s="3" t="str">
        <x:v>GL.DEPR.IT</x:v>
      </x:c>
      <x:c r="B27" s="3" t="str">
        <x:v>COMP</x:v>
      </x:c>
      <x:c r="C27" s="16" t="n">
        <x:v>5</x:v>
      </x:c>
      <x:c r="D27" s="25" t="n">
        <x:f>SUMIFS('Journal'!$T$11:$T$1147,'Journal'!$G$11:$G$1147,A27,'Journal'!$H$11:$H$1147,B27,'Journal'!$C$11:$C$1147,C27)</x:f>
        <x:v>69.44</x:v>
      </x:c>
      <x:c r="E27" s="25" t="n">
        <x:f>SUMIFS('D13_Budget'!$D$11:$D$297,'D13_Budget'!$B$11:$B$297,A27,'D13_Budget'!$C$11:$C$297,B27,'D13_Budget'!$A$11:$A$297,C27)</x:f>
        <x:v>69.44444444444444</x:v>
      </x:c>
      <x:c r="F27" s="24" t="n">
        <x:f>D27-E27</x:f>
        <x:v>-0.004444444444445139</x:v>
      </x:c>
      <x:c r="G27" s="26" t="n">
        <x:f>IF(E27=0,0,F27/E27)</x:f>
        <x:v>-0.00006400000000001001</x:v>
      </x:c>
      <x:c r="H27" s="4" t="n">
        <x:f>IF(E27=0,0,1)</x:f>
        <x:v>1</x:v>
      </x:c>
      <x:c r="I27" s="26" t="n">
        <x:f>IF(H27=1,G27,"n/m")</x:f>
        <x:v>-0.00006400000000001001</x:v>
      </x:c>
    </x:row>
    <x:row r="28" ht="25" customHeight="1">
      <x:c r="A28" s="3" t="str">
        <x:v>GL.DEPR.IT</x:v>
      </x:c>
      <x:c r="B28" s="3" t="str">
        <x:v>COMP</x:v>
      </x:c>
      <x:c r="C28" s="16" t="n">
        <x:v>6</x:v>
      </x:c>
      <x:c r="D28" s="25" t="n">
        <x:f>SUMIFS('Journal'!$T$11:$T$1147,'Journal'!$G$11:$G$1147,A28,'Journal'!$H$11:$H$1147,B28,'Journal'!$C$11:$C$1147,C28)</x:f>
        <x:v>69.44</x:v>
      </x:c>
      <x:c r="E28" s="25" t="n">
        <x:f>SUMIFS('D13_Budget'!$D$11:$D$297,'D13_Budget'!$B$11:$B$297,A28,'D13_Budget'!$C$11:$C$297,B28,'D13_Budget'!$A$11:$A$297,C28)</x:f>
        <x:v>69.44444444444444</x:v>
      </x:c>
      <x:c r="F28" s="24" t="n">
        <x:f>D28-E28</x:f>
        <x:v>-0.004444444444445139</x:v>
      </x:c>
      <x:c r="G28" s="26" t="n">
        <x:f>IF(E28=0,0,F28/E28)</x:f>
        <x:v>-0.00006400000000001001</x:v>
      </x:c>
      <x:c r="H28" s="4" t="n">
        <x:f>IF(E28=0,0,1)</x:f>
        <x:v>1</x:v>
      </x:c>
      <x:c r="I28" s="26" t="n">
        <x:f>IF(H28=1,G28,"n/m")</x:f>
        <x:v>-0.00006400000000001001</x:v>
      </x:c>
    </x:row>
    <x:row r="29" ht="25" customHeight="1">
      <x:c r="A29" s="3" t="str">
        <x:v>GL.DEPR.IT</x:v>
      </x:c>
      <x:c r="B29" s="3" t="str">
        <x:v>ENG</x:v>
      </x:c>
      <x:c r="C29" s="16" t="n">
        <x:v>1</x:v>
      </x:c>
      <x:c r="D29" s="25" t="n">
        <x:f>SUMIFS('Journal'!$T$11:$T$1147,'Journal'!$G$11:$G$1147,A29,'Journal'!$H$11:$H$1147,B29,'Journal'!$C$11:$C$1147,C29)</x:f>
        <x:v>138.88</x:v>
      </x:c>
      <x:c r="E29" s="25" t="n">
        <x:f>SUMIFS('D13_Budget'!$D$11:$D$297,'D13_Budget'!$B$11:$B$297,A29,'D13_Budget'!$C$11:$C$297,B29,'D13_Budget'!$A$11:$A$297,C29)</x:f>
        <x:v>138.88888888888889</x:v>
      </x:c>
      <x:c r="F29" s="24" t="n">
        <x:f>D29-E29</x:f>
        <x:v>-0.008888888888890278</x:v>
      </x:c>
      <x:c r="G29" s="26" t="n">
        <x:f>IF(E29=0,0,F29/E29)</x:f>
        <x:v>-0.00006400000000001001</x:v>
      </x:c>
      <x:c r="H29" s="4" t="n">
        <x:f>IF(E29=0,0,1)</x:f>
        <x:v>1</x:v>
      </x:c>
      <x:c r="I29" s="26" t="n">
        <x:f>IF(H29=1,G29,"n/m")</x:f>
        <x:v>-0.00006400000000001001</x:v>
      </x:c>
    </x:row>
    <x:row r="30" ht="25" customHeight="1">
      <x:c r="A30" s="3" t="str">
        <x:v>GL.DEPR.IT</x:v>
      </x:c>
      <x:c r="B30" s="3" t="str">
        <x:v>ENG</x:v>
      </x:c>
      <x:c r="C30" s="16" t="n">
        <x:v>2</x:v>
      </x:c>
      <x:c r="D30" s="25" t="n">
        <x:f>SUMIFS('Journal'!$T$11:$T$1147,'Journal'!$G$11:$G$1147,A30,'Journal'!$H$11:$H$1147,B30,'Journal'!$C$11:$C$1147,C30)</x:f>
        <x:v>138.88</x:v>
      </x:c>
      <x:c r="E30" s="25" t="n">
        <x:f>SUMIFS('D13_Budget'!$D$11:$D$297,'D13_Budget'!$B$11:$B$297,A30,'D13_Budget'!$C$11:$C$297,B30,'D13_Budget'!$A$11:$A$297,C30)</x:f>
        <x:v>208.33333333333334</x:v>
      </x:c>
      <x:c r="F30" s="24" t="n">
        <x:f>D30-E30</x:f>
        <x:v>-69.45333333333335</x:v>
      </x:c>
      <x:c r="G30" s="26" t="n">
        <x:f>IF(E30=0,0,F30/E30)</x:f>
        <x:v>-0.33337600000000006</x:v>
      </x:c>
      <x:c r="H30" s="4" t="n">
        <x:f>IF(E30=0,0,1)</x:f>
        <x:v>1</x:v>
      </x:c>
      <x:c r="I30" s="26" t="n">
        <x:f>IF(H30=1,G30,"n/m")</x:f>
        <x:v>-0.33337600000000006</x:v>
      </x:c>
    </x:row>
    <x:row r="31" ht="25" customHeight="1">
      <x:c r="A31" s="3" t="str">
        <x:v>GL.DEPR.IT</x:v>
      </x:c>
      <x:c r="B31" s="3" t="str">
        <x:v>ENG</x:v>
      </x:c>
      <x:c r="C31" s="16" t="n">
        <x:v>3</x:v>
      </x:c>
      <x:c r="D31" s="25" t="n">
        <x:f>SUMIFS('Journal'!$T$11:$T$1147,'Journal'!$G$11:$G$1147,A31,'Journal'!$H$11:$H$1147,B31,'Journal'!$C$11:$C$1147,C31)</x:f>
        <x:v>277.76</x:v>
      </x:c>
      <x:c r="E31" s="25" t="n">
        <x:f>SUMIFS('D13_Budget'!$D$11:$D$297,'D13_Budget'!$B$11:$B$297,A31,'D13_Budget'!$C$11:$C$297,B31,'D13_Budget'!$A$11:$A$297,C31)</x:f>
        <x:v>277.77777777777777</x:v>
      </x:c>
      <x:c r="F31" s="24" t="n">
        <x:f>D31-E31</x:f>
        <x:v>-0.017777777777780557</x:v>
      </x:c>
      <x:c r="G31" s="26" t="n">
        <x:f>IF(E31=0,0,F31/E31)</x:f>
        <x:v>-0.00006400000000001001</x:v>
      </x:c>
      <x:c r="H31" s="4" t="n">
        <x:f>IF(E31=0,0,1)</x:f>
        <x:v>1</x:v>
      </x:c>
      <x:c r="I31" s="26" t="n">
        <x:f>IF(H31=1,G31,"n/m")</x:f>
        <x:v>-0.00006400000000001001</x:v>
      </x:c>
    </x:row>
    <x:row r="32" ht="25" customHeight="1">
      <x:c r="A32" s="3" t="str">
        <x:v>GL.DEPR.IT</x:v>
      </x:c>
      <x:c r="B32" s="3" t="str">
        <x:v>ENG</x:v>
      </x:c>
      <x:c r="C32" s="16" t="n">
        <x:v>4</x:v>
      </x:c>
      <x:c r="D32" s="25" t="n">
        <x:f>SUMIFS('Journal'!$T$11:$T$1147,'Journal'!$G$11:$G$1147,A32,'Journal'!$H$11:$H$1147,B32,'Journal'!$C$11:$C$1147,C32)</x:f>
        <x:v>277.76</x:v>
      </x:c>
      <x:c r="E32" s="25" t="n">
        <x:f>SUMIFS('D13_Budget'!$D$11:$D$297,'D13_Budget'!$B$11:$B$297,A32,'D13_Budget'!$C$11:$C$297,B32,'D13_Budget'!$A$11:$A$297,C32)</x:f>
        <x:v>277.77777777777777</x:v>
      </x:c>
      <x:c r="F32" s="24" t="n">
        <x:f>D32-E32</x:f>
        <x:v>-0.017777777777780557</x:v>
      </x:c>
      <x:c r="G32" s="26" t="n">
        <x:f>IF(E32=0,0,F32/E32)</x:f>
        <x:v>-0.00006400000000001001</x:v>
      </x:c>
      <x:c r="H32" s="4" t="n">
        <x:f>IF(E32=0,0,1)</x:f>
        <x:v>1</x:v>
      </x:c>
      <x:c r="I32" s="26" t="n">
        <x:f>IF(H32=1,G32,"n/m")</x:f>
        <x:v>-0.00006400000000001001</x:v>
      </x:c>
    </x:row>
    <x:row r="33" ht="25" customHeight="1">
      <x:c r="A33" s="3" t="str">
        <x:v>GL.DEPR.IT</x:v>
      </x:c>
      <x:c r="B33" s="3" t="str">
        <x:v>ENG</x:v>
      </x:c>
      <x:c r="C33" s="16" t="n">
        <x:v>5</x:v>
      </x:c>
      <x:c r="D33" s="25" t="n">
        <x:f>SUMIFS('Journal'!$T$11:$T$1147,'Journal'!$G$11:$G$1147,A33,'Journal'!$H$11:$H$1147,B33,'Journal'!$C$11:$C$1147,C33)</x:f>
        <x:v>347.2</x:v>
      </x:c>
      <x:c r="E33" s="25" t="n">
        <x:f>SUMIFS('D13_Budget'!$D$11:$D$297,'D13_Budget'!$B$11:$B$297,A33,'D13_Budget'!$C$11:$C$297,B33,'D13_Budget'!$A$11:$A$297,C33)</x:f>
        <x:v>347.22222222222223</x:v>
      </x:c>
      <x:c r="F33" s="24" t="n">
        <x:f>D33-E33</x:f>
        <x:v>-0.022222222222239907</x:v>
      </x:c>
      <x:c r="G33" s="26" t="n">
        <x:f>IF(E33=0,0,F33/E33)</x:f>
        <x:v>-0.00006400000000005093</x:v>
      </x:c>
      <x:c r="H33" s="4" t="n">
        <x:f>IF(E33=0,0,1)</x:f>
        <x:v>1</x:v>
      </x:c>
      <x:c r="I33" s="26" t="n">
        <x:f>IF(H33=1,G33,"n/m")</x:f>
        <x:v>-0.00006400000000005093</x:v>
      </x:c>
    </x:row>
    <x:row r="34" ht="25" customHeight="1">
      <x:c r="A34" s="3" t="str">
        <x:v>GL.DEPR.IT</x:v>
      </x:c>
      <x:c r="B34" s="3" t="str">
        <x:v>ENG</x:v>
      </x:c>
      <x:c r="C34" s="16" t="n">
        <x:v>6</x:v>
      </x:c>
      <x:c r="D34" s="25" t="n">
        <x:f>SUMIFS('Journal'!$T$11:$T$1147,'Journal'!$G$11:$G$1147,A34,'Journal'!$H$11:$H$1147,B34,'Journal'!$C$11:$C$1147,C34)</x:f>
        <x:v>347.2</x:v>
      </x:c>
      <x:c r="E34" s="25" t="n">
        <x:f>SUMIFS('D13_Budget'!$D$11:$D$297,'D13_Budget'!$B$11:$B$297,A34,'D13_Budget'!$C$11:$C$297,B34,'D13_Budget'!$A$11:$A$297,C34)</x:f>
        <x:v>347.22222222222223</x:v>
      </x:c>
      <x:c r="F34" s="24" t="n">
        <x:f>D34-E34</x:f>
        <x:v>-0.022222222222239907</x:v>
      </x:c>
      <x:c r="G34" s="26" t="n">
        <x:f>IF(E34=0,0,F34/E34)</x:f>
        <x:v>-0.00006400000000005093</x:v>
      </x:c>
      <x:c r="H34" s="4" t="n">
        <x:f>IF(E34=0,0,1)</x:f>
        <x:v>1</x:v>
      </x:c>
      <x:c r="I34" s="26" t="n">
        <x:f>IF(H34=1,G34,"n/m")</x:f>
        <x:v>-0.00006400000000005093</x:v>
      </x:c>
    </x:row>
    <x:row r="35" ht="25" customHeight="1">
      <x:c r="A35" s="3" t="str">
        <x:v>GL.DEPR.IT</x:v>
      </x:c>
      <x:c r="B35" s="3" t="str">
        <x:v>MGMT</x:v>
      </x:c>
      <x:c r="C35" s="16" t="n">
        <x:v>1</x:v>
      </x:c>
      <x:c r="D35" s="25" t="n">
        <x:f>SUMIFS('Journal'!$T$11:$T$1147,'Journal'!$G$11:$G$1147,A35,'Journal'!$H$11:$H$1147,B35,'Journal'!$C$11:$C$1147,C35)</x:f>
        <x:v>69.44</x:v>
      </x:c>
      <x:c r="E35" s="25" t="n">
        <x:f>SUMIFS('D13_Budget'!$D$11:$D$297,'D13_Budget'!$B$11:$B$297,A35,'D13_Budget'!$C$11:$C$297,B35,'D13_Budget'!$A$11:$A$297,C35)</x:f>
        <x:v>69.44444444444444</x:v>
      </x:c>
      <x:c r="F35" s="24" t="n">
        <x:f>D35-E35</x:f>
        <x:v>-0.004444444444445139</x:v>
      </x:c>
      <x:c r="G35" s="26" t="n">
        <x:f>IF(E35=0,0,F35/E35)</x:f>
        <x:v>-0.00006400000000001001</x:v>
      </x:c>
      <x:c r="H35" s="4" t="n">
        <x:f>IF(E35=0,0,1)</x:f>
        <x:v>1</x:v>
      </x:c>
      <x:c r="I35" s="26" t="n">
        <x:f>IF(H35=1,G35,"n/m")</x:f>
        <x:v>-0.00006400000000001001</x:v>
      </x:c>
    </x:row>
    <x:row r="36" ht="25" customHeight="1">
      <x:c r="A36" s="3" t="str">
        <x:v>GL.DEPR.IT</x:v>
      </x:c>
      <x:c r="B36" s="3" t="str">
        <x:v>MGMT</x:v>
      </x:c>
      <x:c r="C36" s="16" t="n">
        <x:v>2</x:v>
      </x:c>
      <x:c r="D36" s="25" t="n">
        <x:f>SUMIFS('Journal'!$T$11:$T$1147,'Journal'!$G$11:$G$1147,A36,'Journal'!$H$11:$H$1147,B36,'Journal'!$C$11:$C$1147,C36)</x:f>
        <x:v>69.44</x:v>
      </x:c>
      <x:c r="E36" s="25" t="n">
        <x:f>SUMIFS('D13_Budget'!$D$11:$D$297,'D13_Budget'!$B$11:$B$297,A36,'D13_Budget'!$C$11:$C$297,B36,'D13_Budget'!$A$11:$A$297,C36)</x:f>
        <x:v>69.44444444444444</x:v>
      </x:c>
      <x:c r="F36" s="24" t="n">
        <x:f>D36-E36</x:f>
        <x:v>-0.004444444444445139</x:v>
      </x:c>
      <x:c r="G36" s="26" t="n">
        <x:f>IF(E36=0,0,F36/E36)</x:f>
        <x:v>-0.00006400000000001001</x:v>
      </x:c>
      <x:c r="H36" s="4" t="n">
        <x:f>IF(E36=0,0,1)</x:f>
        <x:v>1</x:v>
      </x:c>
      <x:c r="I36" s="26" t="n">
        <x:f>IF(H36=1,G36,"n/m")</x:f>
        <x:v>-0.00006400000000001001</x:v>
      </x:c>
    </x:row>
    <x:row r="37" ht="25" customHeight="1">
      <x:c r="A37" s="3" t="str">
        <x:v>GL.DEPR.IT</x:v>
      </x:c>
      <x:c r="B37" s="3" t="str">
        <x:v>MGMT</x:v>
      </x:c>
      <x:c r="C37" s="16" t="n">
        <x:v>3</x:v>
      </x:c>
      <x:c r="D37" s="25" t="n">
        <x:f>SUMIFS('Journal'!$T$11:$T$1147,'Journal'!$G$11:$G$1147,A37,'Journal'!$H$11:$H$1147,B37,'Journal'!$C$11:$C$1147,C37)</x:f>
        <x:v>69.44</x:v>
      </x:c>
      <x:c r="E37" s="25" t="n">
        <x:f>SUMIFS('D13_Budget'!$D$11:$D$297,'D13_Budget'!$B$11:$B$297,A37,'D13_Budget'!$C$11:$C$297,B37,'D13_Budget'!$A$11:$A$297,C37)</x:f>
        <x:v>69.44444444444444</x:v>
      </x:c>
      <x:c r="F37" s="24" t="n">
        <x:f>D37-E37</x:f>
        <x:v>-0.004444444444445139</x:v>
      </x:c>
      <x:c r="G37" s="26" t="n">
        <x:f>IF(E37=0,0,F37/E37)</x:f>
        <x:v>-0.00006400000000001001</x:v>
      </x:c>
      <x:c r="H37" s="4" t="n">
        <x:f>IF(E37=0,0,1)</x:f>
        <x:v>1</x:v>
      </x:c>
      <x:c r="I37" s="26" t="n">
        <x:f>IF(H37=1,G37,"n/m")</x:f>
        <x:v>-0.00006400000000001001</x:v>
      </x:c>
    </x:row>
    <x:row r="38" ht="25" customHeight="1">
      <x:c r="A38" s="3" t="str">
        <x:v>GL.DEPR.IT</x:v>
      </x:c>
      <x:c r="B38" s="3" t="str">
        <x:v>MGMT</x:v>
      </x:c>
      <x:c r="C38" s="16" t="n">
        <x:v>4</x:v>
      </x:c>
      <x:c r="D38" s="25" t="n">
        <x:f>SUMIFS('Journal'!$T$11:$T$1147,'Journal'!$G$11:$G$1147,A38,'Journal'!$H$11:$H$1147,B38,'Journal'!$C$11:$C$1147,C38)</x:f>
        <x:v>69.44</x:v>
      </x:c>
      <x:c r="E38" s="25" t="n">
        <x:f>SUMIFS('D13_Budget'!$D$11:$D$297,'D13_Budget'!$B$11:$B$297,A38,'D13_Budget'!$C$11:$C$297,B38,'D13_Budget'!$A$11:$A$297,C38)</x:f>
        <x:v>69.44444444444444</x:v>
      </x:c>
      <x:c r="F38" s="24" t="n">
        <x:f>D38-E38</x:f>
        <x:v>-0.004444444444445139</x:v>
      </x:c>
      <x:c r="G38" s="26" t="n">
        <x:f>IF(E38=0,0,F38/E38)</x:f>
        <x:v>-0.00006400000000001001</x:v>
      </x:c>
      <x:c r="H38" s="4" t="n">
        <x:f>IF(E38=0,0,1)</x:f>
        <x:v>1</x:v>
      </x:c>
      <x:c r="I38" s="26" t="n">
        <x:f>IF(H38=1,G38,"n/m")</x:f>
        <x:v>-0.00006400000000001001</x:v>
      </x:c>
    </x:row>
    <x:row r="39" ht="25" customHeight="1">
      <x:c r="A39" s="3" t="str">
        <x:v>GL.DEPR.IT</x:v>
      </x:c>
      <x:c r="B39" s="3" t="str">
        <x:v>MGMT</x:v>
      </x:c>
      <x:c r="C39" s="16" t="n">
        <x:v>5</x:v>
      </x:c>
      <x:c r="D39" s="25" t="n">
        <x:f>SUMIFS('Journal'!$T$11:$T$1147,'Journal'!$G$11:$G$1147,A39,'Journal'!$H$11:$H$1147,B39,'Journal'!$C$11:$C$1147,C39)</x:f>
        <x:v>69.44</x:v>
      </x:c>
      <x:c r="E39" s="25" t="n">
        <x:f>SUMIFS('D13_Budget'!$D$11:$D$297,'D13_Budget'!$B$11:$B$297,A39,'D13_Budget'!$C$11:$C$297,B39,'D13_Budget'!$A$11:$A$297,C39)</x:f>
        <x:v>69.44444444444444</x:v>
      </x:c>
      <x:c r="F39" s="24" t="n">
        <x:f>D39-E39</x:f>
        <x:v>-0.004444444444445139</x:v>
      </x:c>
      <x:c r="G39" s="26" t="n">
        <x:f>IF(E39=0,0,F39/E39)</x:f>
        <x:v>-0.00006400000000001001</x:v>
      </x:c>
      <x:c r="H39" s="4" t="n">
        <x:f>IF(E39=0,0,1)</x:f>
        <x:v>1</x:v>
      </x:c>
      <x:c r="I39" s="26" t="n">
        <x:f>IF(H39=1,G39,"n/m")</x:f>
        <x:v>-0.00006400000000001001</x:v>
      </x:c>
    </x:row>
    <x:row r="40" ht="25" customHeight="1">
      <x:c r="A40" s="3" t="str">
        <x:v>GL.DEPR.IT</x:v>
      </x:c>
      <x:c r="B40" s="3" t="str">
        <x:v>MGMT</x:v>
      </x:c>
      <x:c r="C40" s="16" t="n">
        <x:v>6</x:v>
      </x:c>
      <x:c r="D40" s="25" t="n">
        <x:f>SUMIFS('Journal'!$T$11:$T$1147,'Journal'!$G$11:$G$1147,A40,'Journal'!$H$11:$H$1147,B40,'Journal'!$C$11:$C$1147,C40)</x:f>
        <x:v>69.44</x:v>
      </x:c>
      <x:c r="E40" s="25" t="n">
        <x:f>SUMIFS('D13_Budget'!$D$11:$D$297,'D13_Budget'!$B$11:$B$297,A40,'D13_Budget'!$C$11:$C$297,B40,'D13_Budget'!$A$11:$A$297,C40)</x:f>
        <x:v>69.44444444444444</x:v>
      </x:c>
      <x:c r="F40" s="24" t="n">
        <x:f>D40-E40</x:f>
        <x:v>-0.004444444444445139</x:v>
      </x:c>
      <x:c r="G40" s="26" t="n">
        <x:f>IF(E40=0,0,F40/E40)</x:f>
        <x:v>-0.00006400000000001001</x:v>
      </x:c>
      <x:c r="H40" s="4" t="n">
        <x:f>IF(E40=0,0,1)</x:f>
        <x:v>1</x:v>
      </x:c>
      <x:c r="I40" s="26" t="n">
        <x:f>IF(H40=1,G40,"n/m")</x:f>
        <x:v>-0.00006400000000001001</x:v>
      </x:c>
    </x:row>
    <x:row r="41" ht="25" customHeight="1">
      <x:c r="A41" s="3" t="str">
        <x:v>GL.DEPR.IT</x:v>
      </x:c>
      <x:c r="B41" s="3" t="str">
        <x:v>MKT</x:v>
      </x:c>
      <x:c r="C41" s="16" t="n">
        <x:v>1</x:v>
      </x:c>
      <x:c r="D41" s="25" t="n">
        <x:f>SUMIFS('Journal'!$T$11:$T$1147,'Journal'!$G$11:$G$1147,A41,'Journal'!$H$11:$H$1147,B41,'Journal'!$C$11:$C$1147,C41)</x:f>
        <x:v>0</x:v>
      </x:c>
      <x:c r="E41" s="25" t="n">
        <x:f>SUMIFS('D13_Budget'!$D$11:$D$297,'D13_Budget'!$B$11:$B$297,A41,'D13_Budget'!$C$11:$C$297,B41,'D13_Budget'!$A$11:$A$297,C41)</x:f>
        <x:v>0</x:v>
      </x:c>
      <x:c r="F41" s="24" t="n">
        <x:f>D41-E41</x:f>
        <x:v>0</x:v>
      </x:c>
      <x:c r="G41" s="26" t="n">
        <x:f>IF(E41=0,0,F41/E41)</x:f>
        <x:v>0</x:v>
      </x:c>
      <x:c r="H41" s="4" t="n">
        <x:f>IF(E41=0,0,1)</x:f>
        <x:v>0</x:v>
      </x:c>
      <x:c r="I41" s="26" t="str">
        <x:f>IF(H41=1,G41,"n/m")</x:f>
        <x:v>n/m</x:v>
      </x:c>
    </x:row>
    <x:row r="42" ht="25" customHeight="1">
      <x:c r="A42" s="3" t="str">
        <x:v>GL.DEPR.IT</x:v>
      </x:c>
      <x:c r="B42" s="3" t="str">
        <x:v>MKT</x:v>
      </x:c>
      <x:c r="C42" s="16" t="n">
        <x:v>2</x:v>
      </x:c>
      <x:c r="D42" s="25" t="n">
        <x:f>SUMIFS('Journal'!$T$11:$T$1147,'Journal'!$G$11:$G$1147,A42,'Journal'!$H$11:$H$1147,B42,'Journal'!$C$11:$C$1147,C42)</x:f>
        <x:v>0</x:v>
      </x:c>
      <x:c r="E42" s="25" t="n">
        <x:f>SUMIFS('D13_Budget'!$D$11:$D$297,'D13_Budget'!$B$11:$B$297,A42,'D13_Budget'!$C$11:$C$297,B42,'D13_Budget'!$A$11:$A$297,C42)</x:f>
        <x:v>0</x:v>
      </x:c>
      <x:c r="F42" s="24" t="n">
        <x:f>D42-E42</x:f>
        <x:v>0</x:v>
      </x:c>
      <x:c r="G42" s="26" t="n">
        <x:f>IF(E42=0,0,F42/E42)</x:f>
        <x:v>0</x:v>
      </x:c>
      <x:c r="H42" s="4" t="n">
        <x:f>IF(E42=0,0,1)</x:f>
        <x:v>0</x:v>
      </x:c>
      <x:c r="I42" s="26" t="str">
        <x:f>IF(H42=1,G42,"n/m")</x:f>
        <x:v>n/m</x:v>
      </x:c>
    </x:row>
    <x:row r="43" ht="25" customHeight="1">
      <x:c r="A43" s="3" t="str">
        <x:v>GL.DEPR.IT</x:v>
      </x:c>
      <x:c r="B43" s="3" t="str">
        <x:v>MKT</x:v>
      </x:c>
      <x:c r="C43" s="16" t="n">
        <x:v>3</x:v>
      </x:c>
      <x:c r="D43" s="25" t="n">
        <x:f>SUMIFS('Journal'!$T$11:$T$1147,'Journal'!$G$11:$G$1147,A43,'Journal'!$H$11:$H$1147,B43,'Journal'!$C$11:$C$1147,C43)</x:f>
        <x:v>0</x:v>
      </x:c>
      <x:c r="E43" s="25" t="n">
        <x:f>SUMIFS('D13_Budget'!$D$11:$D$297,'D13_Budget'!$B$11:$B$297,A43,'D13_Budget'!$C$11:$C$297,B43,'D13_Budget'!$A$11:$A$297,C43)</x:f>
        <x:v>0</x:v>
      </x:c>
      <x:c r="F43" s="24" t="n">
        <x:f>D43-E43</x:f>
        <x:v>0</x:v>
      </x:c>
      <x:c r="G43" s="26" t="n">
        <x:f>IF(E43=0,0,F43/E43)</x:f>
        <x:v>0</x:v>
      </x:c>
      <x:c r="H43" s="4" t="n">
        <x:f>IF(E43=0,0,1)</x:f>
        <x:v>0</x:v>
      </x:c>
      <x:c r="I43" s="26" t="str">
        <x:f>IF(H43=1,G43,"n/m")</x:f>
        <x:v>n/m</x:v>
      </x:c>
    </x:row>
    <x:row r="44" ht="25" customHeight="1">
      <x:c r="A44" s="3" t="str">
        <x:v>GL.DEPR.IT</x:v>
      </x:c>
      <x:c r="B44" s="3" t="str">
        <x:v>MKT</x:v>
      </x:c>
      <x:c r="C44" s="16" t="n">
        <x:v>4</x:v>
      </x:c>
      <x:c r="D44" s="25" t="n">
        <x:f>SUMIFS('Journal'!$T$11:$T$1147,'Journal'!$G$11:$G$1147,A44,'Journal'!$H$11:$H$1147,B44,'Journal'!$C$11:$C$1147,C44)</x:f>
        <x:v>0</x:v>
      </x:c>
      <x:c r="E44" s="25" t="n">
        <x:f>SUMIFS('D13_Budget'!$D$11:$D$297,'D13_Budget'!$B$11:$B$297,A44,'D13_Budget'!$C$11:$C$297,B44,'D13_Budget'!$A$11:$A$297,C44)</x:f>
        <x:v>0</x:v>
      </x:c>
      <x:c r="F44" s="24" t="n">
        <x:f>D44-E44</x:f>
        <x:v>0</x:v>
      </x:c>
      <x:c r="G44" s="26" t="n">
        <x:f>IF(E44=0,0,F44/E44)</x:f>
        <x:v>0</x:v>
      </x:c>
      <x:c r="H44" s="4" t="n">
        <x:f>IF(E44=0,0,1)</x:f>
        <x:v>0</x:v>
      </x:c>
      <x:c r="I44" s="26" t="str">
        <x:f>IF(H44=1,G44,"n/m")</x:f>
        <x:v>n/m</x:v>
      </x:c>
    </x:row>
    <x:row r="45" ht="25" customHeight="1">
      <x:c r="A45" s="3" t="str">
        <x:v>GL.DEPR.IT</x:v>
      </x:c>
      <x:c r="B45" s="3" t="str">
        <x:v>MKT</x:v>
      </x:c>
      <x:c r="C45" s="16" t="n">
        <x:v>5</x:v>
      </x:c>
      <x:c r="D45" s="25" t="n">
        <x:f>SUMIFS('Journal'!$T$11:$T$1147,'Journal'!$G$11:$G$1147,A45,'Journal'!$H$11:$H$1147,B45,'Journal'!$C$11:$C$1147,C45)</x:f>
        <x:v>0</x:v>
      </x:c>
      <x:c r="E45" s="25" t="n">
        <x:f>SUMIFS('D13_Budget'!$D$11:$D$297,'D13_Budget'!$B$11:$B$297,A45,'D13_Budget'!$C$11:$C$297,B45,'D13_Budget'!$A$11:$A$297,C45)</x:f>
        <x:v>0</x:v>
      </x:c>
      <x:c r="F45" s="24" t="n">
        <x:f>D45-E45</x:f>
        <x:v>0</x:v>
      </x:c>
      <x:c r="G45" s="26" t="n">
        <x:f>IF(E45=0,0,F45/E45)</x:f>
        <x:v>0</x:v>
      </x:c>
      <x:c r="H45" s="4" t="n">
        <x:f>IF(E45=0,0,1)</x:f>
        <x:v>0</x:v>
      </x:c>
      <x:c r="I45" s="26" t="str">
        <x:f>IF(H45=1,G45,"n/m")</x:f>
        <x:v>n/m</x:v>
      </x:c>
    </x:row>
    <x:row r="46" ht="25" customHeight="1">
      <x:c r="A46" s="3" t="str">
        <x:v>GL.DEPR.IT</x:v>
      </x:c>
      <x:c r="B46" s="3" t="str">
        <x:v>MKT</x:v>
      </x:c>
      <x:c r="C46" s="16" t="n">
        <x:v>6</x:v>
      </x:c>
      <x:c r="D46" s="25" t="n">
        <x:f>SUMIFS('Journal'!$T$11:$T$1147,'Journal'!$G$11:$G$1147,A46,'Journal'!$H$11:$H$1147,B46,'Journal'!$C$11:$C$1147,C46)</x:f>
        <x:v>69.44</x:v>
      </x:c>
      <x:c r="E46" s="25" t="n">
        <x:f>SUMIFS('D13_Budget'!$D$11:$D$297,'D13_Budget'!$B$11:$B$297,A46,'D13_Budget'!$C$11:$C$297,B46,'D13_Budget'!$A$11:$A$297,C46)</x:f>
        <x:v>0</x:v>
      </x:c>
      <x:c r="F46" s="24" t="n">
        <x:f>D46-E46</x:f>
        <x:v>69.44</x:v>
      </x:c>
      <x:c r="G46" s="26" t="n">
        <x:f>IF(E46=0,0,F46/E46)</x:f>
        <x:v>0</x:v>
      </x:c>
      <x:c r="H46" s="4" t="n">
        <x:f>IF(E46=0,0,1)</x:f>
        <x:v>0</x:v>
      </x:c>
      <x:c r="I46" s="26" t="str">
        <x:f>IF(H46=1,G46,"n/m")</x:f>
        <x:v>n/m</x:v>
      </x:c>
    </x:row>
    <x:row r="47" ht="25" customHeight="1">
      <x:c r="A47" s="3" t="str">
        <x:v>GL.DEPR.IT</x:v>
      </x:c>
      <x:c r="B47" s="3" t="str">
        <x:v>PROD</x:v>
      </x:c>
      <x:c r="C47" s="16" t="n">
        <x:v>1</x:v>
      </x:c>
      <x:c r="D47" s="25" t="n">
        <x:f>SUMIFS('Journal'!$T$11:$T$1147,'Journal'!$G$11:$G$1147,A47,'Journal'!$H$11:$H$1147,B47,'Journal'!$C$11:$C$1147,C47)</x:f>
        <x:v>0</x:v>
      </x:c>
      <x:c r="E47" s="25" t="n">
        <x:f>SUMIFS('D13_Budget'!$D$11:$D$297,'D13_Budget'!$B$11:$B$297,A47,'D13_Budget'!$C$11:$C$297,B47,'D13_Budget'!$A$11:$A$297,C47)</x:f>
        <x:v>0</x:v>
      </x:c>
      <x:c r="F47" s="24" t="n">
        <x:f>D47-E47</x:f>
        <x:v>0</x:v>
      </x:c>
      <x:c r="G47" s="26" t="n">
        <x:f>IF(E47=0,0,F47/E47)</x:f>
        <x:v>0</x:v>
      </x:c>
      <x:c r="H47" s="4" t="n">
        <x:f>IF(E47=0,0,1)</x:f>
        <x:v>0</x:v>
      </x:c>
      <x:c r="I47" s="26" t="str">
        <x:f>IF(H47=1,G47,"n/m")</x:f>
        <x:v>n/m</x:v>
      </x:c>
    </x:row>
    <x:row r="48" ht="25" customHeight="1">
      <x:c r="A48" s="3" t="str">
        <x:v>GL.DEPR.IT</x:v>
      </x:c>
      <x:c r="B48" s="3" t="str">
        <x:v>PROD</x:v>
      </x:c>
      <x:c r="C48" s="16" t="n">
        <x:v>2</x:v>
      </x:c>
      <x:c r="D48" s="25" t="n">
        <x:f>SUMIFS('Journal'!$T$11:$T$1147,'Journal'!$G$11:$G$1147,A48,'Journal'!$H$11:$H$1147,B48,'Journal'!$C$11:$C$1147,C48)</x:f>
        <x:v>0</x:v>
      </x:c>
      <x:c r="E48" s="25" t="n">
        <x:f>SUMIFS('D13_Budget'!$D$11:$D$297,'D13_Budget'!$B$11:$B$297,A48,'D13_Budget'!$C$11:$C$297,B48,'D13_Budget'!$A$11:$A$297,C48)</x:f>
        <x:v>0</x:v>
      </x:c>
      <x:c r="F48" s="24" t="n">
        <x:f>D48-E48</x:f>
        <x:v>0</x:v>
      </x:c>
      <x:c r="G48" s="26" t="n">
        <x:f>IF(E48=0,0,F48/E48)</x:f>
        <x:v>0</x:v>
      </x:c>
      <x:c r="H48" s="4" t="n">
        <x:f>IF(E48=0,0,1)</x:f>
        <x:v>0</x:v>
      </x:c>
      <x:c r="I48" s="26" t="str">
        <x:f>IF(H48=1,G48,"n/m")</x:f>
        <x:v>n/m</x:v>
      </x:c>
    </x:row>
    <x:row r="49" ht="25" customHeight="1">
      <x:c r="A49" s="3" t="str">
        <x:v>GL.DEPR.IT</x:v>
      </x:c>
      <x:c r="B49" s="3" t="str">
        <x:v>PROD</x:v>
      </x:c>
      <x:c r="C49" s="16" t="n">
        <x:v>3</x:v>
      </x:c>
      <x:c r="D49" s="25" t="n">
        <x:f>SUMIFS('Journal'!$T$11:$T$1147,'Journal'!$G$11:$G$1147,A49,'Journal'!$H$11:$H$1147,B49,'Journal'!$C$11:$C$1147,C49)</x:f>
        <x:v>0</x:v>
      </x:c>
      <x:c r="E49" s="25" t="n">
        <x:f>SUMIFS('D13_Budget'!$D$11:$D$297,'D13_Budget'!$B$11:$B$297,A49,'D13_Budget'!$C$11:$C$297,B49,'D13_Budget'!$A$11:$A$297,C49)</x:f>
        <x:v>0</x:v>
      </x:c>
      <x:c r="F49" s="24" t="n">
        <x:f>D49-E49</x:f>
        <x:v>0</x:v>
      </x:c>
      <x:c r="G49" s="26" t="n">
        <x:f>IF(E49=0,0,F49/E49)</x:f>
        <x:v>0</x:v>
      </x:c>
      <x:c r="H49" s="4" t="n">
        <x:f>IF(E49=0,0,1)</x:f>
        <x:v>0</x:v>
      </x:c>
      <x:c r="I49" s="26" t="str">
        <x:f>IF(H49=1,G49,"n/m")</x:f>
        <x:v>n/m</x:v>
      </x:c>
    </x:row>
    <x:row r="50" ht="25" customHeight="1">
      <x:c r="A50" s="3" t="str">
        <x:v>GL.DEPR.IT</x:v>
      </x:c>
      <x:c r="B50" s="3" t="str">
        <x:v>PROD</x:v>
      </x:c>
      <x:c r="C50" s="16" t="n">
        <x:v>4</x:v>
      </x:c>
      <x:c r="D50" s="25" t="n">
        <x:f>SUMIFS('Journal'!$T$11:$T$1147,'Journal'!$G$11:$G$1147,A50,'Journal'!$H$11:$H$1147,B50,'Journal'!$C$11:$C$1147,C50)</x:f>
        <x:v>69.44</x:v>
      </x:c>
      <x:c r="E50" s="25" t="n">
        <x:f>SUMIFS('D13_Budget'!$D$11:$D$297,'D13_Budget'!$B$11:$B$297,A50,'D13_Budget'!$C$11:$C$297,B50,'D13_Budget'!$A$11:$A$297,C50)</x:f>
        <x:v>69.44444444444444</x:v>
      </x:c>
      <x:c r="F50" s="24" t="n">
        <x:f>D50-E50</x:f>
        <x:v>-0.004444444444445139</x:v>
      </x:c>
      <x:c r="G50" s="26" t="n">
        <x:f>IF(E50=0,0,F50/E50)</x:f>
        <x:v>-0.00006400000000001001</x:v>
      </x:c>
      <x:c r="H50" s="4" t="n">
        <x:f>IF(E50=0,0,1)</x:f>
        <x:v>1</x:v>
      </x:c>
      <x:c r="I50" s="26" t="n">
        <x:f>IF(H50=1,G50,"n/m")</x:f>
        <x:v>-0.00006400000000001001</x:v>
      </x:c>
    </x:row>
    <x:row r="51" ht="25" customHeight="1">
      <x:c r="A51" s="3" t="str">
        <x:v>GL.DEPR.IT</x:v>
      </x:c>
      <x:c r="B51" s="3" t="str">
        <x:v>PROD</x:v>
      </x:c>
      <x:c r="C51" s="16" t="n">
        <x:v>5</x:v>
      </x:c>
      <x:c r="D51" s="25" t="n">
        <x:f>SUMIFS('Journal'!$T$11:$T$1147,'Journal'!$G$11:$G$1147,A51,'Journal'!$H$11:$H$1147,B51,'Journal'!$C$11:$C$1147,C51)</x:f>
        <x:v>69.44</x:v>
      </x:c>
      <x:c r="E51" s="25" t="n">
        <x:f>SUMIFS('D13_Budget'!$D$11:$D$297,'D13_Budget'!$B$11:$B$297,A51,'D13_Budget'!$C$11:$C$297,B51,'D13_Budget'!$A$11:$A$297,C51)</x:f>
        <x:v>69.44444444444444</x:v>
      </x:c>
      <x:c r="F51" s="24" t="n">
        <x:f>D51-E51</x:f>
        <x:v>-0.004444444444445139</x:v>
      </x:c>
      <x:c r="G51" s="26" t="n">
        <x:f>IF(E51=0,0,F51/E51)</x:f>
        <x:v>-0.00006400000000001001</x:v>
      </x:c>
      <x:c r="H51" s="4" t="n">
        <x:f>IF(E51=0,0,1)</x:f>
        <x:v>1</x:v>
      </x:c>
      <x:c r="I51" s="26" t="n">
        <x:f>IF(H51=1,G51,"n/m")</x:f>
        <x:v>-0.00006400000000001001</x:v>
      </x:c>
    </x:row>
    <x:row r="52" ht="25" customHeight="1">
      <x:c r="A52" s="3" t="str">
        <x:v>GL.DEPR.IT</x:v>
      </x:c>
      <x:c r="B52" s="3" t="str">
        <x:v>PROD</x:v>
      </x:c>
      <x:c r="C52" s="16" t="n">
        <x:v>6</x:v>
      </x:c>
      <x:c r="D52" s="25" t="n">
        <x:f>SUMIFS('Journal'!$T$11:$T$1147,'Journal'!$G$11:$G$1147,A52,'Journal'!$H$11:$H$1147,B52,'Journal'!$C$11:$C$1147,C52)</x:f>
        <x:v>69.44</x:v>
      </x:c>
      <x:c r="E52" s="25" t="n">
        <x:f>SUMIFS('D13_Budget'!$D$11:$D$297,'D13_Budget'!$B$11:$B$297,A52,'D13_Budget'!$C$11:$C$297,B52,'D13_Budget'!$A$11:$A$297,C52)</x:f>
        <x:v>69.44444444444444</x:v>
      </x:c>
      <x:c r="F52" s="24" t="n">
        <x:f>D52-E52</x:f>
        <x:v>-0.004444444444445139</x:v>
      </x:c>
      <x:c r="G52" s="26" t="n">
        <x:f>IF(E52=0,0,F52/E52)</x:f>
        <x:v>-0.00006400000000001001</x:v>
      </x:c>
      <x:c r="H52" s="4" t="n">
        <x:f>IF(E52=0,0,1)</x:f>
        <x:v>1</x:v>
      </x:c>
      <x:c r="I52" s="26" t="n">
        <x:f>IF(H52=1,G52,"n/m")</x:f>
        <x:v>-0.00006400000000001001</x:v>
      </x:c>
    </x:row>
    <x:row r="53" ht="25" customHeight="1">
      <x:c r="A53" s="3" t="str">
        <x:v>GL.FIN.NOTE_INTEREST</x:v>
      </x:c>
      <x:c r="B53" s="3" t="str">
        <x:v>CORP</x:v>
      </x:c>
      <x:c r="C53" s="16" t="n">
        <x:v>1</x:v>
      </x:c>
      <x:c r="D53" s="25" t="n">
        <x:f>SUMIFS('Journal'!$T$11:$T$1147,'Journal'!$G$11:$G$1147,A53,'Journal'!$H$11:$H$1147,B53,'Journal'!$C$11:$C$1147,C53)</x:f>
        <x:v>4166.67</x:v>
      </x:c>
      <x:c r="E53" s="25" t="n">
        <x:f>SUMIFS('D13_Budget'!$D$11:$D$297,'D13_Budget'!$B$11:$B$297,A53,'D13_Budget'!$C$11:$C$297,B53,'D13_Budget'!$A$11:$A$297,C53)</x:f>
        <x:v>4166.666666666667</x:v>
      </x:c>
      <x:c r="F53" s="24" t="n">
        <x:f>D53-E53</x:f>
        <x:v>0.003333333333102928</x:v>
      </x:c>
      <x:c r="G53" s="26" t="n">
        <x:f>IF(E53=0,0,F53/E53)</x:f>
        <x:v>7.999999999447027e-7</x:v>
      </x:c>
      <x:c r="H53" s="4" t="n">
        <x:f>IF(E53=0,0,1)</x:f>
        <x:v>1</x:v>
      </x:c>
      <x:c r="I53" s="26" t="n">
        <x:f>IF(H53=1,G53,"n/m")</x:f>
        <x:v>7.999999999447027e-7</x:v>
      </x:c>
    </x:row>
    <x:row r="54" ht="25" customHeight="1">
      <x:c r="A54" s="3" t="str">
        <x:v>GL.FIN.NOTE_INTEREST</x:v>
      </x:c>
      <x:c r="B54" s="3" t="str">
        <x:v>CORP</x:v>
      </x:c>
      <x:c r="C54" s="16" t="n">
        <x:v>2</x:v>
      </x:c>
      <x:c r="D54" s="25" t="n">
        <x:f>SUMIFS('Journal'!$T$11:$T$1147,'Journal'!$G$11:$G$1147,A54,'Journal'!$H$11:$H$1147,B54,'Journal'!$C$11:$C$1147,C54)</x:f>
        <x:v>4166.67</x:v>
      </x:c>
      <x:c r="E54" s="25" t="n">
        <x:f>SUMIFS('D13_Budget'!$D$11:$D$297,'D13_Budget'!$B$11:$B$297,A54,'D13_Budget'!$C$11:$C$297,B54,'D13_Budget'!$A$11:$A$297,C54)</x:f>
        <x:v>4166.666666666667</x:v>
      </x:c>
      <x:c r="F54" s="24" t="n">
        <x:f>D54-E54</x:f>
        <x:v>0.003333333333102928</x:v>
      </x:c>
      <x:c r="G54" s="26" t="n">
        <x:f>IF(E54=0,0,F54/E54)</x:f>
        <x:v>7.999999999447027e-7</x:v>
      </x:c>
      <x:c r="H54" s="4" t="n">
        <x:f>IF(E54=0,0,1)</x:f>
        <x:v>1</x:v>
      </x:c>
      <x:c r="I54" s="26" t="n">
        <x:f>IF(H54=1,G54,"n/m")</x:f>
        <x:v>7.999999999447027e-7</x:v>
      </x:c>
    </x:row>
    <x:row r="55" ht="25" customHeight="1">
      <x:c r="A55" s="3" t="str">
        <x:v>GL.FIN.NOTE_INTEREST</x:v>
      </x:c>
      <x:c r="B55" s="3" t="str">
        <x:v>CORP</x:v>
      </x:c>
      <x:c r="C55" s="16" t="n">
        <x:v>3</x:v>
      </x:c>
      <x:c r="D55" s="25" t="n">
        <x:f>SUMIFS('Journal'!$T$11:$T$1147,'Journal'!$G$11:$G$1147,A55,'Journal'!$H$11:$H$1147,B55,'Journal'!$C$11:$C$1147,C55)</x:f>
        <x:v>4166.67</x:v>
      </x:c>
      <x:c r="E55" s="25" t="n">
        <x:f>SUMIFS('D13_Budget'!$D$11:$D$297,'D13_Budget'!$B$11:$B$297,A55,'D13_Budget'!$C$11:$C$297,B55,'D13_Budget'!$A$11:$A$297,C55)</x:f>
        <x:v>4166.666666666667</x:v>
      </x:c>
      <x:c r="F55" s="24" t="n">
        <x:f>D55-E55</x:f>
        <x:v>0.003333333333102928</x:v>
      </x:c>
      <x:c r="G55" s="26" t="n">
        <x:f>IF(E55=0,0,F55/E55)</x:f>
        <x:v>7.999999999447027e-7</x:v>
      </x:c>
      <x:c r="H55" s="4" t="n">
        <x:f>IF(E55=0,0,1)</x:f>
        <x:v>1</x:v>
      </x:c>
      <x:c r="I55" s="26" t="n">
        <x:f>IF(H55=1,G55,"n/m")</x:f>
        <x:v>7.999999999447027e-7</x:v>
      </x:c>
    </x:row>
    <x:row r="56" ht="25" customHeight="1">
      <x:c r="A56" s="3" t="str">
        <x:v>GL.FIN.NOTE_INTEREST</x:v>
      </x:c>
      <x:c r="B56" s="3" t="str">
        <x:v>CORP</x:v>
      </x:c>
      <x:c r="C56" s="16" t="n">
        <x:v>4</x:v>
      </x:c>
      <x:c r="D56" s="25" t="n">
        <x:f>SUMIFS('Journal'!$T$11:$T$1147,'Journal'!$G$11:$G$1147,A56,'Journal'!$H$11:$H$1147,B56,'Journal'!$C$11:$C$1147,C56)</x:f>
        <x:v>4166.67</x:v>
      </x:c>
      <x:c r="E56" s="25" t="n">
        <x:f>SUMIFS('D13_Budget'!$D$11:$D$297,'D13_Budget'!$B$11:$B$297,A56,'D13_Budget'!$C$11:$C$297,B56,'D13_Budget'!$A$11:$A$297,C56)</x:f>
        <x:v>4166.666666666667</x:v>
      </x:c>
      <x:c r="F56" s="24" t="n">
        <x:f>D56-E56</x:f>
        <x:v>0.003333333333102928</x:v>
      </x:c>
      <x:c r="G56" s="26" t="n">
        <x:f>IF(E56=0,0,F56/E56)</x:f>
        <x:v>7.999999999447027e-7</x:v>
      </x:c>
      <x:c r="H56" s="4" t="n">
        <x:f>IF(E56=0,0,1)</x:f>
        <x:v>1</x:v>
      </x:c>
      <x:c r="I56" s="26" t="n">
        <x:f>IF(H56=1,G56,"n/m")</x:f>
        <x:v>7.999999999447027e-7</x:v>
      </x:c>
    </x:row>
    <x:row r="57" ht="25" customHeight="1">
      <x:c r="A57" s="3" t="str">
        <x:v>GL.FIN.NOTE_INTEREST</x:v>
      </x:c>
      <x:c r="B57" s="3" t="str">
        <x:v>CORP</x:v>
      </x:c>
      <x:c r="C57" s="16" t="n">
        <x:v>5</x:v>
      </x:c>
      <x:c r="D57" s="25" t="n">
        <x:f>SUMIFS('Journal'!$T$11:$T$1147,'Journal'!$G$11:$G$1147,A57,'Journal'!$H$11:$H$1147,B57,'Journal'!$C$11:$C$1147,C57)</x:f>
        <x:v>4166.67</x:v>
      </x:c>
      <x:c r="E57" s="25" t="n">
        <x:f>SUMIFS('D13_Budget'!$D$11:$D$297,'D13_Budget'!$B$11:$B$297,A57,'D13_Budget'!$C$11:$C$297,B57,'D13_Budget'!$A$11:$A$297,C57)</x:f>
        <x:v>4166.666666666667</x:v>
      </x:c>
      <x:c r="F57" s="24" t="n">
        <x:f>D57-E57</x:f>
        <x:v>0.003333333333102928</x:v>
      </x:c>
      <x:c r="G57" s="26" t="n">
        <x:f>IF(E57=0,0,F57/E57)</x:f>
        <x:v>7.999999999447027e-7</x:v>
      </x:c>
      <x:c r="H57" s="4" t="n">
        <x:f>IF(E57=0,0,1)</x:f>
        <x:v>1</x:v>
      </x:c>
      <x:c r="I57" s="26" t="n">
        <x:f>IF(H57=1,G57,"n/m")</x:f>
        <x:v>7.999999999447027e-7</x:v>
      </x:c>
    </x:row>
    <x:row r="58" ht="25" customHeight="1">
      <x:c r="A58" s="3" t="str">
        <x:v>GL.FIN.NOTE_INTEREST</x:v>
      </x:c>
      <x:c r="B58" s="3" t="str">
        <x:v>CORP</x:v>
      </x:c>
      <x:c r="C58" s="16" t="n">
        <x:v>6</x:v>
      </x:c>
      <x:c r="D58" s="25" t="n">
        <x:f>SUMIFS('Journal'!$T$11:$T$1147,'Journal'!$G$11:$G$1147,A58,'Journal'!$H$11:$H$1147,B58,'Journal'!$C$11:$C$1147,C58)</x:f>
        <x:v>4166.67</x:v>
      </x:c>
      <x:c r="E58" s="25" t="n">
        <x:f>SUMIFS('D13_Budget'!$D$11:$D$297,'D13_Budget'!$B$11:$B$297,A58,'D13_Budget'!$C$11:$C$297,B58,'D13_Budget'!$A$11:$A$297,C58)</x:f>
        <x:v>4166.666666666667</x:v>
      </x:c>
      <x:c r="F58" s="24" t="n">
        <x:f>D58-E58</x:f>
        <x:v>0.003333333333102928</x:v>
      </x:c>
      <x:c r="G58" s="26" t="n">
        <x:f>IF(E58=0,0,F58/E58)</x:f>
        <x:v>7.999999999447027e-7</x:v>
      </x:c>
      <x:c r="H58" s="4" t="n">
        <x:f>IF(E58=0,0,1)</x:f>
        <x:v>1</x:v>
      </x:c>
      <x:c r="I58" s="26" t="n">
        <x:f>IF(H58=1,G58,"n/m")</x:f>
        <x:v>7.999999999447027e-7</x:v>
      </x:c>
    </x:row>
    <x:row r="59" ht="25" customHeight="1">
      <x:c r="A59" s="3" t="str">
        <x:v>GL.OPEX.OPX.BOOKKEEP</x:v>
      </x:c>
      <x:c r="B59" s="3" t="str">
        <x:v>FIN</x:v>
      </x:c>
      <x:c r="C59" s="16" t="n">
        <x:v>1</x:v>
      </x:c>
      <x:c r="D59" s="25" t="n">
        <x:f>SUMIFS('Journal'!$T$11:$T$1147,'Journal'!$G$11:$G$1147,A59,'Journal'!$H$11:$H$1147,B59,'Journal'!$C$11:$C$1147,C59)</x:f>
        <x:v>500</x:v>
      </x:c>
      <x:c r="E59" s="25" t="n">
        <x:f>SUMIFS('D13_Budget'!$D$11:$D$297,'D13_Budget'!$B$11:$B$297,A59,'D13_Budget'!$C$11:$C$297,B59,'D13_Budget'!$A$11:$A$297,C59)</x:f>
        <x:v>500</x:v>
      </x:c>
      <x:c r="F59" s="24" t="n">
        <x:f>D59-E59</x:f>
        <x:v>0</x:v>
      </x:c>
      <x:c r="G59" s="26" t="n">
        <x:f>IF(E59=0,0,F59/E59)</x:f>
        <x:v>0</x:v>
      </x:c>
      <x:c r="H59" s="4" t="n">
        <x:f>IF(E59=0,0,1)</x:f>
        <x:v>1</x:v>
      </x:c>
      <x:c r="I59" s="26" t="n">
        <x:f>IF(H59=1,G59,"n/m")</x:f>
        <x:v>0</x:v>
      </x:c>
    </x:row>
    <x:row r="60" ht="25" customHeight="1">
      <x:c r="A60" s="3" t="str">
        <x:v>GL.OPEX.OPX.BOOKKEEP</x:v>
      </x:c>
      <x:c r="B60" s="3" t="str">
        <x:v>FIN</x:v>
      </x:c>
      <x:c r="C60" s="16" t="n">
        <x:v>2</x:v>
      </x:c>
      <x:c r="D60" s="25" t="n">
        <x:f>SUMIFS('Journal'!$T$11:$T$1147,'Journal'!$G$11:$G$1147,A60,'Journal'!$H$11:$H$1147,B60,'Journal'!$C$11:$C$1147,C60)</x:f>
        <x:v>500</x:v>
      </x:c>
      <x:c r="E60" s="25" t="n">
        <x:f>SUMIFS('D13_Budget'!$D$11:$D$297,'D13_Budget'!$B$11:$B$297,A60,'D13_Budget'!$C$11:$C$297,B60,'D13_Budget'!$A$11:$A$297,C60)</x:f>
        <x:v>500</x:v>
      </x:c>
      <x:c r="F60" s="24" t="n">
        <x:f>D60-E60</x:f>
        <x:v>0</x:v>
      </x:c>
      <x:c r="G60" s="26" t="n">
        <x:f>IF(E60=0,0,F60/E60)</x:f>
        <x:v>0</x:v>
      </x:c>
      <x:c r="H60" s="4" t="n">
        <x:f>IF(E60=0,0,1)</x:f>
        <x:v>1</x:v>
      </x:c>
      <x:c r="I60" s="26" t="n">
        <x:f>IF(H60=1,G60,"n/m")</x:f>
        <x:v>0</x:v>
      </x:c>
    </x:row>
    <x:row r="61" ht="25" customHeight="1">
      <x:c r="A61" s="3" t="str">
        <x:v>GL.OPEX.OPX.BOOKKEEP</x:v>
      </x:c>
      <x:c r="B61" s="3" t="str">
        <x:v>FIN</x:v>
      </x:c>
      <x:c r="C61" s="16" t="n">
        <x:v>3</x:v>
      </x:c>
      <x:c r="D61" s="25" t="n">
        <x:f>SUMIFS('Journal'!$T$11:$T$1147,'Journal'!$G$11:$G$1147,A61,'Journal'!$H$11:$H$1147,B61,'Journal'!$C$11:$C$1147,C61)</x:f>
        <x:v>500</x:v>
      </x:c>
      <x:c r="E61" s="25" t="n">
        <x:f>SUMIFS('D13_Budget'!$D$11:$D$297,'D13_Budget'!$B$11:$B$297,A61,'D13_Budget'!$C$11:$C$297,B61,'D13_Budget'!$A$11:$A$297,C61)</x:f>
        <x:v>500</x:v>
      </x:c>
      <x:c r="F61" s="24" t="n">
        <x:f>D61-E61</x:f>
        <x:v>0</x:v>
      </x:c>
      <x:c r="G61" s="26" t="n">
        <x:f>IF(E61=0,0,F61/E61)</x:f>
        <x:v>0</x:v>
      </x:c>
      <x:c r="H61" s="4" t="n">
        <x:f>IF(E61=0,0,1)</x:f>
        <x:v>1</x:v>
      </x:c>
      <x:c r="I61" s="26" t="n">
        <x:f>IF(H61=1,G61,"n/m")</x:f>
        <x:v>0</x:v>
      </x:c>
    </x:row>
    <x:row r="62" ht="25" customHeight="1">
      <x:c r="A62" s="3" t="str">
        <x:v>GL.OPEX.OPX.BOOKKEEP</x:v>
      </x:c>
      <x:c r="B62" s="3" t="str">
        <x:v>FIN</x:v>
      </x:c>
      <x:c r="C62" s="16" t="n">
        <x:v>4</x:v>
      </x:c>
      <x:c r="D62" s="25" t="n">
        <x:f>SUMIFS('Journal'!$T$11:$T$1147,'Journal'!$G$11:$G$1147,A62,'Journal'!$H$11:$H$1147,B62,'Journal'!$C$11:$C$1147,C62)</x:f>
        <x:v>500</x:v>
      </x:c>
      <x:c r="E62" s="25" t="n">
        <x:f>SUMIFS('D13_Budget'!$D$11:$D$297,'D13_Budget'!$B$11:$B$297,A62,'D13_Budget'!$C$11:$C$297,B62,'D13_Budget'!$A$11:$A$297,C62)</x:f>
        <x:v>500</x:v>
      </x:c>
      <x:c r="F62" s="24" t="n">
        <x:f>D62-E62</x:f>
        <x:v>0</x:v>
      </x:c>
      <x:c r="G62" s="26" t="n">
        <x:f>IF(E62=0,0,F62/E62)</x:f>
        <x:v>0</x:v>
      </x:c>
      <x:c r="H62" s="4" t="n">
        <x:f>IF(E62=0,0,1)</x:f>
        <x:v>1</x:v>
      </x:c>
      <x:c r="I62" s="26" t="n">
        <x:f>IF(H62=1,G62,"n/m")</x:f>
        <x:v>0</x:v>
      </x:c>
    </x:row>
    <x:row r="63" ht="25" customHeight="1">
      <x:c r="A63" s="3" t="str">
        <x:v>GL.OPEX.OPX.BOOKKEEP</x:v>
      </x:c>
      <x:c r="B63" s="3" t="str">
        <x:v>FIN</x:v>
      </x:c>
      <x:c r="C63" s="16" t="n">
        <x:v>5</x:v>
      </x:c>
      <x:c r="D63" s="25" t="n">
        <x:f>SUMIFS('Journal'!$T$11:$T$1147,'Journal'!$G$11:$G$1147,A63,'Journal'!$H$11:$H$1147,B63,'Journal'!$C$11:$C$1147,C63)</x:f>
        <x:v>500</x:v>
      </x:c>
      <x:c r="E63" s="25" t="n">
        <x:f>SUMIFS('D13_Budget'!$D$11:$D$297,'D13_Budget'!$B$11:$B$297,A63,'D13_Budget'!$C$11:$C$297,B63,'D13_Budget'!$A$11:$A$297,C63)</x:f>
        <x:v>500</x:v>
      </x:c>
      <x:c r="F63" s="24" t="n">
        <x:f>D63-E63</x:f>
        <x:v>0</x:v>
      </x:c>
      <x:c r="G63" s="26" t="n">
        <x:f>IF(E63=0,0,F63/E63)</x:f>
        <x:v>0</x:v>
      </x:c>
      <x:c r="H63" s="4" t="n">
        <x:f>IF(E63=0,0,1)</x:f>
        <x:v>1</x:v>
      </x:c>
      <x:c r="I63" s="26" t="n">
        <x:f>IF(H63=1,G63,"n/m")</x:f>
        <x:v>0</x:v>
      </x:c>
    </x:row>
    <x:row r="64" ht="25" customHeight="1">
      <x:c r="A64" s="3" t="str">
        <x:v>GL.OPEX.OPX.BOOKKEEP</x:v>
      </x:c>
      <x:c r="B64" s="3" t="str">
        <x:v>FIN</x:v>
      </x:c>
      <x:c r="C64" s="16" t="n">
        <x:v>6</x:v>
      </x:c>
      <x:c r="D64" s="25" t="n">
        <x:f>SUMIFS('Journal'!$T$11:$T$1147,'Journal'!$G$11:$G$1147,A64,'Journal'!$H$11:$H$1147,B64,'Journal'!$C$11:$C$1147,C64)</x:f>
        <x:v>500</x:v>
      </x:c>
      <x:c r="E64" s="25" t="n">
        <x:f>SUMIFS('D13_Budget'!$D$11:$D$297,'D13_Budget'!$B$11:$B$297,A64,'D13_Budget'!$C$11:$C$297,B64,'D13_Budget'!$A$11:$A$297,C64)</x:f>
        <x:v>500</x:v>
      </x:c>
      <x:c r="F64" s="24" t="n">
        <x:f>D64-E64</x:f>
        <x:v>0</x:v>
      </x:c>
      <x:c r="G64" s="26" t="n">
        <x:f>IF(E64=0,0,F64/E64)</x:f>
        <x:v>0</x:v>
      </x:c>
      <x:c r="H64" s="4" t="n">
        <x:f>IF(E64=0,0,1)</x:f>
        <x:v>1</x:v>
      </x:c>
      <x:c r="I64" s="26" t="n">
        <x:f>IF(H64=1,G64,"n/m")</x:f>
        <x:v>0</x:v>
      </x:c>
    </x:row>
    <x:row r="65" ht="25" customHeight="1">
      <x:c r="A65" s="3" t="str">
        <x:v>GL.OPEX.OPX.CONTINGENCY</x:v>
      </x:c>
      <x:c r="B65" s="3" t="str">
        <x:v>CORP</x:v>
      </x:c>
      <x:c r="C65" s="16" t="n">
        <x:v>1</x:v>
      </x:c>
      <x:c r="D65" s="25" t="n">
        <x:f>SUMIFS('Journal'!$T$11:$T$1147,'Journal'!$G$11:$G$1147,A65,'Journal'!$H$11:$H$1147,B65,'Journal'!$C$11:$C$1147,C65)</x:f>
        <x:v>0</x:v>
      </x:c>
      <x:c r="E65" s="25" t="n">
        <x:f>SUMIFS('D13_Budget'!$D$11:$D$297,'D13_Budget'!$B$11:$B$297,A65,'D13_Budget'!$C$11:$C$297,B65,'D13_Budget'!$A$11:$A$297,C65)</x:f>
        <x:v>937.0247198879551</x:v>
      </x:c>
      <x:c r="F65" s="24" t="n">
        <x:f>D65-E65</x:f>
        <x:v>-937.0247198879551</x:v>
      </x:c>
      <x:c r="G65" s="26" t="n">
        <x:f>IF(E65=0,0,F65/E65)</x:f>
        <x:v>-1</x:v>
      </x:c>
      <x:c r="H65" s="4" t="n">
        <x:f>IF(E65=0,0,1)</x:f>
        <x:v>1</x:v>
      </x:c>
      <x:c r="I65" s="26" t="n">
        <x:f>IF(H65=1,G65,"n/m")</x:f>
        <x:v>-1</x:v>
      </x:c>
    </x:row>
    <x:row r="66" ht="25" customHeight="1">
      <x:c r="A66" s="3" t="str">
        <x:v>GL.OPEX.OPX.CONTINGENCY</x:v>
      </x:c>
      <x:c r="B66" s="3" t="str">
        <x:v>CORP</x:v>
      </x:c>
      <x:c r="C66" s="16" t="n">
        <x:v>2</x:v>
      </x:c>
      <x:c r="D66" s="25" t="n">
        <x:f>SUMIFS('Journal'!$T$11:$T$1147,'Journal'!$G$11:$G$1147,A66,'Journal'!$H$11:$H$1147,B66,'Journal'!$C$11:$C$1147,C66)</x:f>
        <x:v>0</x:v>
      </x:c>
      <x:c r="E66" s="25" t="n">
        <x:f>SUMIFS('D13_Budget'!$D$11:$D$297,'D13_Budget'!$B$11:$B$297,A66,'D13_Budget'!$C$11:$C$297,B66,'D13_Budget'!$A$11:$A$297,C66)</x:f>
        <x:v>923.5083333333333</x:v>
      </x:c>
      <x:c r="F66" s="24" t="n">
        <x:f>D66-E66</x:f>
        <x:v>-923.5083333333333</x:v>
      </x:c>
      <x:c r="G66" s="26" t="n">
        <x:f>IF(E66=0,0,F66/E66)</x:f>
        <x:v>-1</x:v>
      </x:c>
      <x:c r="H66" s="4" t="n">
        <x:f>IF(E66=0,0,1)</x:f>
        <x:v>1</x:v>
      </x:c>
      <x:c r="I66" s="26" t="n">
        <x:f>IF(H66=1,G66,"n/m")</x:f>
        <x:v>-1</x:v>
      </x:c>
    </x:row>
    <x:row r="67" ht="25" customHeight="1">
      <x:c r="A67" s="3" t="str">
        <x:v>GL.OPEX.OPX.CONTINGENCY</x:v>
      </x:c>
      <x:c r="B67" s="3" t="str">
        <x:v>CORP</x:v>
      </x:c>
      <x:c r="C67" s="16" t="n">
        <x:v>3</x:v>
      </x:c>
      <x:c r="D67" s="25" t="n">
        <x:f>SUMIFS('Journal'!$T$11:$T$1147,'Journal'!$G$11:$G$1147,A67,'Journal'!$H$11:$H$1147,B67,'Journal'!$C$11:$C$1147,C67)</x:f>
        <x:v>0</x:v>
      </x:c>
      <x:c r="E67" s="25" t="n">
        <x:f>SUMIFS('D13_Budget'!$D$11:$D$297,'D13_Budget'!$B$11:$B$297,A67,'D13_Budget'!$C$11:$C$297,B67,'D13_Budget'!$A$11:$A$297,C67)</x:f>
        <x:v>910.4583333333334</x:v>
      </x:c>
      <x:c r="F67" s="24" t="n">
        <x:f>D67-E67</x:f>
        <x:v>-910.4583333333334</x:v>
      </x:c>
      <x:c r="G67" s="26" t="n">
        <x:f>IF(E67=0,0,F67/E67)</x:f>
        <x:v>-1</x:v>
      </x:c>
      <x:c r="H67" s="4" t="n">
        <x:f>IF(E67=0,0,1)</x:f>
        <x:v>1</x:v>
      </x:c>
      <x:c r="I67" s="26" t="n">
        <x:f>IF(H67=1,G67,"n/m")</x:f>
        <x:v>-1</x:v>
      </x:c>
    </x:row>
    <x:row r="68" ht="25" customHeight="1">
      <x:c r="A68" s="3" t="str">
        <x:v>GL.OPEX.OPX.CONTINGENCY</x:v>
      </x:c>
      <x:c r="B68" s="3" t="str">
        <x:v>CORP</x:v>
      </x:c>
      <x:c r="C68" s="16" t="n">
        <x:v>4</x:v>
      </x:c>
      <x:c r="D68" s="25" t="n">
        <x:f>SUMIFS('Journal'!$T$11:$T$1147,'Journal'!$G$11:$G$1147,A68,'Journal'!$H$11:$H$1147,B68,'Journal'!$C$11:$C$1147,C68)</x:f>
        <x:v>0</x:v>
      </x:c>
      <x:c r="E68" s="25" t="n">
        <x:f>SUMIFS('D13_Budget'!$D$11:$D$297,'D13_Budget'!$B$11:$B$297,A68,'D13_Budget'!$C$11:$C$297,B68,'D13_Budget'!$A$11:$A$297,C68)</x:f>
        <x:v>1416.8583333333333</x:v>
      </x:c>
      <x:c r="F68" s="24" t="n">
        <x:f>D68-E68</x:f>
        <x:v>-1416.8583333333333</x:v>
      </x:c>
      <x:c r="G68" s="26" t="n">
        <x:f>IF(E68=0,0,F68/E68)</x:f>
        <x:v>-1</x:v>
      </x:c>
      <x:c r="H68" s="4" t="n">
        <x:f>IF(E68=0,0,1)</x:f>
        <x:v>1</x:v>
      </x:c>
      <x:c r="I68" s="26" t="n">
        <x:f>IF(H68=1,G68,"n/m")</x:f>
        <x:v>-1</x:v>
      </x:c>
    </x:row>
    <x:row r="69" ht="25" customHeight="1">
      <x:c r="A69" s="3" t="str">
        <x:v>GL.OPEX.OPX.CONTINGENCY</x:v>
      </x:c>
      <x:c r="B69" s="3" t="str">
        <x:v>CORP</x:v>
      </x:c>
      <x:c r="C69" s="16" t="n">
        <x:v>5</x:v>
      </x:c>
      <x:c r="D69" s="25" t="n">
        <x:f>SUMIFS('Journal'!$T$11:$T$1147,'Journal'!$G$11:$G$1147,A69,'Journal'!$H$11:$H$1147,B69,'Journal'!$C$11:$C$1147,C69)</x:f>
        <x:v>0</x:v>
      </x:c>
      <x:c r="E69" s="25" t="n">
        <x:f>SUMIFS('D13_Budget'!$D$11:$D$297,'D13_Budget'!$B$11:$B$297,A69,'D13_Budget'!$C$11:$C$297,B69,'D13_Budget'!$A$11:$A$297,C69)</x:f>
        <x:v>1026.5583333333334</x:v>
      </x:c>
      <x:c r="F69" s="24" t="n">
        <x:f>D69-E69</x:f>
        <x:v>-1026.5583333333334</x:v>
      </x:c>
      <x:c r="G69" s="26" t="n">
        <x:f>IF(E69=0,0,F69/E69)</x:f>
        <x:v>-1</x:v>
      </x:c>
      <x:c r="H69" s="4" t="n">
        <x:f>IF(E69=0,0,1)</x:f>
        <x:v>1</x:v>
      </x:c>
      <x:c r="I69" s="26" t="n">
        <x:f>IF(H69=1,G69,"n/m")</x:f>
        <x:v>-1</x:v>
      </x:c>
    </x:row>
    <x:row r="70" ht="25" customHeight="1">
      <x:c r="A70" s="3" t="str">
        <x:v>GL.OPEX.OPX.CONTINGENCY</x:v>
      </x:c>
      <x:c r="B70" s="3" t="str">
        <x:v>CORP</x:v>
      </x:c>
      <x:c r="C70" s="16" t="n">
        <x:v>6</x:v>
      </x:c>
      <x:c r="D70" s="25" t="n">
        <x:f>SUMIFS('Journal'!$T$11:$T$1147,'Journal'!$G$11:$G$1147,A70,'Journal'!$H$11:$H$1147,B70,'Journal'!$C$11:$C$1147,C70)</x:f>
        <x:v>0</x:v>
      </x:c>
      <x:c r="E70" s="25" t="n">
        <x:f>SUMIFS('D13_Budget'!$D$11:$D$297,'D13_Budget'!$B$11:$B$297,A70,'D13_Budget'!$C$11:$C$297,B70,'D13_Budget'!$A$11:$A$297,C70)</x:f>
        <x:v>597.5583333333333</x:v>
      </x:c>
      <x:c r="F70" s="24" t="n">
        <x:f>D70-E70</x:f>
        <x:v>-597.5583333333333</x:v>
      </x:c>
      <x:c r="G70" s="26" t="n">
        <x:f>IF(E70=0,0,F70/E70)</x:f>
        <x:v>-1</x:v>
      </x:c>
      <x:c r="H70" s="4" t="n">
        <x:f>IF(E70=0,0,1)</x:f>
        <x:v>1</x:v>
      </x:c>
      <x:c r="I70" s="26" t="n">
        <x:f>IF(H70=1,G70,"n/m")</x:f>
        <x:v>-1</x:v>
      </x:c>
    </x:row>
    <x:row r="71" ht="25" customHeight="1">
      <x:c r="A71" s="3" t="str">
        <x:v>GL.OPEX.OPX.DESK</x:v>
      </x:c>
      <x:c r="B71" s="3" t="str">
        <x:v>CORP</x:v>
      </x:c>
      <x:c r="C71" s="16" t="n">
        <x:v>1</x:v>
      </x:c>
      <x:c r="D71" s="25" t="n">
        <x:f>SUMIFS('Journal'!$T$11:$T$1147,'Journal'!$G$11:$G$1147,A71,'Journal'!$H$11:$H$1147,B71,'Journal'!$C$11:$C$1147,C71)</x:f>
        <x:v>897</x:v>
      </x:c>
      <x:c r="E71" s="25" t="n">
        <x:f>SUMIFS('D13_Budget'!$D$11:$D$297,'D13_Budget'!$B$11:$B$297,A71,'D13_Budget'!$C$11:$C$297,B71,'D13_Budget'!$A$11:$A$297,C71)</x:f>
        <x:v>897</x:v>
      </x:c>
      <x:c r="F71" s="24" t="n">
        <x:f>D71-E71</x:f>
        <x:v>0</x:v>
      </x:c>
      <x:c r="G71" s="26" t="n">
        <x:f>IF(E71=0,0,F71/E71)</x:f>
        <x:v>0</x:v>
      </x:c>
      <x:c r="H71" s="4" t="n">
        <x:f>IF(E71=0,0,1)</x:f>
        <x:v>1</x:v>
      </x:c>
      <x:c r="I71" s="26" t="n">
        <x:f>IF(H71=1,G71,"n/m")</x:f>
        <x:v>0</x:v>
      </x:c>
    </x:row>
    <x:row r="72" ht="25" customHeight="1">
      <x:c r="A72" s="3" t="str">
        <x:v>GL.OPEX.OPX.DESK</x:v>
      </x:c>
      <x:c r="B72" s="3" t="str">
        <x:v>CORP</x:v>
      </x:c>
      <x:c r="C72" s="16" t="n">
        <x:v>2</x:v>
      </x:c>
      <x:c r="D72" s="25" t="n">
        <x:f>SUMIFS('Journal'!$T$11:$T$1147,'Journal'!$G$11:$G$1147,A72,'Journal'!$H$11:$H$1147,B72,'Journal'!$C$11:$C$1147,C72)</x:f>
        <x:v>897</x:v>
      </x:c>
      <x:c r="E72" s="25" t="n">
        <x:f>SUMIFS('D13_Budget'!$D$11:$D$297,'D13_Budget'!$B$11:$B$297,A72,'D13_Budget'!$C$11:$C$297,B72,'D13_Budget'!$A$11:$A$297,C72)</x:f>
        <x:v>1196</x:v>
      </x:c>
      <x:c r="F72" s="24" t="n">
        <x:f>D72-E72</x:f>
        <x:v>-299</x:v>
      </x:c>
      <x:c r="G72" s="26" t="n">
        <x:f>IF(E72=0,0,F72/E72)</x:f>
        <x:v>-0.25</x:v>
      </x:c>
      <x:c r="H72" s="4" t="n">
        <x:f>IF(E72=0,0,1)</x:f>
        <x:v>1</x:v>
      </x:c>
      <x:c r="I72" s="26" t="n">
        <x:f>IF(H72=1,G72,"n/m")</x:f>
        <x:v>-0.25</x:v>
      </x:c>
    </x:row>
    <x:row r="73" ht="25" customHeight="1">
      <x:c r="A73" s="3" t="str">
        <x:v>GL.OPEX.OPX.DESK</x:v>
      </x:c>
      <x:c r="B73" s="3" t="str">
        <x:v>CORP</x:v>
      </x:c>
      <x:c r="C73" s="16" t="n">
        <x:v>3</x:v>
      </x:c>
      <x:c r="D73" s="25" t="n">
        <x:f>SUMIFS('Journal'!$T$11:$T$1147,'Journal'!$G$11:$G$1147,A73,'Journal'!$H$11:$H$1147,B73,'Journal'!$C$11:$C$1147,C73)</x:f>
        <x:v>1495</x:v>
      </x:c>
      <x:c r="E73" s="25" t="n">
        <x:f>SUMIFS('D13_Budget'!$D$11:$D$297,'D13_Budget'!$B$11:$B$297,A73,'D13_Budget'!$C$11:$C$297,B73,'D13_Budget'!$A$11:$A$297,C73)</x:f>
        <x:v>1495</x:v>
      </x:c>
      <x:c r="F73" s="24" t="n">
        <x:f>D73-E73</x:f>
        <x:v>0</x:v>
      </x:c>
      <x:c r="G73" s="26" t="n">
        <x:f>IF(E73=0,0,F73/E73)</x:f>
        <x:v>0</x:v>
      </x:c>
      <x:c r="H73" s="4" t="n">
        <x:f>IF(E73=0,0,1)</x:f>
        <x:v>1</x:v>
      </x:c>
      <x:c r="I73" s="26" t="n">
        <x:f>IF(H73=1,G73,"n/m")</x:f>
        <x:v>0</x:v>
      </x:c>
    </x:row>
    <x:row r="74" ht="25" customHeight="1">
      <x:c r="A74" s="3" t="str">
        <x:v>GL.OPEX.OPX.DESK</x:v>
      </x:c>
      <x:c r="B74" s="3" t="str">
        <x:v>CORP</x:v>
      </x:c>
      <x:c r="C74" s="16" t="n">
        <x:v>4</x:v>
      </x:c>
      <x:c r="D74" s="25" t="n">
        <x:f>SUMIFS('Journal'!$T$11:$T$1147,'Journal'!$G$11:$G$1147,A74,'Journal'!$H$11:$H$1147,B74,'Journal'!$C$11:$C$1147,C74)</x:f>
        <x:v>2093</x:v>
      </x:c>
      <x:c r="E74" s="25" t="n">
        <x:f>SUMIFS('D13_Budget'!$D$11:$D$297,'D13_Budget'!$B$11:$B$297,A74,'D13_Budget'!$C$11:$C$297,B74,'D13_Budget'!$A$11:$A$297,C74)</x:f>
        <x:v>2093</x:v>
      </x:c>
      <x:c r="F74" s="24" t="n">
        <x:f>D74-E74</x:f>
        <x:v>0</x:v>
      </x:c>
      <x:c r="G74" s="26" t="n">
        <x:f>IF(E74=0,0,F74/E74)</x:f>
        <x:v>0</x:v>
      </x:c>
      <x:c r="H74" s="4" t="n">
        <x:f>IF(E74=0,0,1)</x:f>
        <x:v>1</x:v>
      </x:c>
      <x:c r="I74" s="26" t="n">
        <x:f>IF(H74=1,G74,"n/m")</x:f>
        <x:v>0</x:v>
      </x:c>
    </x:row>
    <x:row r="75" ht="25" customHeight="1">
      <x:c r="A75" s="3" t="str">
        <x:v>GL.OPEX.OPX.DESK</x:v>
      </x:c>
      <x:c r="B75" s="3" t="str">
        <x:v>CORP</x:v>
      </x:c>
      <x:c r="C75" s="16" t="n">
        <x:v>5</x:v>
      </x:c>
      <x:c r="D75" s="25" t="n">
        <x:f>SUMIFS('Journal'!$T$11:$T$1147,'Journal'!$G$11:$G$1147,A75,'Journal'!$H$11:$H$1147,B75,'Journal'!$C$11:$C$1147,C75)</x:f>
        <x:v>2392</x:v>
      </x:c>
      <x:c r="E75" s="25" t="n">
        <x:f>SUMIFS('D13_Budget'!$D$11:$D$297,'D13_Budget'!$B$11:$B$297,A75,'D13_Budget'!$C$11:$C$297,B75,'D13_Budget'!$A$11:$A$297,C75)</x:f>
        <x:v>2392</x:v>
      </x:c>
      <x:c r="F75" s="24" t="n">
        <x:f>D75-E75</x:f>
        <x:v>0</x:v>
      </x:c>
      <x:c r="G75" s="26" t="n">
        <x:f>IF(E75=0,0,F75/E75)</x:f>
        <x:v>0</x:v>
      </x:c>
      <x:c r="H75" s="4" t="n">
        <x:f>IF(E75=0,0,1)</x:f>
        <x:v>1</x:v>
      </x:c>
      <x:c r="I75" s="26" t="n">
        <x:f>IF(H75=1,G75,"n/m")</x:f>
        <x:v>0</x:v>
      </x:c>
    </x:row>
    <x:row r="76" ht="25" customHeight="1">
      <x:c r="A76" s="3" t="str">
        <x:v>GL.OPEX.OPX.DESK</x:v>
      </x:c>
      <x:c r="B76" s="3" t="str">
        <x:v>CORP</x:v>
      </x:c>
      <x:c r="C76" s="16" t="n">
        <x:v>6</x:v>
      </x:c>
      <x:c r="D76" s="25" t="n">
        <x:f>SUMIFS('Journal'!$T$11:$T$1147,'Journal'!$G$11:$G$1147,A76,'Journal'!$H$11:$H$1147,B76,'Journal'!$C$11:$C$1147,C76)</x:f>
        <x:v>2691</x:v>
      </x:c>
      <x:c r="E76" s="25" t="n">
        <x:f>SUMIFS('D13_Budget'!$D$11:$D$297,'D13_Budget'!$B$11:$B$297,A76,'D13_Budget'!$C$11:$C$297,B76,'D13_Budget'!$A$11:$A$297,C76)</x:f>
        <x:v>2392</x:v>
      </x:c>
      <x:c r="F76" s="24" t="n">
        <x:f>D76-E76</x:f>
        <x:v>299</x:v>
      </x:c>
      <x:c r="G76" s="26" t="n">
        <x:f>IF(E76=0,0,F76/E76)</x:f>
        <x:v>0.125</x:v>
      </x:c>
      <x:c r="H76" s="4" t="n">
        <x:f>IF(E76=0,0,1)</x:f>
        <x:v>1</x:v>
      </x:c>
      <x:c r="I76" s="26" t="n">
        <x:f>IF(H76=1,G76,"n/m")</x:f>
        <x:v>0.125</x:v>
      </x:c>
    </x:row>
    <x:row r="77" ht="25" customHeight="1">
      <x:c r="A77" s="3" t="str">
        <x:v>GL.OPEX.OPX.FOUNDING.NOTARY</x:v>
      </x:c>
      <x:c r="B77" s="3" t="str">
        <x:v>FIN</x:v>
      </x:c>
      <x:c r="C77" s="16" t="n">
        <x:v>1</x:v>
      </x:c>
      <x:c r="D77" s="25" t="n">
        <x:f>SUMIFS('Journal'!$T$11:$T$1147,'Journal'!$G$11:$G$1147,A77,'Journal'!$H$11:$H$1147,B77,'Journal'!$C$11:$C$1147,C77)</x:f>
        <x:v>819.33</x:v>
      </x:c>
      <x:c r="E77" s="25" t="n">
        <x:f>SUMIFS('D13_Budget'!$D$11:$D$297,'D13_Budget'!$B$11:$B$297,A77,'D13_Budget'!$C$11:$C$297,B77,'D13_Budget'!$A$11:$A$297,C77)</x:f>
        <x:v>819.3277310924369</x:v>
      </x:c>
      <x:c r="F77" s="24" t="n">
        <x:f>D77-E77</x:f>
        <x:v>0.0022689075631205924</x:v>
      </x:c>
      <x:c r="G77" s="26" t="n">
        <x:f>IF(E77=0,0,F77/E77)</x:f>
        <x:v>0.0000027692307693471846</x:v>
      </x:c>
      <x:c r="H77" s="4" t="n">
        <x:f>IF(E77=0,0,1)</x:f>
        <x:v>1</x:v>
      </x:c>
      <x:c r="I77" s="26" t="n">
        <x:f>IF(H77=1,G77,"n/m")</x:f>
        <x:v>0.0000027692307693471846</x:v>
      </x:c>
    </x:row>
    <x:row r="78" ht="25" customHeight="1">
      <x:c r="A78" s="3" t="str">
        <x:v>GL.OPEX.OPX.FOUNDING.NOTARY</x:v>
      </x:c>
      <x:c r="B78" s="3" t="str">
        <x:v>FIN</x:v>
      </x:c>
      <x:c r="C78" s="16" t="n">
        <x:v>2</x:v>
      </x:c>
      <x:c r="D78" s="25" t="n">
        <x:f>SUMIFS('Journal'!$T$11:$T$1147,'Journal'!$G$11:$G$1147,A78,'Journal'!$H$11:$H$1147,B78,'Journal'!$C$11:$C$1147,C78)</x:f>
        <x:v>0</x:v>
      </x:c>
      <x:c r="E78" s="25" t="n">
        <x:f>SUMIFS('D13_Budget'!$D$11:$D$297,'D13_Budget'!$B$11:$B$297,A78,'D13_Budget'!$C$11:$C$297,B78,'D13_Budget'!$A$11:$A$297,C78)</x:f>
        <x:v>0</x:v>
      </x:c>
      <x:c r="F78" s="24" t="n">
        <x:f>D78-E78</x:f>
        <x:v>0</x:v>
      </x:c>
      <x:c r="G78" s="26" t="n">
        <x:f>IF(E78=0,0,F78/E78)</x:f>
        <x:v>0</x:v>
      </x:c>
      <x:c r="H78" s="4" t="n">
        <x:f>IF(E78=0,0,1)</x:f>
        <x:v>0</x:v>
      </x:c>
      <x:c r="I78" s="26" t="str">
        <x:f>IF(H78=1,G78,"n/m")</x:f>
        <x:v>n/m</x:v>
      </x:c>
    </x:row>
    <x:row r="79" ht="25" customHeight="1">
      <x:c r="A79" s="3" t="str">
        <x:v>GL.OPEX.OPX.FOUNDING.NOTARY</x:v>
      </x:c>
      <x:c r="B79" s="3" t="str">
        <x:v>FIN</x:v>
      </x:c>
      <x:c r="C79" s="16" t="n">
        <x:v>3</x:v>
      </x:c>
      <x:c r="D79" s="25" t="n">
        <x:f>SUMIFS('Journal'!$T$11:$T$1147,'Journal'!$G$11:$G$1147,A79,'Journal'!$H$11:$H$1147,B79,'Journal'!$C$11:$C$1147,C79)</x:f>
        <x:v>0</x:v>
      </x:c>
      <x:c r="E79" s="25" t="n">
        <x:f>SUMIFS('D13_Budget'!$D$11:$D$297,'D13_Budget'!$B$11:$B$297,A79,'D13_Budget'!$C$11:$C$297,B79,'D13_Budget'!$A$11:$A$297,C79)</x:f>
        <x:v>0</x:v>
      </x:c>
      <x:c r="F79" s="24" t="n">
        <x:f>D79-E79</x:f>
        <x:v>0</x:v>
      </x:c>
      <x:c r="G79" s="26" t="n">
        <x:f>IF(E79=0,0,F79/E79)</x:f>
        <x:v>0</x:v>
      </x:c>
      <x:c r="H79" s="4" t="n">
        <x:f>IF(E79=0,0,1)</x:f>
        <x:v>0</x:v>
      </x:c>
      <x:c r="I79" s="26" t="str">
        <x:f>IF(H79=1,G79,"n/m")</x:f>
        <x:v>n/m</x:v>
      </x:c>
    </x:row>
    <x:row r="80" ht="25" customHeight="1">
      <x:c r="A80" s="3" t="str">
        <x:v>GL.OPEX.OPX.FOUNDING.NOTARY</x:v>
      </x:c>
      <x:c r="B80" s="3" t="str">
        <x:v>FIN</x:v>
      </x:c>
      <x:c r="C80" s="16" t="n">
        <x:v>4</x:v>
      </x:c>
      <x:c r="D80" s="25" t="n">
        <x:f>SUMIFS('Journal'!$T$11:$T$1147,'Journal'!$G$11:$G$1147,A80,'Journal'!$H$11:$H$1147,B80,'Journal'!$C$11:$C$1147,C80)</x:f>
        <x:v>0</x:v>
      </x:c>
      <x:c r="E80" s="25" t="n">
        <x:f>SUMIFS('D13_Budget'!$D$11:$D$297,'D13_Budget'!$B$11:$B$297,A80,'D13_Budget'!$C$11:$C$297,B80,'D13_Budget'!$A$11:$A$297,C80)</x:f>
        <x:v>0</x:v>
      </x:c>
      <x:c r="F80" s="24" t="n">
        <x:f>D80-E80</x:f>
        <x:v>0</x:v>
      </x:c>
      <x:c r="G80" s="26" t="n">
        <x:f>IF(E80=0,0,F80/E80)</x:f>
        <x:v>0</x:v>
      </x:c>
      <x:c r="H80" s="4" t="n">
        <x:f>IF(E80=0,0,1)</x:f>
        <x:v>0</x:v>
      </x:c>
      <x:c r="I80" s="26" t="str">
        <x:f>IF(H80=1,G80,"n/m")</x:f>
        <x:v>n/m</x:v>
      </x:c>
    </x:row>
    <x:row r="81" ht="25" customHeight="1">
      <x:c r="A81" s="3" t="str">
        <x:v>GL.OPEX.OPX.FOUNDING.NOTARY</x:v>
      </x:c>
      <x:c r="B81" s="3" t="str">
        <x:v>FIN</x:v>
      </x:c>
      <x:c r="C81" s="16" t="n">
        <x:v>5</x:v>
      </x:c>
      <x:c r="D81" s="25" t="n">
        <x:f>SUMIFS('Journal'!$T$11:$T$1147,'Journal'!$G$11:$G$1147,A81,'Journal'!$H$11:$H$1147,B81,'Journal'!$C$11:$C$1147,C81)</x:f>
        <x:v>0</x:v>
      </x:c>
      <x:c r="E81" s="25" t="n">
        <x:f>SUMIFS('D13_Budget'!$D$11:$D$297,'D13_Budget'!$B$11:$B$297,A81,'D13_Budget'!$C$11:$C$297,B81,'D13_Budget'!$A$11:$A$297,C81)</x:f>
        <x:v>0</x:v>
      </x:c>
      <x:c r="F81" s="24" t="n">
        <x:f>D81-E81</x:f>
        <x:v>0</x:v>
      </x:c>
      <x:c r="G81" s="26" t="n">
        <x:f>IF(E81=0,0,F81/E81)</x:f>
        <x:v>0</x:v>
      </x:c>
      <x:c r="H81" s="4" t="n">
        <x:f>IF(E81=0,0,1)</x:f>
        <x:v>0</x:v>
      </x:c>
      <x:c r="I81" s="26" t="str">
        <x:f>IF(H81=1,G81,"n/m")</x:f>
        <x:v>n/m</x:v>
      </x:c>
    </x:row>
    <x:row r="82" ht="25" customHeight="1">
      <x:c r="A82" s="3" t="str">
        <x:v>GL.OPEX.OPX.FOUNDING.NOTARY</x:v>
      </x:c>
      <x:c r="B82" s="3" t="str">
        <x:v>FIN</x:v>
      </x:c>
      <x:c r="C82" s="16" t="n">
        <x:v>6</x:v>
      </x:c>
      <x:c r="D82" s="25" t="n">
        <x:f>SUMIFS('Journal'!$T$11:$T$1147,'Journal'!$G$11:$G$1147,A82,'Journal'!$H$11:$H$1147,B82,'Journal'!$C$11:$C$1147,C82)</x:f>
        <x:v>0</x:v>
      </x:c>
      <x:c r="E82" s="25" t="n">
        <x:f>SUMIFS('D13_Budget'!$D$11:$D$297,'D13_Budget'!$B$11:$B$297,A82,'D13_Budget'!$C$11:$C$297,B82,'D13_Budget'!$A$11:$A$297,C82)</x:f>
        <x:v>0</x:v>
      </x:c>
      <x:c r="F82" s="24" t="n">
        <x:f>D82-E82</x:f>
        <x:v>0</x:v>
      </x:c>
      <x:c r="G82" s="26" t="n">
        <x:f>IF(E82=0,0,F82/E82)</x:f>
        <x:v>0</x:v>
      </x:c>
      <x:c r="H82" s="4" t="n">
        <x:f>IF(E82=0,0,1)</x:f>
        <x:v>0</x:v>
      </x:c>
      <x:c r="I82" s="26" t="str">
        <x:f>IF(H82=1,G82,"n/m")</x:f>
        <x:v>n/m</x:v>
      </x:c>
    </x:row>
    <x:row r="83" ht="25" customHeight="1">
      <x:c r="A83" s="3" t="str">
        <x:v>GL.OPEX.OPX.FOUNDING.REGISTER</x:v>
      </x:c>
      <x:c r="B83" s="3" t="str">
        <x:v>FIN</x:v>
      </x:c>
      <x:c r="C83" s="16" t="n">
        <x:v>1</x:v>
      </x:c>
      <x:c r="D83" s="25" t="n">
        <x:f>SUMIFS('Journal'!$T$11:$T$1147,'Journal'!$G$11:$G$1147,A83,'Journal'!$H$11:$H$1147,B83,'Journal'!$C$11:$C$1147,C83)</x:f>
        <x:v>225</x:v>
      </x:c>
      <x:c r="E83" s="25" t="n">
        <x:f>SUMIFS('D13_Budget'!$D$11:$D$297,'D13_Budget'!$B$11:$B$297,A83,'D13_Budget'!$C$11:$C$297,B83,'D13_Budget'!$A$11:$A$297,C83)</x:f>
        <x:v>225</x:v>
      </x:c>
      <x:c r="F83" s="24" t="n">
        <x:f>D83-E83</x:f>
        <x:v>0</x:v>
      </x:c>
      <x:c r="G83" s="26" t="n">
        <x:f>IF(E83=0,0,F83/E83)</x:f>
        <x:v>0</x:v>
      </x:c>
      <x:c r="H83" s="4" t="n">
        <x:f>IF(E83=0,0,1)</x:f>
        <x:v>1</x:v>
      </x:c>
      <x:c r="I83" s="26" t="n">
        <x:f>IF(H83=1,G83,"n/m")</x:f>
        <x:v>0</x:v>
      </x:c>
    </x:row>
    <x:row r="84" ht="25" customHeight="1">
      <x:c r="A84" s="3" t="str">
        <x:v>GL.OPEX.OPX.FOUNDING.REGISTER</x:v>
      </x:c>
      <x:c r="B84" s="3" t="str">
        <x:v>FIN</x:v>
      </x:c>
      <x:c r="C84" s="16" t="n">
        <x:v>2</x:v>
      </x:c>
      <x:c r="D84" s="25" t="n">
        <x:f>SUMIFS('Journal'!$T$11:$T$1147,'Journal'!$G$11:$G$1147,A84,'Journal'!$H$11:$H$1147,B84,'Journal'!$C$11:$C$1147,C84)</x:f>
        <x:v>0</x:v>
      </x:c>
      <x:c r="E84" s="25" t="n">
        <x:f>SUMIFS('D13_Budget'!$D$11:$D$297,'D13_Budget'!$B$11:$B$297,A84,'D13_Budget'!$C$11:$C$297,B84,'D13_Budget'!$A$11:$A$297,C84)</x:f>
        <x:v>0</x:v>
      </x:c>
      <x:c r="F84" s="24" t="n">
        <x:f>D84-E84</x:f>
        <x:v>0</x:v>
      </x:c>
      <x:c r="G84" s="26" t="n">
        <x:f>IF(E84=0,0,F84/E84)</x:f>
        <x:v>0</x:v>
      </x:c>
      <x:c r="H84" s="4" t="n">
        <x:f>IF(E84=0,0,1)</x:f>
        <x:v>0</x:v>
      </x:c>
      <x:c r="I84" s="26" t="str">
        <x:f>IF(H84=1,G84,"n/m")</x:f>
        <x:v>n/m</x:v>
      </x:c>
    </x:row>
    <x:row r="85" ht="25" customHeight="1">
      <x:c r="A85" s="3" t="str">
        <x:v>GL.OPEX.OPX.FOUNDING.REGISTER</x:v>
      </x:c>
      <x:c r="B85" s="3" t="str">
        <x:v>FIN</x:v>
      </x:c>
      <x:c r="C85" s="16" t="n">
        <x:v>3</x:v>
      </x:c>
      <x:c r="D85" s="25" t="n">
        <x:f>SUMIFS('Journal'!$T$11:$T$1147,'Journal'!$G$11:$G$1147,A85,'Journal'!$H$11:$H$1147,B85,'Journal'!$C$11:$C$1147,C85)</x:f>
        <x:v>0</x:v>
      </x:c>
      <x:c r="E85" s="25" t="n">
        <x:f>SUMIFS('D13_Budget'!$D$11:$D$297,'D13_Budget'!$B$11:$B$297,A85,'D13_Budget'!$C$11:$C$297,B85,'D13_Budget'!$A$11:$A$297,C85)</x:f>
        <x:v>0</x:v>
      </x:c>
      <x:c r="F85" s="24" t="n">
        <x:f>D85-E85</x:f>
        <x:v>0</x:v>
      </x:c>
      <x:c r="G85" s="26" t="n">
        <x:f>IF(E85=0,0,F85/E85)</x:f>
        <x:v>0</x:v>
      </x:c>
      <x:c r="H85" s="4" t="n">
        <x:f>IF(E85=0,0,1)</x:f>
        <x:v>0</x:v>
      </x:c>
      <x:c r="I85" s="26" t="str">
        <x:f>IF(H85=1,G85,"n/m")</x:f>
        <x:v>n/m</x:v>
      </x:c>
    </x:row>
    <x:row r="86" ht="25" customHeight="1">
      <x:c r="A86" s="3" t="str">
        <x:v>GL.OPEX.OPX.FOUNDING.REGISTER</x:v>
      </x:c>
      <x:c r="B86" s="3" t="str">
        <x:v>FIN</x:v>
      </x:c>
      <x:c r="C86" s="16" t="n">
        <x:v>4</x:v>
      </x:c>
      <x:c r="D86" s="25" t="n">
        <x:f>SUMIFS('Journal'!$T$11:$T$1147,'Journal'!$G$11:$G$1147,A86,'Journal'!$H$11:$H$1147,B86,'Journal'!$C$11:$C$1147,C86)</x:f>
        <x:v>0</x:v>
      </x:c>
      <x:c r="E86" s="25" t="n">
        <x:f>SUMIFS('D13_Budget'!$D$11:$D$297,'D13_Budget'!$B$11:$B$297,A86,'D13_Budget'!$C$11:$C$297,B86,'D13_Budget'!$A$11:$A$297,C86)</x:f>
        <x:v>0</x:v>
      </x:c>
      <x:c r="F86" s="24" t="n">
        <x:f>D86-E86</x:f>
        <x:v>0</x:v>
      </x:c>
      <x:c r="G86" s="26" t="n">
        <x:f>IF(E86=0,0,F86/E86)</x:f>
        <x:v>0</x:v>
      </x:c>
      <x:c r="H86" s="4" t="n">
        <x:f>IF(E86=0,0,1)</x:f>
        <x:v>0</x:v>
      </x:c>
      <x:c r="I86" s="26" t="str">
        <x:f>IF(H86=1,G86,"n/m")</x:f>
        <x:v>n/m</x:v>
      </x:c>
    </x:row>
    <x:row r="87" ht="25" customHeight="1">
      <x:c r="A87" s="3" t="str">
        <x:v>GL.OPEX.OPX.FOUNDING.REGISTER</x:v>
      </x:c>
      <x:c r="B87" s="3" t="str">
        <x:v>FIN</x:v>
      </x:c>
      <x:c r="C87" s="16" t="n">
        <x:v>5</x:v>
      </x:c>
      <x:c r="D87" s="25" t="n">
        <x:f>SUMIFS('Journal'!$T$11:$T$1147,'Journal'!$G$11:$G$1147,A87,'Journal'!$H$11:$H$1147,B87,'Journal'!$C$11:$C$1147,C87)</x:f>
        <x:v>0</x:v>
      </x:c>
      <x:c r="E87" s="25" t="n">
        <x:f>SUMIFS('D13_Budget'!$D$11:$D$297,'D13_Budget'!$B$11:$B$297,A87,'D13_Budget'!$C$11:$C$297,B87,'D13_Budget'!$A$11:$A$297,C87)</x:f>
        <x:v>0</x:v>
      </x:c>
      <x:c r="F87" s="24" t="n">
        <x:f>D87-E87</x:f>
        <x:v>0</x:v>
      </x:c>
      <x:c r="G87" s="26" t="n">
        <x:f>IF(E87=0,0,F87/E87)</x:f>
        <x:v>0</x:v>
      </x:c>
      <x:c r="H87" s="4" t="n">
        <x:f>IF(E87=0,0,1)</x:f>
        <x:v>0</x:v>
      </x:c>
      <x:c r="I87" s="26" t="str">
        <x:f>IF(H87=1,G87,"n/m")</x:f>
        <x:v>n/m</x:v>
      </x:c>
    </x:row>
    <x:row r="88" ht="25" customHeight="1">
      <x:c r="A88" s="3" t="str">
        <x:v>GL.OPEX.OPX.FOUNDING.REGISTER</x:v>
      </x:c>
      <x:c r="B88" s="3" t="str">
        <x:v>FIN</x:v>
      </x:c>
      <x:c r="C88" s="16" t="n">
        <x:v>6</x:v>
      </x:c>
      <x:c r="D88" s="25" t="n">
        <x:f>SUMIFS('Journal'!$T$11:$T$1147,'Journal'!$G$11:$G$1147,A88,'Journal'!$H$11:$H$1147,B88,'Journal'!$C$11:$C$1147,C88)</x:f>
        <x:v>0</x:v>
      </x:c>
      <x:c r="E88" s="25" t="n">
        <x:f>SUMIFS('D13_Budget'!$D$11:$D$297,'D13_Budget'!$B$11:$B$297,A88,'D13_Budget'!$C$11:$C$297,B88,'D13_Budget'!$A$11:$A$297,C88)</x:f>
        <x:v>0</x:v>
      </x:c>
      <x:c r="F88" s="24" t="n">
        <x:f>D88-E88</x:f>
        <x:v>0</x:v>
      </x:c>
      <x:c r="G88" s="26" t="n">
        <x:f>IF(E88=0,0,F88/E88)</x:f>
        <x:v>0</x:v>
      </x:c>
      <x:c r="H88" s="4" t="n">
        <x:f>IF(E88=0,0,1)</x:f>
        <x:v>0</x:v>
      </x:c>
      <x:c r="I88" s="26" t="str">
        <x:f>IF(H88=1,G88,"n/m")</x:f>
        <x:v>n/m</x:v>
      </x:c>
    </x:row>
    <x:row r="89" ht="25" customHeight="1">
      <x:c r="A89" s="3" t="str">
        <x:v>GL.OPEX.OPX.IHK</x:v>
      </x:c>
      <x:c r="B89" s="3" t="str">
        <x:v>CORP</x:v>
      </x:c>
      <x:c r="C89" s="16" t="n">
        <x:v>1</x:v>
      </x:c>
      <x:c r="D89" s="25" t="n">
        <x:f>SUMIFS('Journal'!$T$11:$T$1147,'Journal'!$G$11:$G$1147,A89,'Journal'!$H$11:$H$1147,B89,'Journal'!$C$11:$C$1147,C89)</x:f>
        <x:v>9.17</x:v>
      </x:c>
      <x:c r="E89" s="25" t="n">
        <x:f>SUMIFS('D13_Budget'!$D$11:$D$297,'D13_Budget'!$B$11:$B$297,A89,'D13_Budget'!$C$11:$C$297,B89,'D13_Budget'!$A$11:$A$297,C89)</x:f>
        <x:v>9.166666666666666</x:v>
      </x:c>
      <x:c r="F89" s="24" t="n">
        <x:f>D89-E89</x:f>
        <x:v>0.0033333333333338544</x:v>
      </x:c>
      <x:c r="G89" s="26" t="n">
        <x:f>IF(E89=0,0,F89/E89)</x:f>
        <x:v>0.0003636363636364205</x:v>
      </x:c>
      <x:c r="H89" s="4" t="n">
        <x:f>IF(E89=0,0,1)</x:f>
        <x:v>1</x:v>
      </x:c>
      <x:c r="I89" s="26" t="n">
        <x:f>IF(H89=1,G89,"n/m")</x:f>
        <x:v>0.0003636363636364205</x:v>
      </x:c>
    </x:row>
    <x:row r="90" ht="25" customHeight="1">
      <x:c r="A90" s="3" t="str">
        <x:v>GL.OPEX.OPX.IHK</x:v>
      </x:c>
      <x:c r="B90" s="3" t="str">
        <x:v>CORP</x:v>
      </x:c>
      <x:c r="C90" s="16" t="n">
        <x:v>2</x:v>
      </x:c>
      <x:c r="D90" s="25" t="n">
        <x:f>SUMIFS('Journal'!$T$11:$T$1147,'Journal'!$G$11:$G$1147,A90,'Journal'!$H$11:$H$1147,B90,'Journal'!$C$11:$C$1147,C90)</x:f>
        <x:v>9.17</x:v>
      </x:c>
      <x:c r="E90" s="25" t="n">
        <x:f>SUMIFS('D13_Budget'!$D$11:$D$297,'D13_Budget'!$B$11:$B$297,A90,'D13_Budget'!$C$11:$C$297,B90,'D13_Budget'!$A$11:$A$297,C90)</x:f>
        <x:v>9.166666666666666</x:v>
      </x:c>
      <x:c r="F90" s="24" t="n">
        <x:f>D90-E90</x:f>
        <x:v>0.0033333333333338544</x:v>
      </x:c>
      <x:c r="G90" s="26" t="n">
        <x:f>IF(E90=0,0,F90/E90)</x:f>
        <x:v>0.0003636363636364205</x:v>
      </x:c>
      <x:c r="H90" s="4" t="n">
        <x:f>IF(E90=0,0,1)</x:f>
        <x:v>1</x:v>
      </x:c>
      <x:c r="I90" s="26" t="n">
        <x:f>IF(H90=1,G90,"n/m")</x:f>
        <x:v>0.0003636363636364205</x:v>
      </x:c>
    </x:row>
    <x:row r="91" ht="25" customHeight="1">
      <x:c r="A91" s="3" t="str">
        <x:v>GL.OPEX.OPX.IHK</x:v>
      </x:c>
      <x:c r="B91" s="3" t="str">
        <x:v>CORP</x:v>
      </x:c>
      <x:c r="C91" s="16" t="n">
        <x:v>3</x:v>
      </x:c>
      <x:c r="D91" s="25" t="n">
        <x:f>SUMIFS('Journal'!$T$11:$T$1147,'Journal'!$G$11:$G$1147,A91,'Journal'!$H$11:$H$1147,B91,'Journal'!$C$11:$C$1147,C91)</x:f>
        <x:v>9.17</x:v>
      </x:c>
      <x:c r="E91" s="25" t="n">
        <x:f>SUMIFS('D13_Budget'!$D$11:$D$297,'D13_Budget'!$B$11:$B$297,A91,'D13_Budget'!$C$11:$C$297,B91,'D13_Budget'!$A$11:$A$297,C91)</x:f>
        <x:v>9.166666666666666</x:v>
      </x:c>
      <x:c r="F91" s="24" t="n">
        <x:f>D91-E91</x:f>
        <x:v>0.0033333333333338544</x:v>
      </x:c>
      <x:c r="G91" s="26" t="n">
        <x:f>IF(E91=0,0,F91/E91)</x:f>
        <x:v>0.0003636363636364205</x:v>
      </x:c>
      <x:c r="H91" s="4" t="n">
        <x:f>IF(E91=0,0,1)</x:f>
        <x:v>1</x:v>
      </x:c>
      <x:c r="I91" s="26" t="n">
        <x:f>IF(H91=1,G91,"n/m")</x:f>
        <x:v>0.0003636363636364205</x:v>
      </x:c>
    </x:row>
    <x:row r="92" ht="25" customHeight="1">
      <x:c r="A92" s="3" t="str">
        <x:v>GL.OPEX.OPX.IHK</x:v>
      </x:c>
      <x:c r="B92" s="3" t="str">
        <x:v>CORP</x:v>
      </x:c>
      <x:c r="C92" s="16" t="n">
        <x:v>4</x:v>
      </x:c>
      <x:c r="D92" s="25" t="n">
        <x:f>SUMIFS('Journal'!$T$11:$T$1147,'Journal'!$G$11:$G$1147,A92,'Journal'!$H$11:$H$1147,B92,'Journal'!$C$11:$C$1147,C92)</x:f>
        <x:v>9.17</x:v>
      </x:c>
      <x:c r="E92" s="25" t="n">
        <x:f>SUMIFS('D13_Budget'!$D$11:$D$297,'D13_Budget'!$B$11:$B$297,A92,'D13_Budget'!$C$11:$C$297,B92,'D13_Budget'!$A$11:$A$297,C92)</x:f>
        <x:v>9.166666666666666</x:v>
      </x:c>
      <x:c r="F92" s="24" t="n">
        <x:f>D92-E92</x:f>
        <x:v>0.0033333333333338544</x:v>
      </x:c>
      <x:c r="G92" s="26" t="n">
        <x:f>IF(E92=0,0,F92/E92)</x:f>
        <x:v>0.0003636363636364205</x:v>
      </x:c>
      <x:c r="H92" s="4" t="n">
        <x:f>IF(E92=0,0,1)</x:f>
        <x:v>1</x:v>
      </x:c>
      <x:c r="I92" s="26" t="n">
        <x:f>IF(H92=1,G92,"n/m")</x:f>
        <x:v>0.0003636363636364205</x:v>
      </x:c>
    </x:row>
    <x:row r="93" ht="25" customHeight="1">
      <x:c r="A93" s="3" t="str">
        <x:v>GL.OPEX.OPX.IHK</x:v>
      </x:c>
      <x:c r="B93" s="3" t="str">
        <x:v>CORP</x:v>
      </x:c>
      <x:c r="C93" s="16" t="n">
        <x:v>5</x:v>
      </x:c>
      <x:c r="D93" s="25" t="n">
        <x:f>SUMIFS('Journal'!$T$11:$T$1147,'Journal'!$G$11:$G$1147,A93,'Journal'!$H$11:$H$1147,B93,'Journal'!$C$11:$C$1147,C93)</x:f>
        <x:v>9.17</x:v>
      </x:c>
      <x:c r="E93" s="25" t="n">
        <x:f>SUMIFS('D13_Budget'!$D$11:$D$297,'D13_Budget'!$B$11:$B$297,A93,'D13_Budget'!$C$11:$C$297,B93,'D13_Budget'!$A$11:$A$297,C93)</x:f>
        <x:v>9.166666666666666</x:v>
      </x:c>
      <x:c r="F93" s="24" t="n">
        <x:f>D93-E93</x:f>
        <x:v>0.0033333333333338544</x:v>
      </x:c>
      <x:c r="G93" s="26" t="n">
        <x:f>IF(E93=0,0,F93/E93)</x:f>
        <x:v>0.0003636363636364205</x:v>
      </x:c>
      <x:c r="H93" s="4" t="n">
        <x:f>IF(E93=0,0,1)</x:f>
        <x:v>1</x:v>
      </x:c>
      <x:c r="I93" s="26" t="n">
        <x:f>IF(H93=1,G93,"n/m")</x:f>
        <x:v>0.0003636363636364205</x:v>
      </x:c>
    </x:row>
    <x:row r="94" ht="25" customHeight="1">
      <x:c r="A94" s="3" t="str">
        <x:v>GL.OPEX.OPX.IHK</x:v>
      </x:c>
      <x:c r="B94" s="3" t="str">
        <x:v>CORP</x:v>
      </x:c>
      <x:c r="C94" s="16" t="n">
        <x:v>6</x:v>
      </x:c>
      <x:c r="D94" s="25" t="n">
        <x:f>SUMIFS('Journal'!$T$11:$T$1147,'Journal'!$G$11:$G$1147,A94,'Journal'!$H$11:$H$1147,B94,'Journal'!$C$11:$C$1147,C94)</x:f>
        <x:v>9.17</x:v>
      </x:c>
      <x:c r="E94" s="25" t="n">
        <x:f>SUMIFS('D13_Budget'!$D$11:$D$297,'D13_Budget'!$B$11:$B$297,A94,'D13_Budget'!$C$11:$C$297,B94,'D13_Budget'!$A$11:$A$297,C94)</x:f>
        <x:v>9.166666666666666</x:v>
      </x:c>
      <x:c r="F94" s="24" t="n">
        <x:f>D94-E94</x:f>
        <x:v>0.0033333333333338544</x:v>
      </x:c>
      <x:c r="G94" s="26" t="n">
        <x:f>IF(E94=0,0,F94/E94)</x:f>
        <x:v>0.0003636363636364205</x:v>
      </x:c>
      <x:c r="H94" s="4" t="n">
        <x:f>IF(E94=0,0,1)</x:f>
        <x:v>1</x:v>
      </x:c>
      <x:c r="I94" s="26" t="n">
        <x:f>IF(H94=1,G94,"n/m")</x:f>
        <x:v>0.0003636363636364205</x:v>
      </x:c>
    </x:row>
    <x:row r="95" ht="25" customHeight="1">
      <x:c r="A95" s="3" t="str">
        <x:v>GL.OPEX.OPX.INS_PRE</x:v>
      </x:c>
      <x:c r="B95" s="3" t="str">
        <x:v>CORP</x:v>
      </x:c>
      <x:c r="C95" s="16" t="n">
        <x:v>1</x:v>
      </x:c>
      <x:c r="D95" s="25" t="n">
        <x:f>SUMIFS('Journal'!$T$11:$T$1147,'Journal'!$G$11:$G$1147,A95,'Journal'!$H$11:$H$1147,B95,'Journal'!$C$11:$C$1147,C95)</x:f>
        <x:v>1250</x:v>
      </x:c>
      <x:c r="E95" s="25" t="n">
        <x:f>SUMIFS('D13_Budget'!$D$11:$D$297,'D13_Budget'!$B$11:$B$297,A95,'D13_Budget'!$C$11:$C$297,B95,'D13_Budget'!$A$11:$A$297,C95)</x:f>
        <x:v>1250</x:v>
      </x:c>
      <x:c r="F95" s="24" t="n">
        <x:f>D95-E95</x:f>
        <x:v>0</x:v>
      </x:c>
      <x:c r="G95" s="26" t="n">
        <x:f>IF(E95=0,0,F95/E95)</x:f>
        <x:v>0</x:v>
      </x:c>
      <x:c r="H95" s="4" t="n">
        <x:f>IF(E95=0,0,1)</x:f>
        <x:v>1</x:v>
      </x:c>
      <x:c r="I95" s="26" t="n">
        <x:f>IF(H95=1,G95,"n/m")</x:f>
        <x:v>0</x:v>
      </x:c>
    </x:row>
    <x:row r="96" ht="25" customHeight="1">
      <x:c r="A96" s="3" t="str">
        <x:v>GL.OPEX.OPX.INS_PRE</x:v>
      </x:c>
      <x:c r="B96" s="3" t="str">
        <x:v>CORP</x:v>
      </x:c>
      <x:c r="C96" s="16" t="n">
        <x:v>2</x:v>
      </x:c>
      <x:c r="D96" s="25" t="n">
        <x:f>SUMIFS('Journal'!$T$11:$T$1147,'Journal'!$G$11:$G$1147,A96,'Journal'!$H$11:$H$1147,B96,'Journal'!$C$11:$C$1147,C96)</x:f>
        <x:v>1250</x:v>
      </x:c>
      <x:c r="E96" s="25" t="n">
        <x:f>SUMIFS('D13_Budget'!$D$11:$D$297,'D13_Budget'!$B$11:$B$297,A96,'D13_Budget'!$C$11:$C$297,B96,'D13_Budget'!$A$11:$A$297,C96)</x:f>
        <x:v>1250</x:v>
      </x:c>
      <x:c r="F96" s="24" t="n">
        <x:f>D96-E96</x:f>
        <x:v>0</x:v>
      </x:c>
      <x:c r="G96" s="26" t="n">
        <x:f>IF(E96=0,0,F96/E96)</x:f>
        <x:v>0</x:v>
      </x:c>
      <x:c r="H96" s="4" t="n">
        <x:f>IF(E96=0,0,1)</x:f>
        <x:v>1</x:v>
      </x:c>
      <x:c r="I96" s="26" t="n">
        <x:f>IF(H96=1,G96,"n/m")</x:f>
        <x:v>0</x:v>
      </x:c>
    </x:row>
    <x:row r="97" ht="25" customHeight="1">
      <x:c r="A97" s="3" t="str">
        <x:v>GL.OPEX.OPX.INS_PRE</x:v>
      </x:c>
      <x:c r="B97" s="3" t="str">
        <x:v>CORP</x:v>
      </x:c>
      <x:c r="C97" s="16" t="n">
        <x:v>3</x:v>
      </x:c>
      <x:c r="D97" s="25" t="n">
        <x:f>SUMIFS('Journal'!$T$11:$T$1147,'Journal'!$G$11:$G$1147,A97,'Journal'!$H$11:$H$1147,B97,'Journal'!$C$11:$C$1147,C97)</x:f>
        <x:v>1250</x:v>
      </x:c>
      <x:c r="E97" s="25" t="n">
        <x:f>SUMIFS('D13_Budget'!$D$11:$D$297,'D13_Budget'!$B$11:$B$297,A97,'D13_Budget'!$C$11:$C$297,B97,'D13_Budget'!$A$11:$A$297,C97)</x:f>
        <x:v>1250</x:v>
      </x:c>
      <x:c r="F97" s="24" t="n">
        <x:f>D97-E97</x:f>
        <x:v>0</x:v>
      </x:c>
      <x:c r="G97" s="26" t="n">
        <x:f>IF(E97=0,0,F97/E97)</x:f>
        <x:v>0</x:v>
      </x:c>
      <x:c r="H97" s="4" t="n">
        <x:f>IF(E97=0,0,1)</x:f>
        <x:v>1</x:v>
      </x:c>
      <x:c r="I97" s="26" t="n">
        <x:f>IF(H97=1,G97,"n/m")</x:f>
        <x:v>0</x:v>
      </x:c>
    </x:row>
    <x:row r="98" ht="25" customHeight="1">
      <x:c r="A98" s="3" t="str">
        <x:v>GL.OPEX.OPX.INS_PRE</x:v>
      </x:c>
      <x:c r="B98" s="3" t="str">
        <x:v>CORP</x:v>
      </x:c>
      <x:c r="C98" s="16" t="n">
        <x:v>4</x:v>
      </x:c>
      <x:c r="D98" s="25" t="n">
        <x:f>SUMIFS('Journal'!$T$11:$T$1147,'Journal'!$G$11:$G$1147,A98,'Journal'!$H$11:$H$1147,B98,'Journal'!$C$11:$C$1147,C98)</x:f>
        <x:v>1250</x:v>
      </x:c>
      <x:c r="E98" s="25" t="n">
        <x:f>SUMIFS('D13_Budget'!$D$11:$D$297,'D13_Budget'!$B$11:$B$297,A98,'D13_Budget'!$C$11:$C$297,B98,'D13_Budget'!$A$11:$A$297,C98)</x:f>
        <x:v>1250</x:v>
      </x:c>
      <x:c r="F98" s="24" t="n">
        <x:f>D98-E98</x:f>
        <x:v>0</x:v>
      </x:c>
      <x:c r="G98" s="26" t="n">
        <x:f>IF(E98=0,0,F98/E98)</x:f>
        <x:v>0</x:v>
      </x:c>
      <x:c r="H98" s="4" t="n">
        <x:f>IF(E98=0,0,1)</x:f>
        <x:v>1</x:v>
      </x:c>
      <x:c r="I98" s="26" t="n">
        <x:f>IF(H98=1,G98,"n/m")</x:f>
        <x:v>0</x:v>
      </x:c>
    </x:row>
    <x:row r="99" ht="25" customHeight="1">
      <x:c r="A99" s="3" t="str">
        <x:v>GL.OPEX.OPX.INS_PRE</x:v>
      </x:c>
      <x:c r="B99" s="3" t="str">
        <x:v>CORP</x:v>
      </x:c>
      <x:c r="C99" s="16" t="n">
        <x:v>5</x:v>
      </x:c>
      <x:c r="D99" s="25" t="n">
        <x:f>SUMIFS('Journal'!$T$11:$T$1147,'Journal'!$G$11:$G$1147,A99,'Journal'!$H$11:$H$1147,B99,'Journal'!$C$11:$C$1147,C99)</x:f>
        <x:v>1250</x:v>
      </x:c>
      <x:c r="E99" s="25" t="n">
        <x:f>SUMIFS('D13_Budget'!$D$11:$D$297,'D13_Budget'!$B$11:$B$297,A99,'D13_Budget'!$C$11:$C$297,B99,'D13_Budget'!$A$11:$A$297,C99)</x:f>
        <x:v>1250</x:v>
      </x:c>
      <x:c r="F99" s="24" t="n">
        <x:f>D99-E99</x:f>
        <x:v>0</x:v>
      </x:c>
      <x:c r="G99" s="26" t="n">
        <x:f>IF(E99=0,0,F99/E99)</x:f>
        <x:v>0</x:v>
      </x:c>
      <x:c r="H99" s="4" t="n">
        <x:f>IF(E99=0,0,1)</x:f>
        <x:v>1</x:v>
      </x:c>
      <x:c r="I99" s="26" t="n">
        <x:f>IF(H99=1,G99,"n/m")</x:f>
        <x:v>0</x:v>
      </x:c>
    </x:row>
    <x:row r="100" ht="25" customHeight="1">
      <x:c r="A100" s="3" t="str">
        <x:v>GL.OPEX.OPX.INS_PRE</x:v>
      </x:c>
      <x:c r="B100" s="3" t="str">
        <x:v>CORP</x:v>
      </x:c>
      <x:c r="C100" s="16" t="n">
        <x:v>6</x:v>
      </x:c>
      <x:c r="D100" s="25" t="n">
        <x:f>SUMIFS('Journal'!$T$11:$T$1147,'Journal'!$G$11:$G$1147,A100,'Journal'!$H$11:$H$1147,B100,'Journal'!$C$11:$C$1147,C100)</x:f>
        <x:v>1250</x:v>
      </x:c>
      <x:c r="E100" s="25" t="n">
        <x:f>SUMIFS('D13_Budget'!$D$11:$D$297,'D13_Budget'!$B$11:$B$297,A100,'D13_Budget'!$C$11:$C$297,B100,'D13_Budget'!$A$11:$A$297,C100)</x:f>
        <x:v>1250</x:v>
      </x:c>
      <x:c r="F100" s="24" t="n">
        <x:f>D100-E100</x:f>
        <x:v>0</x:v>
      </x:c>
      <x:c r="G100" s="26" t="n">
        <x:f>IF(E100=0,0,F100/E100)</x:f>
        <x:v>0</x:v>
      </x:c>
      <x:c r="H100" s="4" t="n">
        <x:f>IF(E100=0,0,1)</x:f>
        <x:v>1</x:v>
      </x:c>
      <x:c r="I100" s="26" t="n">
        <x:f>IF(H100=1,G100,"n/m")</x:f>
        <x:v>0</x:v>
      </x:c>
    </x:row>
    <x:row r="101" ht="25" customHeight="1">
      <x:c r="A101" s="3" t="str">
        <x:v>GL.OPEX.OPX.MISC</x:v>
      </x:c>
      <x:c r="B101" s="3" t="str">
        <x:v>CORP</x:v>
      </x:c>
      <x:c r="C101" s="16" t="n">
        <x:v>1</x:v>
      </x:c>
      <x:c r="D101" s="25" t="n">
        <x:f>SUMIFS('Journal'!$T$11:$T$1147,'Journal'!$G$11:$G$1147,A101,'Journal'!$H$11:$H$1147,B101,'Journal'!$C$11:$C$1147,C101)</x:f>
        <x:v>4237.74</x:v>
      </x:c>
      <x:c r="E101" s="25" t="n">
        <x:f>SUMIFS('D13_Budget'!$D$11:$D$297,'D13_Budget'!$B$11:$B$297,A101,'D13_Budget'!$C$11:$C$297,B101,'D13_Budget'!$A$11:$A$297,C101)</x:f>
        <x:v>4000</x:v>
      </x:c>
      <x:c r="F101" s="24" t="n">
        <x:f>D101-E101</x:f>
        <x:v>237.73999999999978</x:v>
      </x:c>
      <x:c r="G101" s="26" t="n">
        <x:f>IF(E101=0,0,F101/E101)</x:f>
        <x:v>0.059434999999999946</x:v>
      </x:c>
      <x:c r="H101" s="4" t="n">
        <x:f>IF(E101=0,0,1)</x:f>
        <x:v>1</x:v>
      </x:c>
      <x:c r="I101" s="26" t="n">
        <x:f>IF(H101=1,G101,"n/m")</x:f>
        <x:v>0.059434999999999946</x:v>
      </x:c>
    </x:row>
    <x:row r="102" ht="25" customHeight="1">
      <x:c r="A102" s="3" t="str">
        <x:v>GL.OPEX.OPX.MISC</x:v>
      </x:c>
      <x:c r="B102" s="3" t="str">
        <x:v>CORP</x:v>
      </x:c>
      <x:c r="C102" s="16" t="n">
        <x:v>2</x:v>
      </x:c>
      <x:c r="D102" s="25" t="n">
        <x:f>SUMIFS('Journal'!$T$11:$T$1147,'Journal'!$G$11:$G$1147,A102,'Journal'!$H$11:$H$1147,B102,'Journal'!$C$11:$C$1147,C102)</x:f>
        <x:v>4009.13</x:v>
      </x:c>
      <x:c r="E102" s="25" t="n">
        <x:f>SUMIFS('D13_Budget'!$D$11:$D$297,'D13_Budget'!$B$11:$B$297,A102,'D13_Budget'!$C$11:$C$297,B102,'D13_Budget'!$A$11:$A$297,C102)</x:f>
        <x:v>4000</x:v>
      </x:c>
      <x:c r="F102" s="24" t="n">
        <x:f>D102-E102</x:f>
        <x:v>9.13000000000011</x:v>
      </x:c>
      <x:c r="G102" s="26" t="n">
        <x:f>IF(E102=0,0,F102/E102)</x:f>
        <x:v>0.002282500000000027</x:v>
      </x:c>
      <x:c r="H102" s="4" t="n">
        <x:f>IF(E102=0,0,1)</x:f>
        <x:v>1</x:v>
      </x:c>
      <x:c r="I102" s="26" t="n">
        <x:f>IF(H102=1,G102,"n/m")</x:f>
        <x:v>0.002282500000000027</x:v>
      </x:c>
    </x:row>
    <x:row r="103" ht="25" customHeight="1">
      <x:c r="A103" s="3" t="str">
        <x:v>GL.OPEX.OPX.MISC</x:v>
      </x:c>
      <x:c r="B103" s="3" t="str">
        <x:v>CORP</x:v>
      </x:c>
      <x:c r="C103" s="16" t="n">
        <x:v>3</x:v>
      </x:c>
      <x:c r="D103" s="25" t="n">
        <x:f>SUMIFS('Journal'!$T$11:$T$1147,'Journal'!$G$11:$G$1147,A103,'Journal'!$H$11:$H$1147,B103,'Journal'!$C$11:$C$1147,C103)</x:f>
        <x:v>3821.15</x:v>
      </x:c>
      <x:c r="E103" s="25" t="n">
        <x:f>SUMIFS('D13_Budget'!$D$11:$D$297,'D13_Budget'!$B$11:$B$297,A103,'D13_Budget'!$C$11:$C$297,B103,'D13_Budget'!$A$11:$A$297,C103)</x:f>
        <x:v>4000</x:v>
      </x:c>
      <x:c r="F103" s="24" t="n">
        <x:f>D103-E103</x:f>
        <x:v>-178.8499999999999</x:v>
      </x:c>
      <x:c r="G103" s="26" t="n">
        <x:f>IF(E103=0,0,F103/E103)</x:f>
        <x:v>-0.044712499999999974</x:v>
      </x:c>
      <x:c r="H103" s="4" t="n">
        <x:f>IF(E103=0,0,1)</x:f>
        <x:v>1</x:v>
      </x:c>
      <x:c r="I103" s="26" t="n">
        <x:f>IF(H103=1,G103,"n/m")</x:f>
        <x:v>-0.044712499999999974</x:v>
      </x:c>
    </x:row>
    <x:row r="104" ht="25" customHeight="1">
      <x:c r="A104" s="3" t="str">
        <x:v>GL.OPEX.OPX.MISC</x:v>
      </x:c>
      <x:c r="B104" s="3" t="str">
        <x:v>CORP</x:v>
      </x:c>
      <x:c r="C104" s="16" t="n">
        <x:v>4</x:v>
      </x:c>
      <x:c r="D104" s="25" t="n">
        <x:f>SUMIFS('Journal'!$T$11:$T$1147,'Journal'!$G$11:$G$1147,A104,'Journal'!$H$11:$H$1147,B104,'Journal'!$C$11:$C$1147,C104)</x:f>
        <x:v>3659.72</x:v>
      </x:c>
      <x:c r="E104" s="25" t="n">
        <x:f>SUMIFS('D13_Budget'!$D$11:$D$297,'D13_Budget'!$B$11:$B$297,A104,'D13_Budget'!$C$11:$C$297,B104,'D13_Budget'!$A$11:$A$297,C104)</x:f>
        <x:v>4000</x:v>
      </x:c>
      <x:c r="F104" s="24" t="n">
        <x:f>D104-E104</x:f>
        <x:v>-340.2800000000002</x:v>
      </x:c>
      <x:c r="G104" s="26" t="n">
        <x:f>IF(E104=0,0,F104/E104)</x:f>
        <x:v>-0.08507000000000005</x:v>
      </x:c>
      <x:c r="H104" s="4" t="n">
        <x:f>IF(E104=0,0,1)</x:f>
        <x:v>1</x:v>
      </x:c>
      <x:c r="I104" s="26" t="n">
        <x:f>IF(H104=1,G104,"n/m")</x:f>
        <x:v>-0.08507000000000005</x:v>
      </x:c>
    </x:row>
    <x:row r="105" ht="25" customHeight="1">
      <x:c r="A105" s="3" t="str">
        <x:v>GL.OPEX.OPX.MISC</x:v>
      </x:c>
      <x:c r="B105" s="3" t="str">
        <x:v>CORP</x:v>
      </x:c>
      <x:c r="C105" s="16" t="n">
        <x:v>5</x:v>
      </x:c>
      <x:c r="D105" s="25" t="n">
        <x:f>SUMIFS('Journal'!$T$11:$T$1147,'Journal'!$G$11:$G$1147,A105,'Journal'!$H$11:$H$1147,B105,'Journal'!$C$11:$C$1147,C105)</x:f>
        <x:v>3646.19</x:v>
      </x:c>
      <x:c r="E105" s="25" t="n">
        <x:f>SUMIFS('D13_Budget'!$D$11:$D$297,'D13_Budget'!$B$11:$B$297,A105,'D13_Budget'!$C$11:$C$297,B105,'D13_Budget'!$A$11:$A$297,C105)</x:f>
        <x:v>4000</x:v>
      </x:c>
      <x:c r="F105" s="24" t="n">
        <x:f>D105-E105</x:f>
        <x:v>-353.80999999999995</x:v>
      </x:c>
      <x:c r="G105" s="26" t="n">
        <x:f>IF(E105=0,0,F105/E105)</x:f>
        <x:v>-0.08845249999999999</x:v>
      </x:c>
      <x:c r="H105" s="4" t="n">
        <x:f>IF(E105=0,0,1)</x:f>
        <x:v>1</x:v>
      </x:c>
      <x:c r="I105" s="26" t="n">
        <x:f>IF(H105=1,G105,"n/m")</x:f>
        <x:v>-0.08845249999999999</x:v>
      </x:c>
    </x:row>
    <x:row r="106" ht="25" customHeight="1">
      <x:c r="A106" s="3" t="str">
        <x:v>GL.OPEX.OPX.MISC</x:v>
      </x:c>
      <x:c r="B106" s="3" t="str">
        <x:v>CORP</x:v>
      </x:c>
      <x:c r="C106" s="16" t="n">
        <x:v>6</x:v>
      </x:c>
      <x:c r="D106" s="25" t="n">
        <x:f>SUMIFS('Journal'!$T$11:$T$1147,'Journal'!$G$11:$G$1147,A106,'Journal'!$H$11:$H$1147,B106,'Journal'!$C$11:$C$1147,C106)</x:f>
        <x:v>3507.62</x:v>
      </x:c>
      <x:c r="E106" s="25" t="n">
        <x:f>SUMIFS('D13_Budget'!$D$11:$D$297,'D13_Budget'!$B$11:$B$297,A106,'D13_Budget'!$C$11:$C$297,B106,'D13_Budget'!$A$11:$A$297,C106)</x:f>
        <x:v>4000</x:v>
      </x:c>
      <x:c r="F106" s="24" t="n">
        <x:f>D106-E106</x:f>
        <x:v>-492.3800000000001</x:v>
      </x:c>
      <x:c r="G106" s="26" t="n">
        <x:f>IF(E106=0,0,F106/E106)</x:f>
        <x:v>-0.12309500000000002</x:v>
      </x:c>
      <x:c r="H106" s="4" t="n">
        <x:f>IF(E106=0,0,1)</x:f>
        <x:v>1</x:v>
      </x:c>
      <x:c r="I106" s="26" t="n">
        <x:f>IF(H106=1,G106,"n/m")</x:f>
        <x:v>-0.12309500000000002</x:v>
      </x:c>
    </x:row>
    <x:row r="107" ht="25" customHeight="1">
      <x:c r="A107" s="3" t="str">
        <x:v>GL.OPEX.OPX.MISC</x:v>
      </x:c>
      <x:c r="B107" s="3" t="str">
        <x:v>FIN</x:v>
      </x:c>
      <x:c r="C107" s="16" t="n">
        <x:v>1</x:v>
      </x:c>
      <x:c r="D107" s="25" t="n">
        <x:f>SUMIFS('Journal'!$T$11:$T$1147,'Journal'!$G$11:$G$1147,A107,'Journal'!$H$11:$H$1147,B107,'Journal'!$C$11:$C$1147,C107)</x:f>
        <x:v>32</x:v>
      </x:c>
      <x:c r="E107" s="25" t="n">
        <x:f>SUMIFS('D13_Budget'!$D$11:$D$297,'D13_Budget'!$B$11:$B$297,A107,'D13_Budget'!$C$11:$C$297,B107,'D13_Budget'!$A$11:$A$297,C107)</x:f>
        <x:v>0</x:v>
      </x:c>
      <x:c r="F107" s="24" t="n">
        <x:f>D107-E107</x:f>
        <x:v>32</x:v>
      </x:c>
      <x:c r="G107" s="26" t="n">
        <x:f>IF(E107=0,0,F107/E107)</x:f>
        <x:v>0</x:v>
      </x:c>
      <x:c r="H107" s="4" t="n">
        <x:f>IF(E107=0,0,1)</x:f>
        <x:v>0</x:v>
      </x:c>
      <x:c r="I107" s="26" t="str">
        <x:f>IF(H107=1,G107,"n/m")</x:f>
        <x:v>n/m</x:v>
      </x:c>
    </x:row>
    <x:row r="108" ht="25" customHeight="1">
      <x:c r="A108" s="3" t="str">
        <x:v>GL.OPEX.OPX.MISC</x:v>
      </x:c>
      <x:c r="B108" s="3" t="str">
        <x:v>FIN</x:v>
      </x:c>
      <x:c r="C108" s="16" t="n">
        <x:v>2</x:v>
      </x:c>
      <x:c r="D108" s="25" t="n">
        <x:f>SUMIFS('Journal'!$T$11:$T$1147,'Journal'!$G$11:$G$1147,A108,'Journal'!$H$11:$H$1147,B108,'Journal'!$C$11:$C$1147,C108)</x:f>
        <x:v>34.1</x:v>
      </x:c>
      <x:c r="E108" s="25" t="n">
        <x:f>SUMIFS('D13_Budget'!$D$11:$D$297,'D13_Budget'!$B$11:$B$297,A108,'D13_Budget'!$C$11:$C$297,B108,'D13_Budget'!$A$11:$A$297,C108)</x:f>
        <x:v>0</x:v>
      </x:c>
      <x:c r="F108" s="24" t="n">
        <x:f>D108-E108</x:f>
        <x:v>34.1</x:v>
      </x:c>
      <x:c r="G108" s="26" t="n">
        <x:f>IF(E108=0,0,F108/E108)</x:f>
        <x:v>0</x:v>
      </x:c>
      <x:c r="H108" s="4" t="n">
        <x:f>IF(E108=0,0,1)</x:f>
        <x:v>0</x:v>
      </x:c>
      <x:c r="I108" s="26" t="str">
        <x:f>IF(H108=1,G108,"n/m")</x:f>
        <x:v>n/m</x:v>
      </x:c>
    </x:row>
    <x:row r="109" ht="25" customHeight="1">
      <x:c r="A109" s="3" t="str">
        <x:v>GL.OPEX.OPX.MISC</x:v>
      </x:c>
      <x:c r="B109" s="3" t="str">
        <x:v>FIN</x:v>
      </x:c>
      <x:c r="C109" s="16" t="n">
        <x:v>3</x:v>
      </x:c>
      <x:c r="D109" s="25" t="n">
        <x:f>SUMIFS('Journal'!$T$11:$T$1147,'Journal'!$G$11:$G$1147,A109,'Journal'!$H$11:$H$1147,B109,'Journal'!$C$11:$C$1147,C109)</x:f>
        <x:v>32</x:v>
      </x:c>
      <x:c r="E109" s="25" t="n">
        <x:f>SUMIFS('D13_Budget'!$D$11:$D$297,'D13_Budget'!$B$11:$B$297,A109,'D13_Budget'!$C$11:$C$297,B109,'D13_Budget'!$A$11:$A$297,C109)</x:f>
        <x:v>0</x:v>
      </x:c>
      <x:c r="F109" s="24" t="n">
        <x:f>D109-E109</x:f>
        <x:v>32</x:v>
      </x:c>
      <x:c r="G109" s="26" t="n">
        <x:f>IF(E109=0,0,F109/E109)</x:f>
        <x:v>0</x:v>
      </x:c>
      <x:c r="H109" s="4" t="n">
        <x:f>IF(E109=0,0,1)</x:f>
        <x:v>0</x:v>
      </x:c>
      <x:c r="I109" s="26" t="str">
        <x:f>IF(H109=1,G109,"n/m")</x:f>
        <x:v>n/m</x:v>
      </x:c>
    </x:row>
    <x:row r="110" ht="25" customHeight="1">
      <x:c r="A110" s="3" t="str">
        <x:v>GL.OPEX.OPX.MISC</x:v>
      </x:c>
      <x:c r="B110" s="3" t="str">
        <x:v>FIN</x:v>
      </x:c>
      <x:c r="C110" s="16" t="n">
        <x:v>4</x:v>
      </x:c>
      <x:c r="D110" s="25" t="n">
        <x:f>SUMIFS('Journal'!$T$11:$T$1147,'Journal'!$G$11:$G$1147,A110,'Journal'!$H$11:$H$1147,B110,'Journal'!$C$11:$C$1147,C110)</x:f>
        <x:v>31.3</x:v>
      </x:c>
      <x:c r="E110" s="25" t="n">
        <x:f>SUMIFS('D13_Budget'!$D$11:$D$297,'D13_Budget'!$B$11:$B$297,A110,'D13_Budget'!$C$11:$C$297,B110,'D13_Budget'!$A$11:$A$297,C110)</x:f>
        <x:v>0</x:v>
      </x:c>
      <x:c r="F110" s="24" t="n">
        <x:f>D110-E110</x:f>
        <x:v>31.3</x:v>
      </x:c>
      <x:c r="G110" s="26" t="n">
        <x:f>IF(E110=0,0,F110/E110)</x:f>
        <x:v>0</x:v>
      </x:c>
      <x:c r="H110" s="4" t="n">
        <x:f>IF(E110=0,0,1)</x:f>
        <x:v>0</x:v>
      </x:c>
      <x:c r="I110" s="26" t="str">
        <x:f>IF(H110=1,G110,"n/m")</x:f>
        <x:v>n/m</x:v>
      </x:c>
    </x:row>
    <x:row r="111" ht="25" customHeight="1">
      <x:c r="A111" s="3" t="str">
        <x:v>GL.OPEX.OPX.MISC</x:v>
      </x:c>
      <x:c r="B111" s="3" t="str">
        <x:v>FIN</x:v>
      </x:c>
      <x:c r="C111" s="16" t="n">
        <x:v>5</x:v>
      </x:c>
      <x:c r="D111" s="25" t="n">
        <x:f>SUMIFS('Journal'!$T$11:$T$1147,'Journal'!$G$11:$G$1147,A111,'Journal'!$H$11:$H$1147,B111,'Journal'!$C$11:$C$1147,C111)</x:f>
        <x:v>33.4</x:v>
      </x:c>
      <x:c r="E111" s="25" t="n">
        <x:f>SUMIFS('D13_Budget'!$D$11:$D$297,'D13_Budget'!$B$11:$B$297,A111,'D13_Budget'!$C$11:$C$297,B111,'D13_Budget'!$A$11:$A$297,C111)</x:f>
        <x:v>0</x:v>
      </x:c>
      <x:c r="F111" s="24" t="n">
        <x:f>D111-E111</x:f>
        <x:v>33.4</x:v>
      </x:c>
      <x:c r="G111" s="26" t="n">
        <x:f>IF(E111=0,0,F111/E111)</x:f>
        <x:v>0</x:v>
      </x:c>
      <x:c r="H111" s="4" t="n">
        <x:f>IF(E111=0,0,1)</x:f>
        <x:v>0</x:v>
      </x:c>
      <x:c r="I111" s="26" t="str">
        <x:f>IF(H111=1,G111,"n/m")</x:f>
        <x:v>n/m</x:v>
      </x:c>
    </x:row>
    <x:row r="112" ht="25" customHeight="1">
      <x:c r="A112" s="3" t="str">
        <x:v>GL.OPEX.OPX.MISC</x:v>
      </x:c>
      <x:c r="B112" s="3" t="str">
        <x:v>FIN</x:v>
      </x:c>
      <x:c r="C112" s="16" t="n">
        <x:v>6</x:v>
      </x:c>
      <x:c r="D112" s="25" t="n">
        <x:f>SUMIFS('Journal'!$T$11:$T$1147,'Journal'!$G$11:$G$1147,A112,'Journal'!$H$11:$H$1147,B112,'Journal'!$C$11:$C$1147,C112)</x:f>
        <x:v>35.15</x:v>
      </x:c>
      <x:c r="E112" s="25" t="n">
        <x:f>SUMIFS('D13_Budget'!$D$11:$D$297,'D13_Budget'!$B$11:$B$297,A112,'D13_Budget'!$C$11:$C$297,B112,'D13_Budget'!$A$11:$A$297,C112)</x:f>
        <x:v>0</x:v>
      </x:c>
      <x:c r="F112" s="24" t="n">
        <x:f>D112-E112</x:f>
        <x:v>35.15</x:v>
      </x:c>
      <x:c r="G112" s="26" t="n">
        <x:f>IF(E112=0,0,F112/E112)</x:f>
        <x:v>0</x:v>
      </x:c>
      <x:c r="H112" s="4" t="n">
        <x:f>IF(E112=0,0,1)</x:f>
        <x:v>0</x:v>
      </x:c>
      <x:c r="I112" s="26" t="str">
        <x:f>IF(H112=1,G112,"n/m")</x:f>
        <x:v>n/m</x:v>
      </x:c>
    </x:row>
    <x:row r="113" ht="25" customHeight="1">
      <x:c r="A113" s="3" t="str">
        <x:v>GL.OPEX.OPX.PAYROLL</x:v>
      </x:c>
      <x:c r="B113" s="3" t="str">
        <x:v>FIN</x:v>
      </x:c>
      <x:c r="C113" s="16" t="n">
        <x:v>1</x:v>
      </x:c>
      <x:c r="D113" s="25" t="n">
        <x:f>SUMIFS('Journal'!$T$11:$T$1147,'Journal'!$G$11:$G$1147,A113,'Journal'!$H$11:$H$1147,B113,'Journal'!$C$11:$C$1147,C113)</x:f>
        <x:v>75</x:v>
      </x:c>
      <x:c r="E113" s="25" t="n">
        <x:f>SUMIFS('D13_Budget'!$D$11:$D$297,'D13_Budget'!$B$11:$B$297,A113,'D13_Budget'!$C$11:$C$297,B113,'D13_Budget'!$A$11:$A$297,C113)</x:f>
        <x:v>75</x:v>
      </x:c>
      <x:c r="F113" s="24" t="n">
        <x:f>D113-E113</x:f>
        <x:v>0</x:v>
      </x:c>
      <x:c r="G113" s="26" t="n">
        <x:f>IF(E113=0,0,F113/E113)</x:f>
        <x:v>0</x:v>
      </x:c>
      <x:c r="H113" s="4" t="n">
        <x:f>IF(E113=0,0,1)</x:f>
        <x:v>1</x:v>
      </x:c>
      <x:c r="I113" s="26" t="n">
        <x:f>IF(H113=1,G113,"n/m")</x:f>
        <x:v>0</x:v>
      </x:c>
    </x:row>
    <x:row r="114" ht="25" customHeight="1">
      <x:c r="A114" s="3" t="str">
        <x:v>GL.OPEX.OPX.PAYROLL</x:v>
      </x:c>
      <x:c r="B114" s="3" t="str">
        <x:v>FIN</x:v>
      </x:c>
      <x:c r="C114" s="16" t="n">
        <x:v>2</x:v>
      </x:c>
      <x:c r="D114" s="25" t="n">
        <x:f>SUMIFS('Journal'!$T$11:$T$1147,'Journal'!$G$11:$G$1147,A114,'Journal'!$H$11:$H$1147,B114,'Journal'!$C$11:$C$1147,C114)</x:f>
        <x:v>75</x:v>
      </x:c>
      <x:c r="E114" s="25" t="n">
        <x:f>SUMIFS('D13_Budget'!$D$11:$D$297,'D13_Budget'!$B$11:$B$297,A114,'D13_Budget'!$C$11:$C$297,B114,'D13_Budget'!$A$11:$A$297,C114)</x:f>
        <x:v>100</x:v>
      </x:c>
      <x:c r="F114" s="24" t="n">
        <x:f>D114-E114</x:f>
        <x:v>-25</x:v>
      </x:c>
      <x:c r="G114" s="26" t="n">
        <x:f>IF(E114=0,0,F114/E114)</x:f>
        <x:v>-0.25</x:v>
      </x:c>
      <x:c r="H114" s="4" t="n">
        <x:f>IF(E114=0,0,1)</x:f>
        <x:v>1</x:v>
      </x:c>
      <x:c r="I114" s="26" t="n">
        <x:f>IF(H114=1,G114,"n/m")</x:f>
        <x:v>-0.25</x:v>
      </x:c>
    </x:row>
    <x:row r="115" ht="25" customHeight="1">
      <x:c r="A115" s="3" t="str">
        <x:v>GL.OPEX.OPX.PAYROLL</x:v>
      </x:c>
      <x:c r="B115" s="3" t="str">
        <x:v>FIN</x:v>
      </x:c>
      <x:c r="C115" s="16" t="n">
        <x:v>3</x:v>
      </x:c>
      <x:c r="D115" s="25" t="n">
        <x:f>SUMIFS('Journal'!$T$11:$T$1147,'Journal'!$G$11:$G$1147,A115,'Journal'!$H$11:$H$1147,B115,'Journal'!$C$11:$C$1147,C115)</x:f>
        <x:v>125</x:v>
      </x:c>
      <x:c r="E115" s="25" t="n">
        <x:f>SUMIFS('D13_Budget'!$D$11:$D$297,'D13_Budget'!$B$11:$B$297,A115,'D13_Budget'!$C$11:$C$297,B115,'D13_Budget'!$A$11:$A$297,C115)</x:f>
        <x:v>125</x:v>
      </x:c>
      <x:c r="F115" s="24" t="n">
        <x:f>D115-E115</x:f>
        <x:v>0</x:v>
      </x:c>
      <x:c r="G115" s="26" t="n">
        <x:f>IF(E115=0,0,F115/E115)</x:f>
        <x:v>0</x:v>
      </x:c>
      <x:c r="H115" s="4" t="n">
        <x:f>IF(E115=0,0,1)</x:f>
        <x:v>1</x:v>
      </x:c>
      <x:c r="I115" s="26" t="n">
        <x:f>IF(H115=1,G115,"n/m")</x:f>
        <x:v>0</x:v>
      </x:c>
    </x:row>
    <x:row r="116" ht="25" customHeight="1">
      <x:c r="A116" s="3" t="str">
        <x:v>GL.OPEX.OPX.PAYROLL</x:v>
      </x:c>
      <x:c r="B116" s="3" t="str">
        <x:v>FIN</x:v>
      </x:c>
      <x:c r="C116" s="16" t="n">
        <x:v>4</x:v>
      </x:c>
      <x:c r="D116" s="25" t="n">
        <x:f>SUMIFS('Journal'!$T$11:$T$1147,'Journal'!$G$11:$G$1147,A116,'Journal'!$H$11:$H$1147,B116,'Journal'!$C$11:$C$1147,C116)</x:f>
        <x:v>175</x:v>
      </x:c>
      <x:c r="E116" s="25" t="n">
        <x:f>SUMIFS('D13_Budget'!$D$11:$D$297,'D13_Budget'!$B$11:$B$297,A116,'D13_Budget'!$C$11:$C$297,B116,'D13_Budget'!$A$11:$A$297,C116)</x:f>
        <x:v>175</x:v>
      </x:c>
      <x:c r="F116" s="24" t="n">
        <x:f>D116-E116</x:f>
        <x:v>0</x:v>
      </x:c>
      <x:c r="G116" s="26" t="n">
        <x:f>IF(E116=0,0,F116/E116)</x:f>
        <x:v>0</x:v>
      </x:c>
      <x:c r="H116" s="4" t="n">
        <x:f>IF(E116=0,0,1)</x:f>
        <x:v>1</x:v>
      </x:c>
      <x:c r="I116" s="26" t="n">
        <x:f>IF(H116=1,G116,"n/m")</x:f>
        <x:v>0</x:v>
      </x:c>
    </x:row>
    <x:row r="117" ht="25" customHeight="1">
      <x:c r="A117" s="3" t="str">
        <x:v>GL.OPEX.OPX.PAYROLL</x:v>
      </x:c>
      <x:c r="B117" s="3" t="str">
        <x:v>FIN</x:v>
      </x:c>
      <x:c r="C117" s="16" t="n">
        <x:v>5</x:v>
      </x:c>
      <x:c r="D117" s="25" t="n">
        <x:f>SUMIFS('Journal'!$T$11:$T$1147,'Journal'!$G$11:$G$1147,A117,'Journal'!$H$11:$H$1147,B117,'Journal'!$C$11:$C$1147,C117)</x:f>
        <x:v>200</x:v>
      </x:c>
      <x:c r="E117" s="25" t="n">
        <x:f>SUMIFS('D13_Budget'!$D$11:$D$297,'D13_Budget'!$B$11:$B$297,A117,'D13_Budget'!$C$11:$C$297,B117,'D13_Budget'!$A$11:$A$297,C117)</x:f>
        <x:v>200</x:v>
      </x:c>
      <x:c r="F117" s="24" t="n">
        <x:f>D117-E117</x:f>
        <x:v>0</x:v>
      </x:c>
      <x:c r="G117" s="26" t="n">
        <x:f>IF(E117=0,0,F117/E117)</x:f>
        <x:v>0</x:v>
      </x:c>
      <x:c r="H117" s="4" t="n">
        <x:f>IF(E117=0,0,1)</x:f>
        <x:v>1</x:v>
      </x:c>
      <x:c r="I117" s="26" t="n">
        <x:f>IF(H117=1,G117,"n/m")</x:f>
        <x:v>0</x:v>
      </x:c>
    </x:row>
    <x:row r="118" ht="25" customHeight="1">
      <x:c r="A118" s="3" t="str">
        <x:v>GL.OPEX.OPX.PAYROLL</x:v>
      </x:c>
      <x:c r="B118" s="3" t="str">
        <x:v>FIN</x:v>
      </x:c>
      <x:c r="C118" s="16" t="n">
        <x:v>6</x:v>
      </x:c>
      <x:c r="D118" s="25" t="n">
        <x:f>SUMIFS('Journal'!$T$11:$T$1147,'Journal'!$G$11:$G$1147,A118,'Journal'!$H$11:$H$1147,B118,'Journal'!$C$11:$C$1147,C118)</x:f>
        <x:v>225</x:v>
      </x:c>
      <x:c r="E118" s="25" t="n">
        <x:f>SUMIFS('D13_Budget'!$D$11:$D$297,'D13_Budget'!$B$11:$B$297,A118,'D13_Budget'!$C$11:$C$297,B118,'D13_Budget'!$A$11:$A$297,C118)</x:f>
        <x:v>200</x:v>
      </x:c>
      <x:c r="F118" s="24" t="n">
        <x:f>D118-E118</x:f>
        <x:v>25</x:v>
      </x:c>
      <x:c r="G118" s="26" t="n">
        <x:f>IF(E118=0,0,F118/E118)</x:f>
        <x:v>0.125</x:v>
      </x:c>
      <x:c r="H118" s="4" t="n">
        <x:f>IF(E118=0,0,1)</x:f>
        <x:v>1</x:v>
      </x:c>
      <x:c r="I118" s="26" t="n">
        <x:f>IF(H118=1,G118,"n/m")</x:f>
        <x:v>0.125</x:v>
      </x:c>
    </x:row>
    <x:row r="119" ht="25" customHeight="1">
      <x:c r="A119" s="3" t="str">
        <x:v>GL.OPEX.PPL.RECRUIT</x:v>
      </x:c>
      <x:c r="B119" s="3" t="str">
        <x:v>COMP</x:v>
      </x:c>
      <x:c r="C119" s="16" t="n">
        <x:v>1</x:v>
      </x:c>
      <x:c r="D119" s="25" t="n">
        <x:f>SUMIFS('Journal'!$T$11:$T$1147,'Journal'!$G$11:$G$1147,A119,'Journal'!$H$11:$H$1147,B119,'Journal'!$C$11:$C$1147,C119)</x:f>
        <x:v>0</x:v>
      </x:c>
      <x:c r="E119" s="25" t="n">
        <x:f>SUMIFS('D13_Budget'!$D$11:$D$297,'D13_Budget'!$B$11:$B$297,A119,'D13_Budget'!$C$11:$C$297,B119,'D13_Budget'!$A$11:$A$297,C119)</x:f>
        <x:v>0</x:v>
      </x:c>
      <x:c r="F119" s="24" t="n">
        <x:f>D119-E119</x:f>
        <x:v>0</x:v>
      </x:c>
      <x:c r="G119" s="26" t="n">
        <x:f>IF(E119=0,0,F119/E119)</x:f>
        <x:v>0</x:v>
      </x:c>
      <x:c r="H119" s="4" t="n">
        <x:f>IF(E119=0,0,1)</x:f>
        <x:v>0</x:v>
      </x:c>
      <x:c r="I119" s="26" t="str">
        <x:f>IF(H119=1,G119,"n/m")</x:f>
        <x:v>n/m</x:v>
      </x:c>
    </x:row>
    <x:row r="120" ht="25" customHeight="1">
      <x:c r="A120" s="3" t="str">
        <x:v>GL.OPEX.PPL.RECRUIT</x:v>
      </x:c>
      <x:c r="B120" s="3" t="str">
        <x:v>COMP</x:v>
      </x:c>
      <x:c r="C120" s="16" t="n">
        <x:v>2</x:v>
      </x:c>
      <x:c r="D120" s="25" t="n">
        <x:f>SUMIFS('Journal'!$T$11:$T$1147,'Journal'!$G$11:$G$1147,A120,'Journal'!$H$11:$H$1147,B120,'Journal'!$C$11:$C$1147,C120)</x:f>
        <x:v>0</x:v>
      </x:c>
      <x:c r="E120" s="25" t="n">
        <x:f>SUMIFS('D13_Budget'!$D$11:$D$297,'D13_Budget'!$B$11:$B$297,A120,'D13_Budget'!$C$11:$C$297,B120,'D13_Budget'!$A$11:$A$297,C120)</x:f>
        <x:v>0</x:v>
      </x:c>
      <x:c r="F120" s="24" t="n">
        <x:f>D120-E120</x:f>
        <x:v>0</x:v>
      </x:c>
      <x:c r="G120" s="26" t="n">
        <x:f>IF(E120=0,0,F120/E120)</x:f>
        <x:v>0</x:v>
      </x:c>
      <x:c r="H120" s="4" t="n">
        <x:f>IF(E120=0,0,1)</x:f>
        <x:v>0</x:v>
      </x:c>
      <x:c r="I120" s="26" t="str">
        <x:f>IF(H120=1,G120,"n/m")</x:f>
        <x:v>n/m</x:v>
      </x:c>
    </x:row>
    <x:row r="121" ht="25" customHeight="1">
      <x:c r="A121" s="3" t="str">
        <x:v>GL.OPEX.PPL.RECRUIT</x:v>
      </x:c>
      <x:c r="B121" s="3" t="str">
        <x:v>COMP</x:v>
      </x:c>
      <x:c r="C121" s="16" t="n">
        <x:v>3</x:v>
      </x:c>
      <x:c r="D121" s="25" t="n">
        <x:f>SUMIFS('Journal'!$T$11:$T$1147,'Journal'!$G$11:$G$1147,A121,'Journal'!$H$11:$H$1147,B121,'Journal'!$C$11:$C$1147,C121)</x:f>
        <x:v>0</x:v>
      </x:c>
      <x:c r="E121" s="25" t="n">
        <x:f>SUMIFS('D13_Budget'!$D$11:$D$297,'D13_Budget'!$B$11:$B$297,A121,'D13_Budget'!$C$11:$C$297,B121,'D13_Budget'!$A$11:$A$297,C121)</x:f>
        <x:v>0</x:v>
      </x:c>
      <x:c r="F121" s="24" t="n">
        <x:f>D121-E121</x:f>
        <x:v>0</x:v>
      </x:c>
      <x:c r="G121" s="26" t="n">
        <x:f>IF(E121=0,0,F121/E121)</x:f>
        <x:v>0</x:v>
      </x:c>
      <x:c r="H121" s="4" t="n">
        <x:f>IF(E121=0,0,1)</x:f>
        <x:v>0</x:v>
      </x:c>
      <x:c r="I121" s="26" t="str">
        <x:f>IF(H121=1,G121,"n/m")</x:f>
        <x:v>n/m</x:v>
      </x:c>
    </x:row>
    <x:row r="122" ht="25" customHeight="1">
      <x:c r="A122" s="3" t="str">
        <x:v>GL.OPEX.PPL.RECRUIT</x:v>
      </x:c>
      <x:c r="B122" s="3" t="str">
        <x:v>COMP</x:v>
      </x:c>
      <x:c r="C122" s="16" t="n">
        <x:v>4</x:v>
      </x:c>
      <x:c r="D122" s="25" t="n">
        <x:f>SUMIFS('Journal'!$T$11:$T$1147,'Journal'!$G$11:$G$1147,A122,'Journal'!$H$11:$H$1147,B122,'Journal'!$C$11:$C$1147,C122)</x:f>
        <x:v>500</x:v>
      </x:c>
      <x:c r="E122" s="25" t="n">
        <x:f>SUMIFS('D13_Budget'!$D$11:$D$297,'D13_Budget'!$B$11:$B$297,A122,'D13_Budget'!$C$11:$C$297,B122,'D13_Budget'!$A$11:$A$297,C122)</x:f>
        <x:v>9615</x:v>
      </x:c>
      <x:c r="F122" s="24" t="n">
        <x:f>D122-E122</x:f>
        <x:v>-9115</x:v>
      </x:c>
      <x:c r="G122" s="26" t="n">
        <x:f>IF(E122=0,0,F122/E122)</x:f>
        <x:v>-0.9479979199167967</x:v>
      </x:c>
      <x:c r="H122" s="4" t="n">
        <x:f>IF(E122=0,0,1)</x:f>
        <x:v>1</x:v>
      </x:c>
      <x:c r="I122" s="26" t="n">
        <x:f>IF(H122=1,G122,"n/m")</x:f>
        <x:v>-0.9479979199167967</x:v>
      </x:c>
    </x:row>
    <x:row r="123" ht="25" customHeight="1">
      <x:c r="A123" s="3" t="str">
        <x:v>GL.OPEX.PPL.RECRUIT</x:v>
      </x:c>
      <x:c r="B123" s="3" t="str">
        <x:v>COMP</x:v>
      </x:c>
      <x:c r="C123" s="16" t="n">
        <x:v>5</x:v>
      </x:c>
      <x:c r="D123" s="25" t="n">
        <x:f>SUMIFS('Journal'!$T$11:$T$1147,'Journal'!$G$11:$G$1147,A123,'Journal'!$H$11:$H$1147,B123,'Journal'!$C$11:$C$1147,C123)</x:f>
        <x:v>0</x:v>
      </x:c>
      <x:c r="E123" s="25" t="n">
        <x:f>SUMIFS('D13_Budget'!$D$11:$D$297,'D13_Budget'!$B$11:$B$297,A123,'D13_Budget'!$C$11:$C$297,B123,'D13_Budget'!$A$11:$A$297,C123)</x:f>
        <x:v>0</x:v>
      </x:c>
      <x:c r="F123" s="24" t="n">
        <x:f>D123-E123</x:f>
        <x:v>0</x:v>
      </x:c>
      <x:c r="G123" s="26" t="n">
        <x:f>IF(E123=0,0,F123/E123)</x:f>
        <x:v>0</x:v>
      </x:c>
      <x:c r="H123" s="4" t="n">
        <x:f>IF(E123=0,0,1)</x:f>
        <x:v>0</x:v>
      </x:c>
      <x:c r="I123" s="26" t="str">
        <x:f>IF(H123=1,G123,"n/m")</x:f>
        <x:v>n/m</x:v>
      </x:c>
    </x:row>
    <x:row r="124" ht="25" customHeight="1">
      <x:c r="A124" s="3" t="str">
        <x:v>GL.OPEX.PPL.RECRUIT</x:v>
      </x:c>
      <x:c r="B124" s="3" t="str">
        <x:v>COMP</x:v>
      </x:c>
      <x:c r="C124" s="16" t="n">
        <x:v>6</x:v>
      </x:c>
      <x:c r="D124" s="25" t="n">
        <x:f>SUMIFS('Journal'!$T$11:$T$1147,'Journal'!$G$11:$G$1147,A124,'Journal'!$H$11:$H$1147,B124,'Journal'!$C$11:$C$1147,C124)</x:f>
        <x:v>0</x:v>
      </x:c>
      <x:c r="E124" s="25" t="n">
        <x:f>SUMIFS('D13_Budget'!$D$11:$D$297,'D13_Budget'!$B$11:$B$297,A124,'D13_Budget'!$C$11:$C$297,B124,'D13_Budget'!$A$11:$A$297,C124)</x:f>
        <x:v>0</x:v>
      </x:c>
      <x:c r="F124" s="24" t="n">
        <x:f>D124-E124</x:f>
        <x:v>0</x:v>
      </x:c>
      <x:c r="G124" s="26" t="n">
        <x:f>IF(E124=0,0,F124/E124)</x:f>
        <x:v>0</x:v>
      </x:c>
      <x:c r="H124" s="4" t="n">
        <x:f>IF(E124=0,0,1)</x:f>
        <x:v>0</x:v>
      </x:c>
      <x:c r="I124" s="26" t="str">
        <x:f>IF(H124=1,G124,"n/m")</x:f>
        <x:v>n/m</x:v>
      </x:c>
    </x:row>
    <x:row r="125" ht="25" customHeight="1">
      <x:c r="A125" s="3" t="str">
        <x:v>GL.OPEX.PPL.RECRUIT</x:v>
      </x:c>
      <x:c r="B125" s="3" t="str">
        <x:v>ENG</x:v>
      </x:c>
      <x:c r="C125" s="16" t="n">
        <x:v>1</x:v>
      </x:c>
      <x:c r="D125" s="25" t="n">
        <x:f>SUMIFS('Journal'!$T$11:$T$1147,'Journal'!$G$11:$G$1147,A125,'Journal'!$H$11:$H$1147,B125,'Journal'!$C$11:$C$1147,C125)</x:f>
        <x:v>500</x:v>
      </x:c>
      <x:c r="E125" s="25" t="n">
        <x:f>SUMIFS('D13_Budget'!$D$11:$D$297,'D13_Budget'!$B$11:$B$297,A125,'D13_Budget'!$C$11:$C$297,B125,'D13_Budget'!$A$11:$A$297,C125)</x:f>
        <x:v>9615</x:v>
      </x:c>
      <x:c r="F125" s="24" t="n">
        <x:f>D125-E125</x:f>
        <x:v>-9115</x:v>
      </x:c>
      <x:c r="G125" s="26" t="n">
        <x:f>IF(E125=0,0,F125/E125)</x:f>
        <x:v>-0.9479979199167967</x:v>
      </x:c>
      <x:c r="H125" s="4" t="n">
        <x:f>IF(E125=0,0,1)</x:f>
        <x:v>1</x:v>
      </x:c>
      <x:c r="I125" s="26" t="n">
        <x:f>IF(H125=1,G125,"n/m")</x:f>
        <x:v>-0.9479979199167967</x:v>
      </x:c>
    </x:row>
    <x:row r="126" ht="25" customHeight="1">
      <x:c r="A126" s="3" t="str">
        <x:v>GL.OPEX.PPL.RECRUIT</x:v>
      </x:c>
      <x:c r="B126" s="3" t="str">
        <x:v>ENG</x:v>
      </x:c>
      <x:c r="C126" s="16" t="n">
        <x:v>2</x:v>
      </x:c>
      <x:c r="D126" s="25" t="n">
        <x:f>SUMIFS('Journal'!$T$11:$T$1147,'Journal'!$G$11:$G$1147,A126,'Journal'!$H$11:$H$1147,B126,'Journal'!$C$11:$C$1147,C126)</x:f>
        <x:v>0</x:v>
      </x:c>
      <x:c r="E126" s="25" t="n">
        <x:f>SUMIFS('D13_Budget'!$D$11:$D$297,'D13_Budget'!$B$11:$B$297,A126,'D13_Budget'!$C$11:$C$297,B126,'D13_Budget'!$A$11:$A$297,C126)</x:f>
        <x:v>9615</x:v>
      </x:c>
      <x:c r="F126" s="24" t="n">
        <x:f>D126-E126</x:f>
        <x:v>-9615</x:v>
      </x:c>
      <x:c r="G126" s="26" t="n">
        <x:f>IF(E126=0,0,F126/E126)</x:f>
        <x:v>-1</x:v>
      </x:c>
      <x:c r="H126" s="4" t="n">
        <x:f>IF(E126=0,0,1)</x:f>
        <x:v>1</x:v>
      </x:c>
      <x:c r="I126" s="26" t="n">
        <x:f>IF(H126=1,G126,"n/m")</x:f>
        <x:v>-1</x:v>
      </x:c>
    </x:row>
    <x:row r="127" ht="25" customHeight="1">
      <x:c r="A127" s="3" t="str">
        <x:v>GL.OPEX.PPL.RECRUIT</x:v>
      </x:c>
      <x:c r="B127" s="3" t="str">
        <x:v>ENG</x:v>
      </x:c>
      <x:c r="C127" s="16" t="n">
        <x:v>3</x:v>
      </x:c>
      <x:c r="D127" s="25" t="n">
        <x:f>SUMIFS('Journal'!$T$11:$T$1147,'Journal'!$G$11:$G$1147,A127,'Journal'!$H$11:$H$1147,B127,'Journal'!$C$11:$C$1147,C127)</x:f>
        <x:v>23787.5</x:v>
      </x:c>
      <x:c r="E127" s="25" t="n">
        <x:f>SUMIFS('D13_Budget'!$D$11:$D$297,'D13_Budget'!$B$11:$B$297,A127,'D13_Budget'!$C$11:$C$297,B127,'D13_Budget'!$A$11:$A$297,C127)</x:f>
        <x:v>8580</x:v>
      </x:c>
      <x:c r="F127" s="24" t="n">
        <x:f>D127-E127</x:f>
        <x:v>15207.5</x:v>
      </x:c>
      <x:c r="G127" s="26" t="n">
        <x:f>IF(E127=0,0,F127/E127)</x:f>
        <x:v>1.7724358974358974</x:v>
      </x:c>
      <x:c r="H127" s="4" t="n">
        <x:f>IF(E127=0,0,1)</x:f>
        <x:v>1</x:v>
      </x:c>
      <x:c r="I127" s="26" t="n">
        <x:f>IF(H127=1,G127,"n/m")</x:f>
        <x:v>1.7724358974358974</x:v>
      </x:c>
    </x:row>
    <x:row r="128" ht="25" customHeight="1">
      <x:c r="A128" s="3" t="str">
        <x:v>GL.OPEX.PPL.RECRUIT</x:v>
      </x:c>
      <x:c r="B128" s="3" t="str">
        <x:v>ENG</x:v>
      </x:c>
      <x:c r="C128" s="16" t="n">
        <x:v>4</x:v>
      </x:c>
      <x:c r="D128" s="25" t="n">
        <x:f>SUMIFS('Journal'!$T$11:$T$1147,'Journal'!$G$11:$G$1147,A128,'Journal'!$H$11:$H$1147,B128,'Journal'!$C$11:$C$1147,C128)</x:f>
        <x:v>0</x:v>
      </x:c>
      <x:c r="E128" s="25" t="n">
        <x:f>SUMIFS('D13_Budget'!$D$11:$D$297,'D13_Budget'!$B$11:$B$297,A128,'D13_Budget'!$C$11:$C$297,B128,'D13_Budget'!$A$11:$A$297,C128)</x:f>
        <x:v>0</x:v>
      </x:c>
      <x:c r="F128" s="24" t="n">
        <x:f>D128-E128</x:f>
        <x:v>0</x:v>
      </x:c>
      <x:c r="G128" s="26" t="n">
        <x:f>IF(E128=0,0,F128/E128)</x:f>
        <x:v>0</x:v>
      </x:c>
      <x:c r="H128" s="4" t="n">
        <x:f>IF(E128=0,0,1)</x:f>
        <x:v>0</x:v>
      </x:c>
      <x:c r="I128" s="26" t="str">
        <x:f>IF(H128=1,G128,"n/m")</x:f>
        <x:v>n/m</x:v>
      </x:c>
    </x:row>
    <x:row r="129" ht="25" customHeight="1">
      <x:c r="A129" s="3" t="str">
        <x:v>GL.OPEX.PPL.RECRUIT</x:v>
      </x:c>
      <x:c r="B129" s="3" t="str">
        <x:v>ENG</x:v>
      </x:c>
      <x:c r="C129" s="16" t="n">
        <x:v>5</x:v>
      </x:c>
      <x:c r="D129" s="25" t="n">
        <x:f>SUMIFS('Journal'!$T$11:$T$1147,'Journal'!$G$11:$G$1147,A129,'Journal'!$H$11:$H$1147,B129,'Journal'!$C$11:$C$1147,C129)</x:f>
        <x:v>500</x:v>
      </x:c>
      <x:c r="E129" s="25" t="n">
        <x:f>SUMIFS('D13_Budget'!$D$11:$D$297,'D13_Budget'!$B$11:$B$297,A129,'D13_Budget'!$C$11:$C$297,B129,'D13_Budget'!$A$11:$A$297,C129)</x:f>
        <x:v>8580</x:v>
      </x:c>
      <x:c r="F129" s="24" t="n">
        <x:f>D129-E129</x:f>
        <x:v>-8080</x:v>
      </x:c>
      <x:c r="G129" s="26" t="n">
        <x:f>IF(E129=0,0,F129/E129)</x:f>
        <x:v>-0.9417249417249417</x:v>
      </x:c>
      <x:c r="H129" s="4" t="n">
        <x:f>IF(E129=0,0,1)</x:f>
        <x:v>1</x:v>
      </x:c>
      <x:c r="I129" s="26" t="n">
        <x:f>IF(H129=1,G129,"n/m")</x:f>
        <x:v>-0.9417249417249417</x:v>
      </x:c>
    </x:row>
    <x:row r="130" ht="25" customHeight="1">
      <x:c r="A130" s="3" t="str">
        <x:v>GL.OPEX.PPL.RECRUIT</x:v>
      </x:c>
      <x:c r="B130" s="3" t="str">
        <x:v>ENG</x:v>
      </x:c>
      <x:c r="C130" s="16" t="n">
        <x:v>6</x:v>
      </x:c>
      <x:c r="D130" s="25" t="n">
        <x:f>SUMIFS('Journal'!$T$11:$T$1147,'Journal'!$G$11:$G$1147,A130,'Journal'!$H$11:$H$1147,B130,'Journal'!$C$11:$C$1147,C130)</x:f>
        <x:v>0</x:v>
      </x:c>
      <x:c r="E130" s="25" t="n">
        <x:f>SUMIFS('D13_Budget'!$D$11:$D$297,'D13_Budget'!$B$11:$B$297,A130,'D13_Budget'!$C$11:$C$297,B130,'D13_Budget'!$A$11:$A$297,C130)</x:f>
        <x:v>0</x:v>
      </x:c>
      <x:c r="F130" s="24" t="n">
        <x:f>D130-E130</x:f>
        <x:v>0</x:v>
      </x:c>
      <x:c r="G130" s="26" t="n">
        <x:f>IF(E130=0,0,F130/E130)</x:f>
        <x:v>0</x:v>
      </x:c>
      <x:c r="H130" s="4" t="n">
        <x:f>IF(E130=0,0,1)</x:f>
        <x:v>0</x:v>
      </x:c>
      <x:c r="I130" s="26" t="str">
        <x:f>IF(H130=1,G130,"n/m")</x:f>
        <x:v>n/m</x:v>
      </x:c>
    </x:row>
    <x:row r="131" ht="25" customHeight="1">
      <x:c r="A131" s="3" t="str">
        <x:v>GL.OPEX.PPL.RECRUIT</x:v>
      </x:c>
      <x:c r="B131" s="3" t="str">
        <x:v>MKT</x:v>
      </x:c>
      <x:c r="C131" s="16" t="n">
        <x:v>1</x:v>
      </x:c>
      <x:c r="D131" s="25" t="n">
        <x:f>SUMIFS('Journal'!$T$11:$T$1147,'Journal'!$G$11:$G$1147,A131,'Journal'!$H$11:$H$1147,B131,'Journal'!$C$11:$C$1147,C131)</x:f>
        <x:v>0</x:v>
      </x:c>
      <x:c r="E131" s="25" t="n">
        <x:f>SUMIFS('D13_Budget'!$D$11:$D$297,'D13_Budget'!$B$11:$B$297,A131,'D13_Budget'!$C$11:$C$297,B131,'D13_Budget'!$A$11:$A$297,C131)</x:f>
        <x:v>0</x:v>
      </x:c>
      <x:c r="F131" s="24" t="n">
        <x:f>D131-E131</x:f>
        <x:v>0</x:v>
      </x:c>
      <x:c r="G131" s="26" t="n">
        <x:f>IF(E131=0,0,F131/E131)</x:f>
        <x:v>0</x:v>
      </x:c>
      <x:c r="H131" s="4" t="n">
        <x:f>IF(E131=0,0,1)</x:f>
        <x:v>0</x:v>
      </x:c>
      <x:c r="I131" s="26" t="str">
        <x:f>IF(H131=1,G131,"n/m")</x:f>
        <x:v>n/m</x:v>
      </x:c>
    </x:row>
    <x:row r="132" ht="25" customHeight="1">
      <x:c r="A132" s="3" t="str">
        <x:v>GL.OPEX.PPL.RECRUIT</x:v>
      </x:c>
      <x:c r="B132" s="3" t="str">
        <x:v>MKT</x:v>
      </x:c>
      <x:c r="C132" s="16" t="n">
        <x:v>2</x:v>
      </x:c>
      <x:c r="D132" s="25" t="n">
        <x:f>SUMIFS('Journal'!$T$11:$T$1147,'Journal'!$G$11:$G$1147,A132,'Journal'!$H$11:$H$1147,B132,'Journal'!$C$11:$C$1147,C132)</x:f>
        <x:v>0</x:v>
      </x:c>
      <x:c r="E132" s="25" t="n">
        <x:f>SUMIFS('D13_Budget'!$D$11:$D$297,'D13_Budget'!$B$11:$B$297,A132,'D13_Budget'!$C$11:$C$297,B132,'D13_Budget'!$A$11:$A$297,C132)</x:f>
        <x:v>0</x:v>
      </x:c>
      <x:c r="F132" s="24" t="n">
        <x:f>D132-E132</x:f>
        <x:v>0</x:v>
      </x:c>
      <x:c r="G132" s="26" t="n">
        <x:f>IF(E132=0,0,F132/E132)</x:f>
        <x:v>0</x:v>
      </x:c>
      <x:c r="H132" s="4" t="n">
        <x:f>IF(E132=0,0,1)</x:f>
        <x:v>0</x:v>
      </x:c>
      <x:c r="I132" s="26" t="str">
        <x:f>IF(H132=1,G132,"n/m")</x:f>
        <x:v>n/m</x:v>
      </x:c>
    </x:row>
    <x:row r="133" ht="25" customHeight="1">
      <x:c r="A133" s="3" t="str">
        <x:v>GL.OPEX.PPL.RECRUIT</x:v>
      </x:c>
      <x:c r="B133" s="3" t="str">
        <x:v>MKT</x:v>
      </x:c>
      <x:c r="C133" s="16" t="n">
        <x:v>3</x:v>
      </x:c>
      <x:c r="D133" s="25" t="n">
        <x:f>SUMIFS('Journal'!$T$11:$T$1147,'Journal'!$G$11:$G$1147,A133,'Journal'!$H$11:$H$1147,B133,'Journal'!$C$11:$C$1147,C133)</x:f>
        <x:v>0</x:v>
      </x:c>
      <x:c r="E133" s="25" t="n">
        <x:f>SUMIFS('D13_Budget'!$D$11:$D$297,'D13_Budget'!$B$11:$B$297,A133,'D13_Budget'!$C$11:$C$297,B133,'D13_Budget'!$A$11:$A$297,C133)</x:f>
        <x:v>0</x:v>
      </x:c>
      <x:c r="F133" s="24" t="n">
        <x:f>D133-E133</x:f>
        <x:v>0</x:v>
      </x:c>
      <x:c r="G133" s="26" t="n">
        <x:f>IF(E133=0,0,F133/E133)</x:f>
        <x:v>0</x:v>
      </x:c>
      <x:c r="H133" s="4" t="n">
        <x:f>IF(E133=0,0,1)</x:f>
        <x:v>0</x:v>
      </x:c>
      <x:c r="I133" s="26" t="str">
        <x:f>IF(H133=1,G133,"n/m")</x:f>
        <x:v>n/m</x:v>
      </x:c>
    </x:row>
    <x:row r="134" ht="25" customHeight="1">
      <x:c r="A134" s="3" t="str">
        <x:v>GL.OPEX.PPL.RECRUIT</x:v>
      </x:c>
      <x:c r="B134" s="3" t="str">
        <x:v>MKT</x:v>
      </x:c>
      <x:c r="C134" s="16" t="n">
        <x:v>4</x:v>
      </x:c>
      <x:c r="D134" s="25" t="n">
        <x:f>SUMIFS('Journal'!$T$11:$T$1147,'Journal'!$G$11:$G$1147,A134,'Journal'!$H$11:$H$1147,B134,'Journal'!$C$11:$C$1147,C134)</x:f>
        <x:v>0</x:v>
      </x:c>
      <x:c r="E134" s="25" t="n">
        <x:f>SUMIFS('D13_Budget'!$D$11:$D$297,'D13_Budget'!$B$11:$B$297,A134,'D13_Budget'!$C$11:$C$297,B134,'D13_Budget'!$A$11:$A$297,C134)</x:f>
        <x:v>0</x:v>
      </x:c>
      <x:c r="F134" s="24" t="n">
        <x:f>D134-E134</x:f>
        <x:v>0</x:v>
      </x:c>
      <x:c r="G134" s="26" t="n">
        <x:f>IF(E134=0,0,F134/E134)</x:f>
        <x:v>0</x:v>
      </x:c>
      <x:c r="H134" s="4" t="n">
        <x:f>IF(E134=0,0,1)</x:f>
        <x:v>0</x:v>
      </x:c>
      <x:c r="I134" s="26" t="str">
        <x:f>IF(H134=1,G134,"n/m")</x:f>
        <x:v>n/m</x:v>
      </x:c>
    </x:row>
    <x:row r="135" ht="25" customHeight="1">
      <x:c r="A135" s="3" t="str">
        <x:v>GL.OPEX.PPL.RECRUIT</x:v>
      </x:c>
      <x:c r="B135" s="3" t="str">
        <x:v>MKT</x:v>
      </x:c>
      <x:c r="C135" s="16" t="n">
        <x:v>5</x:v>
      </x:c>
      <x:c r="D135" s="25" t="n">
        <x:f>SUMIFS('Journal'!$T$11:$T$1147,'Journal'!$G$11:$G$1147,A135,'Journal'!$H$11:$H$1147,B135,'Journal'!$C$11:$C$1147,C135)</x:f>
        <x:v>0</x:v>
      </x:c>
      <x:c r="E135" s="25" t="n">
        <x:f>SUMIFS('D13_Budget'!$D$11:$D$297,'D13_Budget'!$B$11:$B$297,A135,'D13_Budget'!$C$11:$C$297,B135,'D13_Budget'!$A$11:$A$297,C135)</x:f>
        <x:v>0</x:v>
      </x:c>
      <x:c r="F135" s="24" t="n">
        <x:f>D135-E135</x:f>
        <x:v>0</x:v>
      </x:c>
      <x:c r="G135" s="26" t="n">
        <x:f>IF(E135=0,0,F135/E135)</x:f>
        <x:v>0</x:v>
      </x:c>
      <x:c r="H135" s="4" t="n">
        <x:f>IF(E135=0,0,1)</x:f>
        <x:v>0</x:v>
      </x:c>
      <x:c r="I135" s="26" t="str">
        <x:f>IF(H135=1,G135,"n/m")</x:f>
        <x:v>n/m</x:v>
      </x:c>
    </x:row>
    <x:row r="136" ht="25" customHeight="1">
      <x:c r="A136" s="3" t="str">
        <x:v>GL.OPEX.PPL.RECRUIT</x:v>
      </x:c>
      <x:c r="B136" s="3" t="str">
        <x:v>MKT</x:v>
      </x:c>
      <x:c r="C136" s="16" t="n">
        <x:v>6</x:v>
      </x:c>
      <x:c r="D136" s="25" t="n">
        <x:f>SUMIFS('Journal'!$T$11:$T$1147,'Journal'!$G$11:$G$1147,A136,'Journal'!$H$11:$H$1147,B136,'Journal'!$C$11:$C$1147,C136)</x:f>
        <x:v>500</x:v>
      </x:c>
      <x:c r="E136" s="25" t="n">
        <x:f>SUMIFS('D13_Budget'!$D$11:$D$297,'D13_Budget'!$B$11:$B$297,A136,'D13_Budget'!$C$11:$C$297,B136,'D13_Budget'!$A$11:$A$297,C136)</x:f>
        <x:v>0</x:v>
      </x:c>
      <x:c r="F136" s="24" t="n">
        <x:f>D136-E136</x:f>
        <x:v>500</x:v>
      </x:c>
      <x:c r="G136" s="26" t="n">
        <x:f>IF(E136=0,0,F136/E136)</x:f>
        <x:v>0</x:v>
      </x:c>
      <x:c r="H136" s="4" t="n">
        <x:f>IF(E136=0,0,1)</x:f>
        <x:v>0</x:v>
      </x:c>
      <x:c r="I136" s="26" t="str">
        <x:f>IF(H136=1,G136,"n/m")</x:f>
        <x:v>n/m</x:v>
      </x:c>
    </x:row>
    <x:row r="137" ht="25" customHeight="1">
      <x:c r="A137" s="3" t="str">
        <x:v>GL.OPEX.PPL.RECRUIT</x:v>
      </x:c>
      <x:c r="B137" s="3" t="str">
        <x:v>PROD</x:v>
      </x:c>
      <x:c r="C137" s="16" t="n">
        <x:v>1</x:v>
      </x:c>
      <x:c r="D137" s="25" t="n">
        <x:f>SUMIFS('Journal'!$T$11:$T$1147,'Journal'!$G$11:$G$1147,A137,'Journal'!$H$11:$H$1147,B137,'Journal'!$C$11:$C$1147,C137)</x:f>
        <x:v>0</x:v>
      </x:c>
      <x:c r="E137" s="25" t="n">
        <x:f>SUMIFS('D13_Budget'!$D$11:$D$297,'D13_Budget'!$B$11:$B$297,A137,'D13_Budget'!$C$11:$C$297,B137,'D13_Budget'!$A$11:$A$297,C137)</x:f>
        <x:v>0</x:v>
      </x:c>
      <x:c r="F137" s="24" t="n">
        <x:f>D137-E137</x:f>
        <x:v>0</x:v>
      </x:c>
      <x:c r="G137" s="26" t="n">
        <x:f>IF(E137=0,0,F137/E137)</x:f>
        <x:v>0</x:v>
      </x:c>
      <x:c r="H137" s="4" t="n">
        <x:f>IF(E137=0,0,1)</x:f>
        <x:v>0</x:v>
      </x:c>
      <x:c r="I137" s="26" t="str">
        <x:f>IF(H137=1,G137,"n/m")</x:f>
        <x:v>n/m</x:v>
      </x:c>
    </x:row>
    <x:row r="138" ht="25" customHeight="1">
      <x:c r="A138" s="3" t="str">
        <x:v>GL.OPEX.PPL.RECRUIT</x:v>
      </x:c>
      <x:c r="B138" s="3" t="str">
        <x:v>PROD</x:v>
      </x:c>
      <x:c r="C138" s="16" t="n">
        <x:v>2</x:v>
      </x:c>
      <x:c r="D138" s="25" t="n">
        <x:f>SUMIFS('Journal'!$T$11:$T$1147,'Journal'!$G$11:$G$1147,A138,'Journal'!$H$11:$H$1147,B138,'Journal'!$C$11:$C$1147,C138)</x:f>
        <x:v>0</x:v>
      </x:c>
      <x:c r="E138" s="25" t="n">
        <x:f>SUMIFS('D13_Budget'!$D$11:$D$297,'D13_Budget'!$B$11:$B$297,A138,'D13_Budget'!$C$11:$C$297,B138,'D13_Budget'!$A$11:$A$297,C138)</x:f>
        <x:v>0</x:v>
      </x:c>
      <x:c r="F138" s="24" t="n">
        <x:f>D138-E138</x:f>
        <x:v>0</x:v>
      </x:c>
      <x:c r="G138" s="26" t="n">
        <x:f>IF(E138=0,0,F138/E138)</x:f>
        <x:v>0</x:v>
      </x:c>
      <x:c r="H138" s="4" t="n">
        <x:f>IF(E138=0,0,1)</x:f>
        <x:v>0</x:v>
      </x:c>
      <x:c r="I138" s="26" t="str">
        <x:f>IF(H138=1,G138,"n/m")</x:f>
        <x:v>n/m</x:v>
      </x:c>
    </x:row>
    <x:row r="139" ht="25" customHeight="1">
      <x:c r="A139" s="3" t="str">
        <x:v>GL.OPEX.PPL.RECRUIT</x:v>
      </x:c>
      <x:c r="B139" s="3" t="str">
        <x:v>PROD</x:v>
      </x:c>
      <x:c r="C139" s="16" t="n">
        <x:v>3</x:v>
      </x:c>
      <x:c r="D139" s="25" t="n">
        <x:f>SUMIFS('Journal'!$T$11:$T$1147,'Journal'!$G$11:$G$1147,A139,'Journal'!$H$11:$H$1147,B139,'Journal'!$C$11:$C$1147,C139)</x:f>
        <x:v>0</x:v>
      </x:c>
      <x:c r="E139" s="25" t="n">
        <x:f>SUMIFS('D13_Budget'!$D$11:$D$297,'D13_Budget'!$B$11:$B$297,A139,'D13_Budget'!$C$11:$C$297,B139,'D13_Budget'!$A$11:$A$297,C139)</x:f>
        <x:v>0</x:v>
      </x:c>
      <x:c r="F139" s="24" t="n">
        <x:f>D139-E139</x:f>
        <x:v>0</x:v>
      </x:c>
      <x:c r="G139" s="26" t="n">
        <x:f>IF(E139=0,0,F139/E139)</x:f>
        <x:v>0</x:v>
      </x:c>
      <x:c r="H139" s="4" t="n">
        <x:f>IF(E139=0,0,1)</x:f>
        <x:v>0</x:v>
      </x:c>
      <x:c r="I139" s="26" t="str">
        <x:f>IF(H139=1,G139,"n/m")</x:f>
        <x:v>n/m</x:v>
      </x:c>
    </x:row>
    <x:row r="140" ht="25" customHeight="1">
      <x:c r="A140" s="3" t="str">
        <x:v>GL.OPEX.PPL.RECRUIT</x:v>
      </x:c>
      <x:c r="B140" s="3" t="str">
        <x:v>PROD</x:v>
      </x:c>
      <x:c r="C140" s="16" t="n">
        <x:v>4</x:v>
      </x:c>
      <x:c r="D140" s="25" t="n">
        <x:f>SUMIFS('Journal'!$T$11:$T$1147,'Journal'!$G$11:$G$1147,A140,'Journal'!$H$11:$H$1147,B140,'Journal'!$C$11:$C$1147,C140)</x:f>
        <x:v>500</x:v>
      </x:c>
      <x:c r="E140" s="25" t="n">
        <x:f>SUMIFS('D13_Budget'!$D$11:$D$297,'D13_Budget'!$B$11:$B$297,A140,'D13_Budget'!$C$11:$C$297,B140,'D13_Budget'!$A$11:$A$297,C140)</x:f>
        <x:v>7545</x:v>
      </x:c>
      <x:c r="F140" s="24" t="n">
        <x:f>D140-E140</x:f>
        <x:v>-7045</x:v>
      </x:c>
      <x:c r="G140" s="26" t="n">
        <x:f>IF(E140=0,0,F140/E140)</x:f>
        <x:v>-0.9337309476474487</x:v>
      </x:c>
      <x:c r="H140" s="4" t="n">
        <x:f>IF(E140=0,0,1)</x:f>
        <x:v>1</x:v>
      </x:c>
      <x:c r="I140" s="26" t="n">
        <x:f>IF(H140=1,G140,"n/m")</x:f>
        <x:v>-0.9337309476474487</x:v>
      </x:c>
    </x:row>
    <x:row r="141" ht="25" customHeight="1">
      <x:c r="A141" s="3" t="str">
        <x:v>GL.OPEX.PPL.RECRUIT</x:v>
      </x:c>
      <x:c r="B141" s="3" t="str">
        <x:v>PROD</x:v>
      </x:c>
      <x:c r="C141" s="16" t="n">
        <x:v>5</x:v>
      </x:c>
      <x:c r="D141" s="25" t="n">
        <x:f>SUMIFS('Journal'!$T$11:$T$1147,'Journal'!$G$11:$G$1147,A141,'Journal'!$H$11:$H$1147,B141,'Journal'!$C$11:$C$1147,C141)</x:f>
        <x:v>0</x:v>
      </x:c>
      <x:c r="E141" s="25" t="n">
        <x:f>SUMIFS('D13_Budget'!$D$11:$D$297,'D13_Budget'!$B$11:$B$297,A141,'D13_Budget'!$C$11:$C$297,B141,'D13_Budget'!$A$11:$A$297,C141)</x:f>
        <x:v>0</x:v>
      </x:c>
      <x:c r="F141" s="24" t="n">
        <x:f>D141-E141</x:f>
        <x:v>0</x:v>
      </x:c>
      <x:c r="G141" s="26" t="n">
        <x:f>IF(E141=0,0,F141/E141)</x:f>
        <x:v>0</x:v>
      </x:c>
      <x:c r="H141" s="4" t="n">
        <x:f>IF(E141=0,0,1)</x:f>
        <x:v>0</x:v>
      </x:c>
      <x:c r="I141" s="26" t="str">
        <x:f>IF(H141=1,G141,"n/m")</x:f>
        <x:v>n/m</x:v>
      </x:c>
    </x:row>
    <x:row r="142" ht="25" customHeight="1">
      <x:c r="A142" s="3" t="str">
        <x:v>GL.OPEX.PPL.RECRUIT</x:v>
      </x:c>
      <x:c r="B142" s="3" t="str">
        <x:v>PROD</x:v>
      </x:c>
      <x:c r="C142" s="16" t="n">
        <x:v>6</x:v>
      </x:c>
      <x:c r="D142" s="25" t="n">
        <x:f>SUMIFS('Journal'!$T$11:$T$1147,'Journal'!$G$11:$G$1147,A142,'Journal'!$H$11:$H$1147,B142,'Journal'!$C$11:$C$1147,C142)</x:f>
        <x:v>0</x:v>
      </x:c>
      <x:c r="E142" s="25" t="n">
        <x:f>SUMIFS('D13_Budget'!$D$11:$D$297,'D13_Budget'!$B$11:$B$297,A142,'D13_Budget'!$C$11:$C$297,B142,'D13_Budget'!$A$11:$A$297,C142)</x:f>
        <x:v>0</x:v>
      </x:c>
      <x:c r="F142" s="24" t="n">
        <x:f>D142-E142</x:f>
        <x:v>0</x:v>
      </x:c>
      <x:c r="G142" s="26" t="n">
        <x:f>IF(E142=0,0,F142/E142)</x:f>
        <x:v>0</x:v>
      </x:c>
      <x:c r="H142" s="4" t="n">
        <x:f>IF(E142=0,0,1)</x:f>
        <x:v>0</x:v>
      </x:c>
      <x:c r="I142" s="26" t="str">
        <x:f>IF(H142=1,G142,"n/m")</x:f>
        <x:v>n/m</x:v>
      </x:c>
    </x:row>
    <x:row r="143" ht="25" customHeight="1">
      <x:c r="A143" s="3" t="str">
        <x:v>GL.OPEX.PPL.SW</x:v>
      </x:c>
      <x:c r="B143" s="3" t="str">
        <x:v>COMP</x:v>
      </x:c>
      <x:c r="C143" s="16" t="n">
        <x:v>1</x:v>
      </x:c>
      <x:c r="D143" s="25" t="n">
        <x:f>SUMIFS('Journal'!$T$11:$T$1147,'Journal'!$G$11:$G$1147,A143,'Journal'!$H$11:$H$1147,B143,'Journal'!$C$11:$C$1147,C143)</x:f>
        <x:v>0</x:v>
      </x:c>
      <x:c r="E143" s="25" t="n">
        <x:f>SUMIFS('D13_Budget'!$D$11:$D$297,'D13_Budget'!$B$11:$B$297,A143,'D13_Budget'!$C$11:$C$297,B143,'D13_Budget'!$A$11:$A$297,C143)</x:f>
        <x:v>0</x:v>
      </x:c>
      <x:c r="F143" s="24" t="n">
        <x:f>D143-E143</x:f>
        <x:v>0</x:v>
      </x:c>
      <x:c r="G143" s="26" t="n">
        <x:f>IF(E143=0,0,F143/E143)</x:f>
        <x:v>0</x:v>
      </x:c>
      <x:c r="H143" s="4" t="n">
        <x:f>IF(E143=0,0,1)</x:f>
        <x:v>0</x:v>
      </x:c>
      <x:c r="I143" s="26" t="str">
        <x:f>IF(H143=1,G143,"n/m")</x:f>
        <x:v>n/m</x:v>
      </x:c>
    </x:row>
    <x:row r="144" ht="25" customHeight="1">
      <x:c r="A144" s="3" t="str">
        <x:v>GL.OPEX.PPL.SW</x:v>
      </x:c>
      <x:c r="B144" s="3" t="str">
        <x:v>COMP</x:v>
      </x:c>
      <x:c r="C144" s="16" t="n">
        <x:v>2</x:v>
      </x:c>
      <x:c r="D144" s="25" t="n">
        <x:f>SUMIFS('Journal'!$T$11:$T$1147,'Journal'!$G$11:$G$1147,A144,'Journal'!$H$11:$H$1147,B144,'Journal'!$C$11:$C$1147,C144)</x:f>
        <x:v>0</x:v>
      </x:c>
      <x:c r="E144" s="25" t="n">
        <x:f>SUMIFS('D13_Budget'!$D$11:$D$297,'D13_Budget'!$B$11:$B$297,A144,'D13_Budget'!$C$11:$C$297,B144,'D13_Budget'!$A$11:$A$297,C144)</x:f>
        <x:v>0</x:v>
      </x:c>
      <x:c r="F144" s="24" t="n">
        <x:f>D144-E144</x:f>
        <x:v>0</x:v>
      </x:c>
      <x:c r="G144" s="26" t="n">
        <x:f>IF(E144=0,0,F144/E144)</x:f>
        <x:v>0</x:v>
      </x:c>
      <x:c r="H144" s="4" t="n">
        <x:f>IF(E144=0,0,1)</x:f>
        <x:v>0</x:v>
      </x:c>
      <x:c r="I144" s="26" t="str">
        <x:f>IF(H144=1,G144,"n/m")</x:f>
        <x:v>n/m</x:v>
      </x:c>
    </x:row>
    <x:row r="145" ht="25" customHeight="1">
      <x:c r="A145" s="3" t="str">
        <x:v>GL.OPEX.PPL.SW</x:v>
      </x:c>
      <x:c r="B145" s="3" t="str">
        <x:v>COMP</x:v>
      </x:c>
      <x:c r="C145" s="16" t="n">
        <x:v>3</x:v>
      </x:c>
      <x:c r="D145" s="25" t="n">
        <x:f>SUMIFS('Journal'!$T$11:$T$1147,'Journal'!$G$11:$G$1147,A145,'Journal'!$H$11:$H$1147,B145,'Journal'!$C$11:$C$1147,C145)</x:f>
        <x:v>0</x:v>
      </x:c>
      <x:c r="E145" s="25" t="n">
        <x:f>SUMIFS('D13_Budget'!$D$11:$D$297,'D13_Budget'!$B$11:$B$297,A145,'D13_Budget'!$C$11:$C$297,B145,'D13_Budget'!$A$11:$A$297,C145)</x:f>
        <x:v>0</x:v>
      </x:c>
      <x:c r="F145" s="24" t="n">
        <x:f>D145-E145</x:f>
        <x:v>0</x:v>
      </x:c>
      <x:c r="G145" s="26" t="n">
        <x:f>IF(E145=0,0,F145/E145)</x:f>
        <x:v>0</x:v>
      </x:c>
      <x:c r="H145" s="4" t="n">
        <x:f>IF(E145=0,0,1)</x:f>
        <x:v>0</x:v>
      </x:c>
      <x:c r="I145" s="26" t="str">
        <x:f>IF(H145=1,G145,"n/m")</x:f>
        <x:v>n/m</x:v>
      </x:c>
    </x:row>
    <x:row r="146" ht="25" customHeight="1">
      <x:c r="A146" s="3" t="str">
        <x:v>GL.OPEX.PPL.SW</x:v>
      </x:c>
      <x:c r="B146" s="3" t="str">
        <x:v>COMP</x:v>
      </x:c>
      <x:c r="C146" s="16" t="n">
        <x:v>4</x:v>
      </x:c>
      <x:c r="D146" s="25" t="n">
        <x:f>SUMIFS('Journal'!$T$11:$T$1147,'Journal'!$G$11:$G$1147,A146,'Journal'!$H$11:$H$1147,B146,'Journal'!$C$11:$C$1147,C146)</x:f>
        <x:v>450</x:v>
      </x:c>
      <x:c r="E146" s="25" t="n">
        <x:f>SUMIFS('D13_Budget'!$D$11:$D$297,'D13_Budget'!$B$11:$B$297,A146,'D13_Budget'!$C$11:$C$297,B146,'D13_Budget'!$A$11:$A$297,C146)</x:f>
        <x:v>450</x:v>
      </x:c>
      <x:c r="F146" s="24" t="n">
        <x:f>D146-E146</x:f>
        <x:v>0</x:v>
      </x:c>
      <x:c r="G146" s="26" t="n">
        <x:f>IF(E146=0,0,F146/E146)</x:f>
        <x:v>0</x:v>
      </x:c>
      <x:c r="H146" s="4" t="n">
        <x:f>IF(E146=0,0,1)</x:f>
        <x:v>1</x:v>
      </x:c>
      <x:c r="I146" s="26" t="n">
        <x:f>IF(H146=1,G146,"n/m")</x:f>
        <x:v>0</x:v>
      </x:c>
    </x:row>
    <x:row r="147" ht="25" customHeight="1">
      <x:c r="A147" s="3" t="str">
        <x:v>GL.OPEX.PPL.SW</x:v>
      </x:c>
      <x:c r="B147" s="3" t="str">
        <x:v>COMP</x:v>
      </x:c>
      <x:c r="C147" s="16" t="n">
        <x:v>5</x:v>
      </x:c>
      <x:c r="D147" s="25" t="n">
        <x:f>SUMIFS('Journal'!$T$11:$T$1147,'Journal'!$G$11:$G$1147,A147,'Journal'!$H$11:$H$1147,B147,'Journal'!$C$11:$C$1147,C147)</x:f>
        <x:v>450</x:v>
      </x:c>
      <x:c r="E147" s="25" t="n">
        <x:f>SUMIFS('D13_Budget'!$D$11:$D$297,'D13_Budget'!$B$11:$B$297,A147,'D13_Budget'!$C$11:$C$297,B147,'D13_Budget'!$A$11:$A$297,C147)</x:f>
        <x:v>450</x:v>
      </x:c>
      <x:c r="F147" s="24" t="n">
        <x:f>D147-E147</x:f>
        <x:v>0</x:v>
      </x:c>
      <x:c r="G147" s="26" t="n">
        <x:f>IF(E147=0,0,F147/E147)</x:f>
        <x:v>0</x:v>
      </x:c>
      <x:c r="H147" s="4" t="n">
        <x:f>IF(E147=0,0,1)</x:f>
        <x:v>1</x:v>
      </x:c>
      <x:c r="I147" s="26" t="n">
        <x:f>IF(H147=1,G147,"n/m")</x:f>
        <x:v>0</x:v>
      </x:c>
    </x:row>
    <x:row r="148" ht="25" customHeight="1">
      <x:c r="A148" s="3" t="str">
        <x:v>GL.OPEX.PPL.SW</x:v>
      </x:c>
      <x:c r="B148" s="3" t="str">
        <x:v>COMP</x:v>
      </x:c>
      <x:c r="C148" s="16" t="n">
        <x:v>6</x:v>
      </x:c>
      <x:c r="D148" s="25" t="n">
        <x:f>SUMIFS('Journal'!$T$11:$T$1147,'Journal'!$G$11:$G$1147,A148,'Journal'!$H$11:$H$1147,B148,'Journal'!$C$11:$C$1147,C148)</x:f>
        <x:v>450</x:v>
      </x:c>
      <x:c r="E148" s="25" t="n">
        <x:f>SUMIFS('D13_Budget'!$D$11:$D$297,'D13_Budget'!$B$11:$B$297,A148,'D13_Budget'!$C$11:$C$297,B148,'D13_Budget'!$A$11:$A$297,C148)</x:f>
        <x:v>450</x:v>
      </x:c>
      <x:c r="F148" s="24" t="n">
        <x:f>D148-E148</x:f>
        <x:v>0</x:v>
      </x:c>
      <x:c r="G148" s="26" t="n">
        <x:f>IF(E148=0,0,F148/E148)</x:f>
        <x:v>0</x:v>
      </x:c>
      <x:c r="H148" s="4" t="n">
        <x:f>IF(E148=0,0,1)</x:f>
        <x:v>1</x:v>
      </x:c>
      <x:c r="I148" s="26" t="n">
        <x:f>IF(H148=1,G148,"n/m")</x:f>
        <x:v>0</x:v>
      </x:c>
    </x:row>
    <x:row r="149" ht="25" customHeight="1">
      <x:c r="A149" s="3" t="str">
        <x:v>GL.OPEX.PPL.SW</x:v>
      </x:c>
      <x:c r="B149" s="3" t="str">
        <x:v>ENG</x:v>
      </x:c>
      <x:c r="C149" s="16" t="n">
        <x:v>1</x:v>
      </x:c>
      <x:c r="D149" s="25" t="n">
        <x:f>SUMIFS('Journal'!$T$11:$T$1147,'Journal'!$G$11:$G$1147,A149,'Journal'!$H$11:$H$1147,B149,'Journal'!$C$11:$C$1147,C149)</x:f>
        <x:v>900</x:v>
      </x:c>
      <x:c r="E149" s="25" t="n">
        <x:f>SUMIFS('D13_Budget'!$D$11:$D$297,'D13_Budget'!$B$11:$B$297,A149,'D13_Budget'!$C$11:$C$297,B149,'D13_Budget'!$A$11:$A$297,C149)</x:f>
        <x:v>900</x:v>
      </x:c>
      <x:c r="F149" s="24" t="n">
        <x:f>D149-E149</x:f>
        <x:v>0</x:v>
      </x:c>
      <x:c r="G149" s="26" t="n">
        <x:f>IF(E149=0,0,F149/E149)</x:f>
        <x:v>0</x:v>
      </x:c>
      <x:c r="H149" s="4" t="n">
        <x:f>IF(E149=0,0,1)</x:f>
        <x:v>1</x:v>
      </x:c>
      <x:c r="I149" s="26" t="n">
        <x:f>IF(H149=1,G149,"n/m")</x:f>
        <x:v>0</x:v>
      </x:c>
    </x:row>
    <x:row r="150" ht="25" customHeight="1">
      <x:c r="A150" s="3" t="str">
        <x:v>GL.OPEX.PPL.SW</x:v>
      </x:c>
      <x:c r="B150" s="3" t="str">
        <x:v>ENG</x:v>
      </x:c>
      <x:c r="C150" s="16" t="n">
        <x:v>2</x:v>
      </x:c>
      <x:c r="D150" s="25" t="n">
        <x:f>SUMIFS('Journal'!$T$11:$T$1147,'Journal'!$G$11:$G$1147,A150,'Journal'!$H$11:$H$1147,B150,'Journal'!$C$11:$C$1147,C150)</x:f>
        <x:v>900</x:v>
      </x:c>
      <x:c r="E150" s="25" t="n">
        <x:f>SUMIFS('D13_Budget'!$D$11:$D$297,'D13_Budget'!$B$11:$B$297,A150,'D13_Budget'!$C$11:$C$297,B150,'D13_Budget'!$A$11:$A$297,C150)</x:f>
        <x:v>1350</x:v>
      </x:c>
      <x:c r="F150" s="24" t="n">
        <x:f>D150-E150</x:f>
        <x:v>-450</x:v>
      </x:c>
      <x:c r="G150" s="26" t="n">
        <x:f>IF(E150=0,0,F150/E150)</x:f>
        <x:v>-0.3333333333333333</x:v>
      </x:c>
      <x:c r="H150" s="4" t="n">
        <x:f>IF(E150=0,0,1)</x:f>
        <x:v>1</x:v>
      </x:c>
      <x:c r="I150" s="26" t="n">
        <x:f>IF(H150=1,G150,"n/m")</x:f>
        <x:v>-0.3333333333333333</x:v>
      </x:c>
    </x:row>
    <x:row r="151" ht="25" customHeight="1">
      <x:c r="A151" s="3" t="str">
        <x:v>GL.OPEX.PPL.SW</x:v>
      </x:c>
      <x:c r="B151" s="3" t="str">
        <x:v>ENG</x:v>
      </x:c>
      <x:c r="C151" s="16" t="n">
        <x:v>3</x:v>
      </x:c>
      <x:c r="D151" s="25" t="n">
        <x:f>SUMIFS('Journal'!$T$11:$T$1147,'Journal'!$G$11:$G$1147,A151,'Journal'!$H$11:$H$1147,B151,'Journal'!$C$11:$C$1147,C151)</x:f>
        <x:v>1800</x:v>
      </x:c>
      <x:c r="E151" s="25" t="n">
        <x:f>SUMIFS('D13_Budget'!$D$11:$D$297,'D13_Budget'!$B$11:$B$297,A151,'D13_Budget'!$C$11:$C$297,B151,'D13_Budget'!$A$11:$A$297,C151)</x:f>
        <x:v>1800</x:v>
      </x:c>
      <x:c r="F151" s="24" t="n">
        <x:f>D151-E151</x:f>
        <x:v>0</x:v>
      </x:c>
      <x:c r="G151" s="26" t="n">
        <x:f>IF(E151=0,0,F151/E151)</x:f>
        <x:v>0</x:v>
      </x:c>
      <x:c r="H151" s="4" t="n">
        <x:f>IF(E151=0,0,1)</x:f>
        <x:v>1</x:v>
      </x:c>
      <x:c r="I151" s="26" t="n">
        <x:f>IF(H151=1,G151,"n/m")</x:f>
        <x:v>0</x:v>
      </x:c>
    </x:row>
    <x:row r="152" ht="25" customHeight="1">
      <x:c r="A152" s="3" t="str">
        <x:v>GL.OPEX.PPL.SW</x:v>
      </x:c>
      <x:c r="B152" s="3" t="str">
        <x:v>ENG</x:v>
      </x:c>
      <x:c r="C152" s="16" t="n">
        <x:v>4</x:v>
      </x:c>
      <x:c r="D152" s="25" t="n">
        <x:f>SUMIFS('Journal'!$T$11:$T$1147,'Journal'!$G$11:$G$1147,A152,'Journal'!$H$11:$H$1147,B152,'Journal'!$C$11:$C$1147,C152)</x:f>
        <x:v>1800</x:v>
      </x:c>
      <x:c r="E152" s="25" t="n">
        <x:f>SUMIFS('D13_Budget'!$D$11:$D$297,'D13_Budget'!$B$11:$B$297,A152,'D13_Budget'!$C$11:$C$297,B152,'D13_Budget'!$A$11:$A$297,C152)</x:f>
        <x:v>1800</x:v>
      </x:c>
      <x:c r="F152" s="24" t="n">
        <x:f>D152-E152</x:f>
        <x:v>0</x:v>
      </x:c>
      <x:c r="G152" s="26" t="n">
        <x:f>IF(E152=0,0,F152/E152)</x:f>
        <x:v>0</x:v>
      </x:c>
      <x:c r="H152" s="4" t="n">
        <x:f>IF(E152=0,0,1)</x:f>
        <x:v>1</x:v>
      </x:c>
      <x:c r="I152" s="26" t="n">
        <x:f>IF(H152=1,G152,"n/m")</x:f>
        <x:v>0</x:v>
      </x:c>
    </x:row>
    <x:row r="153" ht="25" customHeight="1">
      <x:c r="A153" s="3" t="str">
        <x:v>GL.OPEX.PPL.SW</x:v>
      </x:c>
      <x:c r="B153" s="3" t="str">
        <x:v>ENG</x:v>
      </x:c>
      <x:c r="C153" s="16" t="n">
        <x:v>5</x:v>
      </x:c>
      <x:c r="D153" s="25" t="n">
        <x:f>SUMIFS('Journal'!$T$11:$T$1147,'Journal'!$G$11:$G$1147,A153,'Journal'!$H$11:$H$1147,B153,'Journal'!$C$11:$C$1147,C153)</x:f>
        <x:v>2250</x:v>
      </x:c>
      <x:c r="E153" s="25" t="n">
        <x:f>SUMIFS('D13_Budget'!$D$11:$D$297,'D13_Budget'!$B$11:$B$297,A153,'D13_Budget'!$C$11:$C$297,B153,'D13_Budget'!$A$11:$A$297,C153)</x:f>
        <x:v>2250</x:v>
      </x:c>
      <x:c r="F153" s="24" t="n">
        <x:f>D153-E153</x:f>
        <x:v>0</x:v>
      </x:c>
      <x:c r="G153" s="26" t="n">
        <x:f>IF(E153=0,0,F153/E153)</x:f>
        <x:v>0</x:v>
      </x:c>
      <x:c r="H153" s="4" t="n">
        <x:f>IF(E153=0,0,1)</x:f>
        <x:v>1</x:v>
      </x:c>
      <x:c r="I153" s="26" t="n">
        <x:f>IF(H153=1,G153,"n/m")</x:f>
        <x:v>0</x:v>
      </x:c>
    </x:row>
    <x:row r="154" ht="25" customHeight="1">
      <x:c r="A154" s="3" t="str">
        <x:v>GL.OPEX.PPL.SW</x:v>
      </x:c>
      <x:c r="B154" s="3" t="str">
        <x:v>ENG</x:v>
      </x:c>
      <x:c r="C154" s="16" t="n">
        <x:v>6</x:v>
      </x:c>
      <x:c r="D154" s="25" t="n">
        <x:f>SUMIFS('Journal'!$T$11:$T$1147,'Journal'!$G$11:$G$1147,A154,'Journal'!$H$11:$H$1147,B154,'Journal'!$C$11:$C$1147,C154)</x:f>
        <x:v>2250</x:v>
      </x:c>
      <x:c r="E154" s="25" t="n">
        <x:f>SUMIFS('D13_Budget'!$D$11:$D$297,'D13_Budget'!$B$11:$B$297,A154,'D13_Budget'!$C$11:$C$297,B154,'D13_Budget'!$A$11:$A$297,C154)</x:f>
        <x:v>2250</x:v>
      </x:c>
      <x:c r="F154" s="24" t="n">
        <x:f>D154-E154</x:f>
        <x:v>0</x:v>
      </x:c>
      <x:c r="G154" s="26" t="n">
        <x:f>IF(E154=0,0,F154/E154)</x:f>
        <x:v>0</x:v>
      </x:c>
      <x:c r="H154" s="4" t="n">
        <x:f>IF(E154=0,0,1)</x:f>
        <x:v>1</x:v>
      </x:c>
      <x:c r="I154" s="26" t="n">
        <x:f>IF(H154=1,G154,"n/m")</x:f>
        <x:v>0</x:v>
      </x:c>
    </x:row>
    <x:row r="155" ht="25" customHeight="1">
      <x:c r="A155" s="3" t="str">
        <x:v>GL.OPEX.PPL.SW</x:v>
      </x:c>
      <x:c r="B155" s="3" t="str">
        <x:v>MGMT</x:v>
      </x:c>
      <x:c r="C155" s="16" t="n">
        <x:v>1</x:v>
      </x:c>
      <x:c r="D155" s="25" t="n">
        <x:f>SUMIFS('Journal'!$T$11:$T$1147,'Journal'!$G$11:$G$1147,A155,'Journal'!$H$11:$H$1147,B155,'Journal'!$C$11:$C$1147,C155)</x:f>
        <x:v>450</x:v>
      </x:c>
      <x:c r="E155" s="25" t="n">
        <x:f>SUMIFS('D13_Budget'!$D$11:$D$297,'D13_Budget'!$B$11:$B$297,A155,'D13_Budget'!$C$11:$C$297,B155,'D13_Budget'!$A$11:$A$297,C155)</x:f>
        <x:v>450</x:v>
      </x:c>
      <x:c r="F155" s="24" t="n">
        <x:f>D155-E155</x:f>
        <x:v>0</x:v>
      </x:c>
      <x:c r="G155" s="26" t="n">
        <x:f>IF(E155=0,0,F155/E155)</x:f>
        <x:v>0</x:v>
      </x:c>
      <x:c r="H155" s="4" t="n">
        <x:f>IF(E155=0,0,1)</x:f>
        <x:v>1</x:v>
      </x:c>
      <x:c r="I155" s="26" t="n">
        <x:f>IF(H155=1,G155,"n/m")</x:f>
        <x:v>0</x:v>
      </x:c>
    </x:row>
    <x:row r="156" ht="25" customHeight="1">
      <x:c r="A156" s="3" t="str">
        <x:v>GL.OPEX.PPL.SW</x:v>
      </x:c>
      <x:c r="B156" s="3" t="str">
        <x:v>MGMT</x:v>
      </x:c>
      <x:c r="C156" s="16" t="n">
        <x:v>2</x:v>
      </x:c>
      <x:c r="D156" s="25" t="n">
        <x:f>SUMIFS('Journal'!$T$11:$T$1147,'Journal'!$G$11:$G$1147,A156,'Journal'!$H$11:$H$1147,B156,'Journal'!$C$11:$C$1147,C156)</x:f>
        <x:v>450</x:v>
      </x:c>
      <x:c r="E156" s="25" t="n">
        <x:f>SUMIFS('D13_Budget'!$D$11:$D$297,'D13_Budget'!$B$11:$B$297,A156,'D13_Budget'!$C$11:$C$297,B156,'D13_Budget'!$A$11:$A$297,C156)</x:f>
        <x:v>450</x:v>
      </x:c>
      <x:c r="F156" s="24" t="n">
        <x:f>D156-E156</x:f>
        <x:v>0</x:v>
      </x:c>
      <x:c r="G156" s="26" t="n">
        <x:f>IF(E156=0,0,F156/E156)</x:f>
        <x:v>0</x:v>
      </x:c>
      <x:c r="H156" s="4" t="n">
        <x:f>IF(E156=0,0,1)</x:f>
        <x:v>1</x:v>
      </x:c>
      <x:c r="I156" s="26" t="n">
        <x:f>IF(H156=1,G156,"n/m")</x:f>
        <x:v>0</x:v>
      </x:c>
    </x:row>
    <x:row r="157" ht="25" customHeight="1">
      <x:c r="A157" s="3" t="str">
        <x:v>GL.OPEX.PPL.SW</x:v>
      </x:c>
      <x:c r="B157" s="3" t="str">
        <x:v>MGMT</x:v>
      </x:c>
      <x:c r="C157" s="16" t="n">
        <x:v>3</x:v>
      </x:c>
      <x:c r="D157" s="25" t="n">
        <x:f>SUMIFS('Journal'!$T$11:$T$1147,'Journal'!$G$11:$G$1147,A157,'Journal'!$H$11:$H$1147,B157,'Journal'!$C$11:$C$1147,C157)</x:f>
        <x:v>450</x:v>
      </x:c>
      <x:c r="E157" s="25" t="n">
        <x:f>SUMIFS('D13_Budget'!$D$11:$D$297,'D13_Budget'!$B$11:$B$297,A157,'D13_Budget'!$C$11:$C$297,B157,'D13_Budget'!$A$11:$A$297,C157)</x:f>
        <x:v>450</x:v>
      </x:c>
      <x:c r="F157" s="24" t="n">
        <x:f>D157-E157</x:f>
        <x:v>0</x:v>
      </x:c>
      <x:c r="G157" s="26" t="n">
        <x:f>IF(E157=0,0,F157/E157)</x:f>
        <x:v>0</x:v>
      </x:c>
      <x:c r="H157" s="4" t="n">
        <x:f>IF(E157=0,0,1)</x:f>
        <x:v>1</x:v>
      </x:c>
      <x:c r="I157" s="26" t="n">
        <x:f>IF(H157=1,G157,"n/m")</x:f>
        <x:v>0</x:v>
      </x:c>
    </x:row>
    <x:row r="158" ht="25" customHeight="1">
      <x:c r="A158" s="3" t="str">
        <x:v>GL.OPEX.PPL.SW</x:v>
      </x:c>
      <x:c r="B158" s="3" t="str">
        <x:v>MGMT</x:v>
      </x:c>
      <x:c r="C158" s="16" t="n">
        <x:v>4</x:v>
      </x:c>
      <x:c r="D158" s="25" t="n">
        <x:f>SUMIFS('Journal'!$T$11:$T$1147,'Journal'!$G$11:$G$1147,A158,'Journal'!$H$11:$H$1147,B158,'Journal'!$C$11:$C$1147,C158)</x:f>
        <x:v>450</x:v>
      </x:c>
      <x:c r="E158" s="25" t="n">
        <x:f>SUMIFS('D13_Budget'!$D$11:$D$297,'D13_Budget'!$B$11:$B$297,A158,'D13_Budget'!$C$11:$C$297,B158,'D13_Budget'!$A$11:$A$297,C158)</x:f>
        <x:v>450</x:v>
      </x:c>
      <x:c r="F158" s="24" t="n">
        <x:f>D158-E158</x:f>
        <x:v>0</x:v>
      </x:c>
      <x:c r="G158" s="26" t="n">
        <x:f>IF(E158=0,0,F158/E158)</x:f>
        <x:v>0</x:v>
      </x:c>
      <x:c r="H158" s="4" t="n">
        <x:f>IF(E158=0,0,1)</x:f>
        <x:v>1</x:v>
      </x:c>
      <x:c r="I158" s="26" t="n">
        <x:f>IF(H158=1,G158,"n/m")</x:f>
        <x:v>0</x:v>
      </x:c>
    </x:row>
    <x:row r="159" ht="25" customHeight="1">
      <x:c r="A159" s="3" t="str">
        <x:v>GL.OPEX.PPL.SW</x:v>
      </x:c>
      <x:c r="B159" s="3" t="str">
        <x:v>MGMT</x:v>
      </x:c>
      <x:c r="C159" s="16" t="n">
        <x:v>5</x:v>
      </x:c>
      <x:c r="D159" s="25" t="n">
        <x:f>SUMIFS('Journal'!$T$11:$T$1147,'Journal'!$G$11:$G$1147,A159,'Journal'!$H$11:$H$1147,B159,'Journal'!$C$11:$C$1147,C159)</x:f>
        <x:v>450</x:v>
      </x:c>
      <x:c r="E159" s="25" t="n">
        <x:f>SUMIFS('D13_Budget'!$D$11:$D$297,'D13_Budget'!$B$11:$B$297,A159,'D13_Budget'!$C$11:$C$297,B159,'D13_Budget'!$A$11:$A$297,C159)</x:f>
        <x:v>450</x:v>
      </x:c>
      <x:c r="F159" s="24" t="n">
        <x:f>D159-E159</x:f>
        <x:v>0</x:v>
      </x:c>
      <x:c r="G159" s="26" t="n">
        <x:f>IF(E159=0,0,F159/E159)</x:f>
        <x:v>0</x:v>
      </x:c>
      <x:c r="H159" s="4" t="n">
        <x:f>IF(E159=0,0,1)</x:f>
        <x:v>1</x:v>
      </x:c>
      <x:c r="I159" s="26" t="n">
        <x:f>IF(H159=1,G159,"n/m")</x:f>
        <x:v>0</x:v>
      </x:c>
    </x:row>
    <x:row r="160" ht="25" customHeight="1">
      <x:c r="A160" s="3" t="str">
        <x:v>GL.OPEX.PPL.SW</x:v>
      </x:c>
      <x:c r="B160" s="3" t="str">
        <x:v>MGMT</x:v>
      </x:c>
      <x:c r="C160" s="16" t="n">
        <x:v>6</x:v>
      </x:c>
      <x:c r="D160" s="25" t="n">
        <x:f>SUMIFS('Journal'!$T$11:$T$1147,'Journal'!$G$11:$G$1147,A160,'Journal'!$H$11:$H$1147,B160,'Journal'!$C$11:$C$1147,C160)</x:f>
        <x:v>450</x:v>
      </x:c>
      <x:c r="E160" s="25" t="n">
        <x:f>SUMIFS('D13_Budget'!$D$11:$D$297,'D13_Budget'!$B$11:$B$297,A160,'D13_Budget'!$C$11:$C$297,B160,'D13_Budget'!$A$11:$A$297,C160)</x:f>
        <x:v>450</x:v>
      </x:c>
      <x:c r="F160" s="24" t="n">
        <x:f>D160-E160</x:f>
        <x:v>0</x:v>
      </x:c>
      <x:c r="G160" s="26" t="n">
        <x:f>IF(E160=0,0,F160/E160)</x:f>
        <x:v>0</x:v>
      </x:c>
      <x:c r="H160" s="4" t="n">
        <x:f>IF(E160=0,0,1)</x:f>
        <x:v>1</x:v>
      </x:c>
      <x:c r="I160" s="26" t="n">
        <x:f>IF(H160=1,G160,"n/m")</x:f>
        <x:v>0</x:v>
      </x:c>
    </x:row>
    <x:row r="161" ht="25" customHeight="1">
      <x:c r="A161" s="3" t="str">
        <x:v>GL.OPEX.PPL.SW</x:v>
      </x:c>
      <x:c r="B161" s="3" t="str">
        <x:v>MKT</x:v>
      </x:c>
      <x:c r="C161" s="16" t="n">
        <x:v>1</x:v>
      </x:c>
      <x:c r="D161" s="25" t="n">
        <x:f>SUMIFS('Journal'!$T$11:$T$1147,'Journal'!$G$11:$G$1147,A161,'Journal'!$H$11:$H$1147,B161,'Journal'!$C$11:$C$1147,C161)</x:f>
        <x:v>0</x:v>
      </x:c>
      <x:c r="E161" s="25" t="n">
        <x:f>SUMIFS('D13_Budget'!$D$11:$D$297,'D13_Budget'!$B$11:$B$297,A161,'D13_Budget'!$C$11:$C$297,B161,'D13_Budget'!$A$11:$A$297,C161)</x:f>
        <x:v>0</x:v>
      </x:c>
      <x:c r="F161" s="24" t="n">
        <x:f>D161-E161</x:f>
        <x:v>0</x:v>
      </x:c>
      <x:c r="G161" s="26" t="n">
        <x:f>IF(E161=0,0,F161/E161)</x:f>
        <x:v>0</x:v>
      </x:c>
      <x:c r="H161" s="4" t="n">
        <x:f>IF(E161=0,0,1)</x:f>
        <x:v>0</x:v>
      </x:c>
      <x:c r="I161" s="26" t="str">
        <x:f>IF(H161=1,G161,"n/m")</x:f>
        <x:v>n/m</x:v>
      </x:c>
    </x:row>
    <x:row r="162" ht="25" customHeight="1">
      <x:c r="A162" s="3" t="str">
        <x:v>GL.OPEX.PPL.SW</x:v>
      </x:c>
      <x:c r="B162" s="3" t="str">
        <x:v>MKT</x:v>
      </x:c>
      <x:c r="C162" s="16" t="n">
        <x:v>2</x:v>
      </x:c>
      <x:c r="D162" s="25" t="n">
        <x:f>SUMIFS('Journal'!$T$11:$T$1147,'Journal'!$G$11:$G$1147,A162,'Journal'!$H$11:$H$1147,B162,'Journal'!$C$11:$C$1147,C162)</x:f>
        <x:v>0</x:v>
      </x:c>
      <x:c r="E162" s="25" t="n">
        <x:f>SUMIFS('D13_Budget'!$D$11:$D$297,'D13_Budget'!$B$11:$B$297,A162,'D13_Budget'!$C$11:$C$297,B162,'D13_Budget'!$A$11:$A$297,C162)</x:f>
        <x:v>0</x:v>
      </x:c>
      <x:c r="F162" s="24" t="n">
        <x:f>D162-E162</x:f>
        <x:v>0</x:v>
      </x:c>
      <x:c r="G162" s="26" t="n">
        <x:f>IF(E162=0,0,F162/E162)</x:f>
        <x:v>0</x:v>
      </x:c>
      <x:c r="H162" s="4" t="n">
        <x:f>IF(E162=0,0,1)</x:f>
        <x:v>0</x:v>
      </x:c>
      <x:c r="I162" s="26" t="str">
        <x:f>IF(H162=1,G162,"n/m")</x:f>
        <x:v>n/m</x:v>
      </x:c>
    </x:row>
    <x:row r="163" ht="25" customHeight="1">
      <x:c r="A163" s="3" t="str">
        <x:v>GL.OPEX.PPL.SW</x:v>
      </x:c>
      <x:c r="B163" s="3" t="str">
        <x:v>MKT</x:v>
      </x:c>
      <x:c r="C163" s="16" t="n">
        <x:v>3</x:v>
      </x:c>
      <x:c r="D163" s="25" t="n">
        <x:f>SUMIFS('Journal'!$T$11:$T$1147,'Journal'!$G$11:$G$1147,A163,'Journal'!$H$11:$H$1147,B163,'Journal'!$C$11:$C$1147,C163)</x:f>
        <x:v>0</x:v>
      </x:c>
      <x:c r="E163" s="25" t="n">
        <x:f>SUMIFS('D13_Budget'!$D$11:$D$297,'D13_Budget'!$B$11:$B$297,A163,'D13_Budget'!$C$11:$C$297,B163,'D13_Budget'!$A$11:$A$297,C163)</x:f>
        <x:v>0</x:v>
      </x:c>
      <x:c r="F163" s="24" t="n">
        <x:f>D163-E163</x:f>
        <x:v>0</x:v>
      </x:c>
      <x:c r="G163" s="26" t="n">
        <x:f>IF(E163=0,0,F163/E163)</x:f>
        <x:v>0</x:v>
      </x:c>
      <x:c r="H163" s="4" t="n">
        <x:f>IF(E163=0,0,1)</x:f>
        <x:v>0</x:v>
      </x:c>
      <x:c r="I163" s="26" t="str">
        <x:f>IF(H163=1,G163,"n/m")</x:f>
        <x:v>n/m</x:v>
      </x:c>
    </x:row>
    <x:row r="164" ht="25" customHeight="1">
      <x:c r="A164" s="3" t="str">
        <x:v>GL.OPEX.PPL.SW</x:v>
      </x:c>
      <x:c r="B164" s="3" t="str">
        <x:v>MKT</x:v>
      </x:c>
      <x:c r="C164" s="16" t="n">
        <x:v>4</x:v>
      </x:c>
      <x:c r="D164" s="25" t="n">
        <x:f>SUMIFS('Journal'!$T$11:$T$1147,'Journal'!$G$11:$G$1147,A164,'Journal'!$H$11:$H$1147,B164,'Journal'!$C$11:$C$1147,C164)</x:f>
        <x:v>0</x:v>
      </x:c>
      <x:c r="E164" s="25" t="n">
        <x:f>SUMIFS('D13_Budget'!$D$11:$D$297,'D13_Budget'!$B$11:$B$297,A164,'D13_Budget'!$C$11:$C$297,B164,'D13_Budget'!$A$11:$A$297,C164)</x:f>
        <x:v>0</x:v>
      </x:c>
      <x:c r="F164" s="24" t="n">
        <x:f>D164-E164</x:f>
        <x:v>0</x:v>
      </x:c>
      <x:c r="G164" s="26" t="n">
        <x:f>IF(E164=0,0,F164/E164)</x:f>
        <x:v>0</x:v>
      </x:c>
      <x:c r="H164" s="4" t="n">
        <x:f>IF(E164=0,0,1)</x:f>
        <x:v>0</x:v>
      </x:c>
      <x:c r="I164" s="26" t="str">
        <x:f>IF(H164=1,G164,"n/m")</x:f>
        <x:v>n/m</x:v>
      </x:c>
    </x:row>
    <x:row r="165" ht="25" customHeight="1">
      <x:c r="A165" s="3" t="str">
        <x:v>GL.OPEX.PPL.SW</x:v>
      </x:c>
      <x:c r="B165" s="3" t="str">
        <x:v>MKT</x:v>
      </x:c>
      <x:c r="C165" s="16" t="n">
        <x:v>5</x:v>
      </x:c>
      <x:c r="D165" s="25" t="n">
        <x:f>SUMIFS('Journal'!$T$11:$T$1147,'Journal'!$G$11:$G$1147,A165,'Journal'!$H$11:$H$1147,B165,'Journal'!$C$11:$C$1147,C165)</x:f>
        <x:v>0</x:v>
      </x:c>
      <x:c r="E165" s="25" t="n">
        <x:f>SUMIFS('D13_Budget'!$D$11:$D$297,'D13_Budget'!$B$11:$B$297,A165,'D13_Budget'!$C$11:$C$297,B165,'D13_Budget'!$A$11:$A$297,C165)</x:f>
        <x:v>0</x:v>
      </x:c>
      <x:c r="F165" s="24" t="n">
        <x:f>D165-E165</x:f>
        <x:v>0</x:v>
      </x:c>
      <x:c r="G165" s="26" t="n">
        <x:f>IF(E165=0,0,F165/E165)</x:f>
        <x:v>0</x:v>
      </x:c>
      <x:c r="H165" s="4" t="n">
        <x:f>IF(E165=0,0,1)</x:f>
        <x:v>0</x:v>
      </x:c>
      <x:c r="I165" s="26" t="str">
        <x:f>IF(H165=1,G165,"n/m")</x:f>
        <x:v>n/m</x:v>
      </x:c>
    </x:row>
    <x:row r="166" ht="25" customHeight="1">
      <x:c r="A166" s="3" t="str">
        <x:v>GL.OPEX.PPL.SW</x:v>
      </x:c>
      <x:c r="B166" s="3" t="str">
        <x:v>MKT</x:v>
      </x:c>
      <x:c r="C166" s="16" t="n">
        <x:v>6</x:v>
      </x:c>
      <x:c r="D166" s="25" t="n">
        <x:f>SUMIFS('Journal'!$T$11:$T$1147,'Journal'!$G$11:$G$1147,A166,'Journal'!$H$11:$H$1147,B166,'Journal'!$C$11:$C$1147,C166)</x:f>
        <x:v>450</x:v>
      </x:c>
      <x:c r="E166" s="25" t="n">
        <x:f>SUMIFS('D13_Budget'!$D$11:$D$297,'D13_Budget'!$B$11:$B$297,A166,'D13_Budget'!$C$11:$C$297,B166,'D13_Budget'!$A$11:$A$297,C166)</x:f>
        <x:v>0</x:v>
      </x:c>
      <x:c r="F166" s="24" t="n">
        <x:f>D166-E166</x:f>
        <x:v>450</x:v>
      </x:c>
      <x:c r="G166" s="26" t="n">
        <x:f>IF(E166=0,0,F166/E166)</x:f>
        <x:v>0</x:v>
      </x:c>
      <x:c r="H166" s="4" t="n">
        <x:f>IF(E166=0,0,1)</x:f>
        <x:v>0</x:v>
      </x:c>
      <x:c r="I166" s="26" t="str">
        <x:f>IF(H166=1,G166,"n/m")</x:f>
        <x:v>n/m</x:v>
      </x:c>
    </x:row>
    <x:row r="167" ht="25" customHeight="1">
      <x:c r="A167" s="3" t="str">
        <x:v>GL.OPEX.PPL.SW</x:v>
      </x:c>
      <x:c r="B167" s="3" t="str">
        <x:v>PROD</x:v>
      </x:c>
      <x:c r="C167" s="16" t="n">
        <x:v>1</x:v>
      </x:c>
      <x:c r="D167" s="25" t="n">
        <x:f>SUMIFS('Journal'!$T$11:$T$1147,'Journal'!$G$11:$G$1147,A167,'Journal'!$H$11:$H$1147,B167,'Journal'!$C$11:$C$1147,C167)</x:f>
        <x:v>0</x:v>
      </x:c>
      <x:c r="E167" s="25" t="n">
        <x:f>SUMIFS('D13_Budget'!$D$11:$D$297,'D13_Budget'!$B$11:$B$297,A167,'D13_Budget'!$C$11:$C$297,B167,'D13_Budget'!$A$11:$A$297,C167)</x:f>
        <x:v>0</x:v>
      </x:c>
      <x:c r="F167" s="24" t="n">
        <x:f>D167-E167</x:f>
        <x:v>0</x:v>
      </x:c>
      <x:c r="G167" s="26" t="n">
        <x:f>IF(E167=0,0,F167/E167)</x:f>
        <x:v>0</x:v>
      </x:c>
      <x:c r="H167" s="4" t="n">
        <x:f>IF(E167=0,0,1)</x:f>
        <x:v>0</x:v>
      </x:c>
      <x:c r="I167" s="26" t="str">
        <x:f>IF(H167=1,G167,"n/m")</x:f>
        <x:v>n/m</x:v>
      </x:c>
    </x:row>
    <x:row r="168" ht="25" customHeight="1">
      <x:c r="A168" s="3" t="str">
        <x:v>GL.OPEX.PPL.SW</x:v>
      </x:c>
      <x:c r="B168" s="3" t="str">
        <x:v>PROD</x:v>
      </x:c>
      <x:c r="C168" s="16" t="n">
        <x:v>2</x:v>
      </x:c>
      <x:c r="D168" s="25" t="n">
        <x:f>SUMIFS('Journal'!$T$11:$T$1147,'Journal'!$G$11:$G$1147,A168,'Journal'!$H$11:$H$1147,B168,'Journal'!$C$11:$C$1147,C168)</x:f>
        <x:v>0</x:v>
      </x:c>
      <x:c r="E168" s="25" t="n">
        <x:f>SUMIFS('D13_Budget'!$D$11:$D$297,'D13_Budget'!$B$11:$B$297,A168,'D13_Budget'!$C$11:$C$297,B168,'D13_Budget'!$A$11:$A$297,C168)</x:f>
        <x:v>0</x:v>
      </x:c>
      <x:c r="F168" s="24" t="n">
        <x:f>D168-E168</x:f>
        <x:v>0</x:v>
      </x:c>
      <x:c r="G168" s="26" t="n">
        <x:f>IF(E168=0,0,F168/E168)</x:f>
        <x:v>0</x:v>
      </x:c>
      <x:c r="H168" s="4" t="n">
        <x:f>IF(E168=0,0,1)</x:f>
        <x:v>0</x:v>
      </x:c>
      <x:c r="I168" s="26" t="str">
        <x:f>IF(H168=1,G168,"n/m")</x:f>
        <x:v>n/m</x:v>
      </x:c>
    </x:row>
    <x:row r="169" ht="25" customHeight="1">
      <x:c r="A169" s="3" t="str">
        <x:v>GL.OPEX.PPL.SW</x:v>
      </x:c>
      <x:c r="B169" s="3" t="str">
        <x:v>PROD</x:v>
      </x:c>
      <x:c r="C169" s="16" t="n">
        <x:v>3</x:v>
      </x:c>
      <x:c r="D169" s="25" t="n">
        <x:f>SUMIFS('Journal'!$T$11:$T$1147,'Journal'!$G$11:$G$1147,A169,'Journal'!$H$11:$H$1147,B169,'Journal'!$C$11:$C$1147,C169)</x:f>
        <x:v>0</x:v>
      </x:c>
      <x:c r="E169" s="25" t="n">
        <x:f>SUMIFS('D13_Budget'!$D$11:$D$297,'D13_Budget'!$B$11:$B$297,A169,'D13_Budget'!$C$11:$C$297,B169,'D13_Budget'!$A$11:$A$297,C169)</x:f>
        <x:v>0</x:v>
      </x:c>
      <x:c r="F169" s="24" t="n">
        <x:f>D169-E169</x:f>
        <x:v>0</x:v>
      </x:c>
      <x:c r="G169" s="26" t="n">
        <x:f>IF(E169=0,0,F169/E169)</x:f>
        <x:v>0</x:v>
      </x:c>
      <x:c r="H169" s="4" t="n">
        <x:f>IF(E169=0,0,1)</x:f>
        <x:v>0</x:v>
      </x:c>
      <x:c r="I169" s="26" t="str">
        <x:f>IF(H169=1,G169,"n/m")</x:f>
        <x:v>n/m</x:v>
      </x:c>
    </x:row>
    <x:row r="170" ht="25" customHeight="1">
      <x:c r="A170" s="3" t="str">
        <x:v>GL.OPEX.PPL.SW</x:v>
      </x:c>
      <x:c r="B170" s="3" t="str">
        <x:v>PROD</x:v>
      </x:c>
      <x:c r="C170" s="16" t="n">
        <x:v>4</x:v>
      </x:c>
      <x:c r="D170" s="25" t="n">
        <x:f>SUMIFS('Journal'!$T$11:$T$1147,'Journal'!$G$11:$G$1147,A170,'Journal'!$H$11:$H$1147,B170,'Journal'!$C$11:$C$1147,C170)</x:f>
        <x:v>450</x:v>
      </x:c>
      <x:c r="E170" s="25" t="n">
        <x:f>SUMIFS('D13_Budget'!$D$11:$D$297,'D13_Budget'!$B$11:$B$297,A170,'D13_Budget'!$C$11:$C$297,B170,'D13_Budget'!$A$11:$A$297,C170)</x:f>
        <x:v>450</x:v>
      </x:c>
      <x:c r="F170" s="24" t="n">
        <x:f>D170-E170</x:f>
        <x:v>0</x:v>
      </x:c>
      <x:c r="G170" s="26" t="n">
        <x:f>IF(E170=0,0,F170/E170)</x:f>
        <x:v>0</x:v>
      </x:c>
      <x:c r="H170" s="4" t="n">
        <x:f>IF(E170=0,0,1)</x:f>
        <x:v>1</x:v>
      </x:c>
      <x:c r="I170" s="26" t="n">
        <x:f>IF(H170=1,G170,"n/m")</x:f>
        <x:v>0</x:v>
      </x:c>
    </x:row>
    <x:row r="171" ht="25" customHeight="1">
      <x:c r="A171" s="3" t="str">
        <x:v>GL.OPEX.PPL.SW</x:v>
      </x:c>
      <x:c r="B171" s="3" t="str">
        <x:v>PROD</x:v>
      </x:c>
      <x:c r="C171" s="16" t="n">
        <x:v>5</x:v>
      </x:c>
      <x:c r="D171" s="25" t="n">
        <x:f>SUMIFS('Journal'!$T$11:$T$1147,'Journal'!$G$11:$G$1147,A171,'Journal'!$H$11:$H$1147,B171,'Journal'!$C$11:$C$1147,C171)</x:f>
        <x:v>450</x:v>
      </x:c>
      <x:c r="E171" s="25" t="n">
        <x:f>SUMIFS('D13_Budget'!$D$11:$D$297,'D13_Budget'!$B$11:$B$297,A171,'D13_Budget'!$C$11:$C$297,B171,'D13_Budget'!$A$11:$A$297,C171)</x:f>
        <x:v>450</x:v>
      </x:c>
      <x:c r="F171" s="24" t="n">
        <x:f>D171-E171</x:f>
        <x:v>0</x:v>
      </x:c>
      <x:c r="G171" s="26" t="n">
        <x:f>IF(E171=0,0,F171/E171)</x:f>
        <x:v>0</x:v>
      </x:c>
      <x:c r="H171" s="4" t="n">
        <x:f>IF(E171=0,0,1)</x:f>
        <x:v>1</x:v>
      </x:c>
      <x:c r="I171" s="26" t="n">
        <x:f>IF(H171=1,G171,"n/m")</x:f>
        <x:v>0</x:v>
      </x:c>
    </x:row>
    <x:row r="172" ht="25" customHeight="1">
      <x:c r="A172" s="3" t="str">
        <x:v>GL.OPEX.PPL.SW</x:v>
      </x:c>
      <x:c r="B172" s="3" t="str">
        <x:v>PROD</x:v>
      </x:c>
      <x:c r="C172" s="16" t="n">
        <x:v>6</x:v>
      </x:c>
      <x:c r="D172" s="25" t="n">
        <x:f>SUMIFS('Journal'!$T$11:$T$1147,'Journal'!$G$11:$G$1147,A172,'Journal'!$H$11:$H$1147,B172,'Journal'!$C$11:$C$1147,C172)</x:f>
        <x:v>450</x:v>
      </x:c>
      <x:c r="E172" s="25" t="n">
        <x:f>SUMIFS('D13_Budget'!$D$11:$D$297,'D13_Budget'!$B$11:$B$297,A172,'D13_Budget'!$C$11:$C$297,B172,'D13_Budget'!$A$11:$A$297,C172)</x:f>
        <x:v>450</x:v>
      </x:c>
      <x:c r="F172" s="24" t="n">
        <x:f>D172-E172</x:f>
        <x:v>0</x:v>
      </x:c>
      <x:c r="G172" s="26" t="n">
        <x:f>IF(E172=0,0,F172/E172)</x:f>
        <x:v>0</x:v>
      </x:c>
      <x:c r="H172" s="4" t="n">
        <x:f>IF(E172=0,0,1)</x:f>
        <x:v>1</x:v>
      </x:c>
      <x:c r="I172" s="26" t="n">
        <x:f>IF(H172=1,G172,"n/m")</x:f>
        <x:v>0</x:v>
      </x:c>
    </x:row>
    <x:row r="173" ht="25" customHeight="1">
      <x:c r="A173" s="3" t="str">
        <x:v>GL.OPEX.REG.DORA_SETUP</x:v>
      </x:c>
      <x:c r="B173" s="3" t="str">
        <x:v>COMP</x:v>
      </x:c>
      <x:c r="C173" s="16" t="n">
        <x:v>1</x:v>
      </x:c>
      <x:c r="D173" s="25" t="n">
        <x:f>SUMIFS('Journal'!$T$11:$T$1147,'Journal'!$G$11:$G$1147,A173,'Journal'!$H$11:$H$1147,B173,'Journal'!$C$11:$C$1147,C173)</x:f>
        <x:v>0</x:v>
      </x:c>
      <x:c r="E173" s="25" t="n">
        <x:f>SUMIFS('D13_Budget'!$D$11:$D$297,'D13_Budget'!$B$11:$B$297,A173,'D13_Budget'!$C$11:$C$297,B173,'D13_Budget'!$A$11:$A$297,C173)</x:f>
        <x:v>0</x:v>
      </x:c>
      <x:c r="F173" s="24" t="n">
        <x:f>D173-E173</x:f>
        <x:v>0</x:v>
      </x:c>
      <x:c r="G173" s="26" t="n">
        <x:f>IF(E173=0,0,F173/E173)</x:f>
        <x:v>0</x:v>
      </x:c>
      <x:c r="H173" s="4" t="n">
        <x:f>IF(E173=0,0,1)</x:f>
        <x:v>0</x:v>
      </x:c>
      <x:c r="I173" s="26" t="str">
        <x:f>IF(H173=1,G173,"n/m")</x:f>
        <x:v>n/m</x:v>
      </x:c>
    </x:row>
    <x:row r="174" ht="25" customHeight="1">
      <x:c r="A174" s="3" t="str">
        <x:v>GL.OPEX.REG.DORA_SETUP</x:v>
      </x:c>
      <x:c r="B174" s="3" t="str">
        <x:v>COMP</x:v>
      </x:c>
      <x:c r="C174" s="16" t="n">
        <x:v>2</x:v>
      </x:c>
      <x:c r="D174" s="25" t="n">
        <x:f>SUMIFS('Journal'!$T$11:$T$1147,'Journal'!$G$11:$G$1147,A174,'Journal'!$H$11:$H$1147,B174,'Journal'!$C$11:$C$1147,C174)</x:f>
        <x:v>0</x:v>
      </x:c>
      <x:c r="E174" s="25" t="n">
        <x:f>SUMIFS('D13_Budget'!$D$11:$D$297,'D13_Budget'!$B$11:$B$297,A174,'D13_Budget'!$C$11:$C$297,B174,'D13_Budget'!$A$11:$A$297,C174)</x:f>
        <x:v>0</x:v>
      </x:c>
      <x:c r="F174" s="24" t="n">
        <x:f>D174-E174</x:f>
        <x:v>0</x:v>
      </x:c>
      <x:c r="G174" s="26" t="n">
        <x:f>IF(E174=0,0,F174/E174)</x:f>
        <x:v>0</x:v>
      </x:c>
      <x:c r="H174" s="4" t="n">
        <x:f>IF(E174=0,0,1)</x:f>
        <x:v>0</x:v>
      </x:c>
      <x:c r="I174" s="26" t="str">
        <x:f>IF(H174=1,G174,"n/m")</x:f>
        <x:v>n/m</x:v>
      </x:c>
    </x:row>
    <x:row r="175" ht="25" customHeight="1">
      <x:c r="A175" s="3" t="str">
        <x:v>GL.OPEX.REG.DORA_SETUP</x:v>
      </x:c>
      <x:c r="B175" s="3" t="str">
        <x:v>COMP</x:v>
      </x:c>
      <x:c r="C175" s="16" t="n">
        <x:v>3</x:v>
      </x:c>
      <x:c r="D175" s="25" t="n">
        <x:f>SUMIFS('Journal'!$T$11:$T$1147,'Journal'!$G$11:$G$1147,A175,'Journal'!$H$11:$H$1147,B175,'Journal'!$C$11:$C$1147,C175)</x:f>
        <x:v>0</x:v>
      </x:c>
      <x:c r="E175" s="25" t="n">
        <x:f>SUMIFS('D13_Budget'!$D$11:$D$297,'D13_Budget'!$B$11:$B$297,A175,'D13_Budget'!$C$11:$C$297,B175,'D13_Budget'!$A$11:$A$297,C175)</x:f>
        <x:v>0</x:v>
      </x:c>
      <x:c r="F175" s="24" t="n">
        <x:f>D175-E175</x:f>
        <x:v>0</x:v>
      </x:c>
      <x:c r="G175" s="26" t="n">
        <x:f>IF(E175=0,0,F175/E175)</x:f>
        <x:v>0</x:v>
      </x:c>
      <x:c r="H175" s="4" t="n">
        <x:f>IF(E175=0,0,1)</x:f>
        <x:v>0</x:v>
      </x:c>
      <x:c r="I175" s="26" t="str">
        <x:f>IF(H175=1,G175,"n/m")</x:f>
        <x:v>n/m</x:v>
      </x:c>
    </x:row>
    <x:row r="176" ht="25" customHeight="1">
      <x:c r="A176" s="3" t="str">
        <x:v>GL.OPEX.REG.DORA_SETUP</x:v>
      </x:c>
      <x:c r="B176" s="3" t="str">
        <x:v>COMP</x:v>
      </x:c>
      <x:c r="C176" s="16" t="n">
        <x:v>4</x:v>
      </x:c>
      <x:c r="D176" s="25" t="n">
        <x:f>SUMIFS('Journal'!$T$11:$T$1147,'Journal'!$G$11:$G$1147,A176,'Journal'!$H$11:$H$1147,B176,'Journal'!$C$11:$C$1147,C176)</x:f>
        <x:v>11111.11</x:v>
      </x:c>
      <x:c r="E176" s="25" t="n">
        <x:f>SUMIFS('D13_Budget'!$D$11:$D$297,'D13_Budget'!$B$11:$B$297,A176,'D13_Budget'!$C$11:$C$297,B176,'D13_Budget'!$A$11:$A$297,C176)</x:f>
        <x:v>11111.111111111111</x:v>
      </x:c>
      <x:c r="F176" s="24" t="n">
        <x:f>D176-E176</x:f>
        <x:v>-0.0011111111107311444</x:v>
      </x:c>
      <x:c r="G176" s="26" t="n">
        <x:f>IF(E176=0,0,F176/E176)</x:f>
        <x:v>-9.9999999965803e-8</x:v>
      </x:c>
      <x:c r="H176" s="4" t="n">
        <x:f>IF(E176=0,0,1)</x:f>
        <x:v>1</x:v>
      </x:c>
      <x:c r="I176" s="26" t="n">
        <x:f>IF(H176=1,G176,"n/m")</x:f>
        <x:v>-9.9999999965803e-8</x:v>
      </x:c>
    </x:row>
    <x:row r="177" ht="25" customHeight="1">
      <x:c r="A177" s="3" t="str">
        <x:v>GL.OPEX.REG.DORA_SETUP</x:v>
      </x:c>
      <x:c r="B177" s="3" t="str">
        <x:v>COMP</x:v>
      </x:c>
      <x:c r="C177" s="16" t="n">
        <x:v>5</x:v>
      </x:c>
      <x:c r="D177" s="25" t="n">
        <x:f>SUMIFS('Journal'!$T$11:$T$1147,'Journal'!$G$11:$G$1147,A177,'Journal'!$H$11:$H$1147,B177,'Journal'!$C$11:$C$1147,C177)</x:f>
        <x:v>11111.11</x:v>
      </x:c>
      <x:c r="E177" s="25" t="n">
        <x:f>SUMIFS('D13_Budget'!$D$11:$D$297,'D13_Budget'!$B$11:$B$297,A177,'D13_Budget'!$C$11:$C$297,B177,'D13_Budget'!$A$11:$A$297,C177)</x:f>
        <x:v>11111.111111111111</x:v>
      </x:c>
      <x:c r="F177" s="24" t="n">
        <x:f>D177-E177</x:f>
        <x:v>-0.0011111111107311444</x:v>
      </x:c>
      <x:c r="G177" s="26" t="n">
        <x:f>IF(E177=0,0,F177/E177)</x:f>
        <x:v>-9.9999999965803e-8</x:v>
      </x:c>
      <x:c r="H177" s="4" t="n">
        <x:f>IF(E177=0,0,1)</x:f>
        <x:v>1</x:v>
      </x:c>
      <x:c r="I177" s="26" t="n">
        <x:f>IF(H177=1,G177,"n/m")</x:f>
        <x:v>-9.9999999965803e-8</x:v>
      </x:c>
    </x:row>
    <x:row r="178" ht="25" customHeight="1">
      <x:c r="A178" s="3" t="str">
        <x:v>GL.OPEX.REG.DORA_SETUP</x:v>
      </x:c>
      <x:c r="B178" s="3" t="str">
        <x:v>COMP</x:v>
      </x:c>
      <x:c r="C178" s="16" t="n">
        <x:v>6</x:v>
      </x:c>
      <x:c r="D178" s="25" t="n">
        <x:f>SUMIFS('Journal'!$T$11:$T$1147,'Journal'!$G$11:$G$1147,A178,'Journal'!$H$11:$H$1147,B178,'Journal'!$C$11:$C$1147,C178)</x:f>
        <x:v>11111.11</x:v>
      </x:c>
      <x:c r="E178" s="25" t="n">
        <x:f>SUMIFS('D13_Budget'!$D$11:$D$297,'D13_Budget'!$B$11:$B$297,A178,'D13_Budget'!$C$11:$C$297,B178,'D13_Budget'!$A$11:$A$297,C178)</x:f>
        <x:v>11111.111111111111</x:v>
      </x:c>
      <x:c r="F178" s="24" t="n">
        <x:f>D178-E178</x:f>
        <x:v>-0.0011111111107311444</x:v>
      </x:c>
      <x:c r="G178" s="26" t="n">
        <x:f>IF(E178=0,0,F178/E178)</x:f>
        <x:v>-9.9999999965803e-8</x:v>
      </x:c>
      <x:c r="H178" s="4" t="n">
        <x:f>IF(E178=0,0,1)</x:f>
        <x:v>1</x:v>
      </x:c>
      <x:c r="I178" s="26" t="n">
        <x:f>IF(H178=1,G178,"n/m")</x:f>
        <x:v>-9.9999999965803e-8</x:v>
      </x:c>
    </x:row>
    <x:row r="179" ht="25" customHeight="1">
      <x:c r="A179" s="3" t="str">
        <x:v>GL.OPEX.REG.LEGAL_APP</x:v>
      </x:c>
      <x:c r="B179" s="3" t="str">
        <x:v>COMP</x:v>
      </x:c>
      <x:c r="C179" s="16" t="n">
        <x:v>1</x:v>
      </x:c>
      <x:c r="D179" s="25" t="n">
        <x:f>SUMIFS('Journal'!$T$11:$T$1147,'Journal'!$G$11:$G$1147,A179,'Journal'!$H$11:$H$1147,B179,'Journal'!$C$11:$C$1147,C179)</x:f>
        <x:v>10000</x:v>
      </x:c>
      <x:c r="E179" s="25" t="n">
        <x:f>SUMIFS('D13_Budget'!$D$11:$D$297,'D13_Budget'!$B$11:$B$297,A179,'D13_Budget'!$C$11:$C$297,B179,'D13_Budget'!$A$11:$A$297,C179)</x:f>
        <x:v>10000</x:v>
      </x:c>
      <x:c r="F179" s="24" t="n">
        <x:f>D179-E179</x:f>
        <x:v>0</x:v>
      </x:c>
      <x:c r="G179" s="26" t="n">
        <x:f>IF(E179=0,0,F179/E179)</x:f>
        <x:v>0</x:v>
      </x:c>
      <x:c r="H179" s="4" t="n">
        <x:f>IF(E179=0,0,1)</x:f>
        <x:v>1</x:v>
      </x:c>
      <x:c r="I179" s="26" t="n">
        <x:f>IF(H179=1,G179,"n/m")</x:f>
        <x:v>0</x:v>
      </x:c>
    </x:row>
    <x:row r="180" ht="25" customHeight="1">
      <x:c r="A180" s="3" t="str">
        <x:v>GL.OPEX.REG.LEGAL_APP</x:v>
      </x:c>
      <x:c r="B180" s="3" t="str">
        <x:v>COMP</x:v>
      </x:c>
      <x:c r="C180" s="16" t="n">
        <x:v>2</x:v>
      </x:c>
      <x:c r="D180" s="25" t="n">
        <x:f>SUMIFS('Journal'!$T$11:$T$1147,'Journal'!$G$11:$G$1147,A180,'Journal'!$H$11:$H$1147,B180,'Journal'!$C$11:$C$1147,C180)</x:f>
        <x:v>10000</x:v>
      </x:c>
      <x:c r="E180" s="25" t="n">
        <x:f>SUMIFS('D13_Budget'!$D$11:$D$297,'D13_Budget'!$B$11:$B$297,A180,'D13_Budget'!$C$11:$C$297,B180,'D13_Budget'!$A$11:$A$297,C180)</x:f>
        <x:v>10000</x:v>
      </x:c>
      <x:c r="F180" s="24" t="n">
        <x:f>D180-E180</x:f>
        <x:v>0</x:v>
      </x:c>
      <x:c r="G180" s="26" t="n">
        <x:f>IF(E180=0,0,F180/E180)</x:f>
        <x:v>0</x:v>
      </x:c>
      <x:c r="H180" s="4" t="n">
        <x:f>IF(E180=0,0,1)</x:f>
        <x:v>1</x:v>
      </x:c>
      <x:c r="I180" s="26" t="n">
        <x:f>IF(H180=1,G180,"n/m")</x:f>
        <x:v>0</x:v>
      </x:c>
    </x:row>
    <x:row r="181" ht="25" customHeight="1">
      <x:c r="A181" s="3" t="str">
        <x:v>GL.OPEX.REG.LEGAL_APP</x:v>
      </x:c>
      <x:c r="B181" s="3" t="str">
        <x:v>COMP</x:v>
      </x:c>
      <x:c r="C181" s="16" t="n">
        <x:v>3</x:v>
      </x:c>
      <x:c r="D181" s="25" t="n">
        <x:f>SUMIFS('Journal'!$T$11:$T$1147,'Journal'!$G$11:$G$1147,A181,'Journal'!$H$11:$H$1147,B181,'Journal'!$C$11:$C$1147,C181)</x:f>
        <x:v>10000</x:v>
      </x:c>
      <x:c r="E181" s="25" t="n">
        <x:f>SUMIFS('D13_Budget'!$D$11:$D$297,'D13_Budget'!$B$11:$B$297,A181,'D13_Budget'!$C$11:$C$297,B181,'D13_Budget'!$A$11:$A$297,C181)</x:f>
        <x:v>10000</x:v>
      </x:c>
      <x:c r="F181" s="24" t="n">
        <x:f>D181-E181</x:f>
        <x:v>0</x:v>
      </x:c>
      <x:c r="G181" s="26" t="n">
        <x:f>IF(E181=0,0,F181/E181)</x:f>
        <x:v>0</x:v>
      </x:c>
      <x:c r="H181" s="4" t="n">
        <x:f>IF(E181=0,0,1)</x:f>
        <x:v>1</x:v>
      </x:c>
      <x:c r="I181" s="26" t="n">
        <x:f>IF(H181=1,G181,"n/m")</x:f>
        <x:v>0</x:v>
      </x:c>
    </x:row>
    <x:row r="182" ht="25" customHeight="1">
      <x:c r="A182" s="3" t="str">
        <x:v>GL.OPEX.REG.LEGAL_APP</x:v>
      </x:c>
      <x:c r="B182" s="3" t="str">
        <x:v>COMP</x:v>
      </x:c>
      <x:c r="C182" s="16" t="n">
        <x:v>4</x:v>
      </x:c>
      <x:c r="D182" s="25" t="n">
        <x:f>SUMIFS('Journal'!$T$11:$T$1147,'Journal'!$G$11:$G$1147,A182,'Journal'!$H$11:$H$1147,B182,'Journal'!$C$11:$C$1147,C182)</x:f>
        <x:v>10000</x:v>
      </x:c>
      <x:c r="E182" s="25" t="n">
        <x:f>SUMIFS('D13_Budget'!$D$11:$D$297,'D13_Budget'!$B$11:$B$297,A182,'D13_Budget'!$C$11:$C$297,B182,'D13_Budget'!$A$11:$A$297,C182)</x:f>
        <x:v>10000</x:v>
      </x:c>
      <x:c r="F182" s="24" t="n">
        <x:f>D182-E182</x:f>
        <x:v>0</x:v>
      </x:c>
      <x:c r="G182" s="26" t="n">
        <x:f>IF(E182=0,0,F182/E182)</x:f>
        <x:v>0</x:v>
      </x:c>
      <x:c r="H182" s="4" t="n">
        <x:f>IF(E182=0,0,1)</x:f>
        <x:v>1</x:v>
      </x:c>
      <x:c r="I182" s="26" t="n">
        <x:f>IF(H182=1,G182,"n/m")</x:f>
        <x:v>0</x:v>
      </x:c>
    </x:row>
    <x:row r="183" ht="25" customHeight="1">
      <x:c r="A183" s="3" t="str">
        <x:v>GL.OPEX.REG.LEGAL_APP</x:v>
      </x:c>
      <x:c r="B183" s="3" t="str">
        <x:v>COMP</x:v>
      </x:c>
      <x:c r="C183" s="16" t="n">
        <x:v>5</x:v>
      </x:c>
      <x:c r="D183" s="25" t="n">
        <x:f>SUMIFS('Journal'!$T$11:$T$1147,'Journal'!$G$11:$G$1147,A183,'Journal'!$H$11:$H$1147,B183,'Journal'!$C$11:$C$1147,C183)</x:f>
        <x:v>23800</x:v>
      </x:c>
      <x:c r="E183" s="25" t="n">
        <x:f>SUMIFS('D13_Budget'!$D$11:$D$297,'D13_Budget'!$B$11:$B$297,A183,'D13_Budget'!$C$11:$C$297,B183,'D13_Budget'!$A$11:$A$297,C183)</x:f>
        <x:v>10000</x:v>
      </x:c>
      <x:c r="F183" s="24" t="n">
        <x:f>D183-E183</x:f>
        <x:v>13800</x:v>
      </x:c>
      <x:c r="G183" s="26" t="n">
        <x:f>IF(E183=0,0,F183/E183)</x:f>
        <x:v>1.38</x:v>
      </x:c>
      <x:c r="H183" s="4" t="n">
        <x:f>IF(E183=0,0,1)</x:f>
        <x:v>1</x:v>
      </x:c>
      <x:c r="I183" s="26" t="n">
        <x:f>IF(H183=1,G183,"n/m")</x:f>
        <x:v>1.38</x:v>
      </x:c>
    </x:row>
    <x:row r="184" ht="25" customHeight="1">
      <x:c r="A184" s="3" t="str">
        <x:v>GL.OPEX.REG.LEGAL_APP</x:v>
      </x:c>
      <x:c r="B184" s="3" t="str">
        <x:v>COMP</x:v>
      </x:c>
      <x:c r="C184" s="16" t="n">
        <x:v>6</x:v>
      </x:c>
      <x:c r="D184" s="25" t="n">
        <x:f>SUMIFS('Journal'!$T$11:$T$1147,'Journal'!$G$11:$G$1147,A184,'Journal'!$H$11:$H$1147,B184,'Journal'!$C$11:$C$1147,C184)</x:f>
        <x:v>10000</x:v>
      </x:c>
      <x:c r="E184" s="25" t="n">
        <x:f>SUMIFS('D13_Budget'!$D$11:$D$297,'D13_Budget'!$B$11:$B$297,A184,'D13_Budget'!$C$11:$C$297,B184,'D13_Budget'!$A$11:$A$297,C184)</x:f>
        <x:v>10000</x:v>
      </x:c>
      <x:c r="F184" s="24" t="n">
        <x:f>D184-E184</x:f>
        <x:v>0</x:v>
      </x:c>
      <x:c r="G184" s="26" t="n">
        <x:f>IF(E184=0,0,F184/E184)</x:f>
        <x:v>0</x:v>
      </x:c>
      <x:c r="H184" s="4" t="n">
        <x:f>IF(E184=0,0,1)</x:f>
        <x:v>1</x:v>
      </x:c>
      <x:c r="I184" s="26" t="n">
        <x:f>IF(H184=1,G184,"n/m")</x:f>
        <x:v>0</x:v>
      </x:c>
    </x:row>
    <x:row r="185" ht="25" customHeight="1">
      <x:c r="A185" s="3" t="str">
        <x:v>GL.PEOPLE.AV</x:v>
      </x:c>
      <x:c r="B185" s="3" t="str">
        <x:v>COMP</x:v>
      </x:c>
      <x:c r="C185" s="16" t="n">
        <x:v>1</x:v>
      </x:c>
      <x:c r="D185" s="25" t="n">
        <x:f>SUMIFS('Journal'!$T$11:$T$1147,'Journal'!$G$11:$G$1147,A185,'Journal'!$H$11:$H$1147,B185,'Journal'!$C$11:$C$1147,C185)</x:f>
        <x:v>0</x:v>
      </x:c>
      <x:c r="E185" s="25" t="n">
        <x:f>SUMIFS('D13_Budget'!$D$11:$D$297,'D13_Budget'!$B$11:$B$297,A185,'D13_Budget'!$C$11:$C$297,B185,'D13_Budget'!$A$11:$A$297,C185)</x:f>
        <x:v>0</x:v>
      </x:c>
      <x:c r="F185" s="24" t="n">
        <x:f>D185-E185</x:f>
        <x:v>0</x:v>
      </x:c>
      <x:c r="G185" s="26" t="n">
        <x:f>IF(E185=0,0,F185/E185)</x:f>
        <x:v>0</x:v>
      </x:c>
      <x:c r="H185" s="4" t="n">
        <x:f>IF(E185=0,0,1)</x:f>
        <x:v>0</x:v>
      </x:c>
      <x:c r="I185" s="26" t="str">
        <x:f>IF(H185=1,G185,"n/m")</x:f>
        <x:v>n/m</x:v>
      </x:c>
    </x:row>
    <x:row r="186" ht="25" customHeight="1">
      <x:c r="A186" s="3" t="str">
        <x:v>GL.PEOPLE.AV</x:v>
      </x:c>
      <x:c r="B186" s="3" t="str">
        <x:v>COMP</x:v>
      </x:c>
      <x:c r="C186" s="16" t="n">
        <x:v>2</x:v>
      </x:c>
      <x:c r="D186" s="25" t="n">
        <x:f>SUMIFS('Journal'!$T$11:$T$1147,'Journal'!$G$11:$G$1147,A186,'Journal'!$H$11:$H$1147,B186,'Journal'!$C$11:$C$1147,C186)</x:f>
        <x:v>0</x:v>
      </x:c>
      <x:c r="E186" s="25" t="n">
        <x:f>SUMIFS('D13_Budget'!$D$11:$D$297,'D13_Budget'!$B$11:$B$297,A186,'D13_Budget'!$C$11:$C$297,B186,'D13_Budget'!$A$11:$A$297,C186)</x:f>
        <x:v>0</x:v>
      </x:c>
      <x:c r="F186" s="24" t="n">
        <x:f>D186-E186</x:f>
        <x:v>0</x:v>
      </x:c>
      <x:c r="G186" s="26" t="n">
        <x:f>IF(E186=0,0,F186/E186)</x:f>
        <x:v>0</x:v>
      </x:c>
      <x:c r="H186" s="4" t="n">
        <x:f>IF(E186=0,0,1)</x:f>
        <x:v>0</x:v>
      </x:c>
      <x:c r="I186" s="26" t="str">
        <x:f>IF(H186=1,G186,"n/m")</x:f>
        <x:v>n/m</x:v>
      </x:c>
    </x:row>
    <x:row r="187" ht="25" customHeight="1">
      <x:c r="A187" s="3" t="str">
        <x:v>GL.PEOPLE.AV</x:v>
      </x:c>
      <x:c r="B187" s="3" t="str">
        <x:v>COMP</x:v>
      </x:c>
      <x:c r="C187" s="16" t="n">
        <x:v>3</x:v>
      </x:c>
      <x:c r="D187" s="25" t="n">
        <x:f>SUMIFS('Journal'!$T$11:$T$1147,'Journal'!$G$11:$G$1147,A187,'Journal'!$H$11:$H$1147,B187,'Journal'!$C$11:$C$1147,C187)</x:f>
        <x:v>0</x:v>
      </x:c>
      <x:c r="E187" s="25" t="n">
        <x:f>SUMIFS('D13_Budget'!$D$11:$D$297,'D13_Budget'!$B$11:$B$297,A187,'D13_Budget'!$C$11:$C$297,B187,'D13_Budget'!$A$11:$A$297,C187)</x:f>
        <x:v>0</x:v>
      </x:c>
      <x:c r="F187" s="24" t="n">
        <x:f>D187-E187</x:f>
        <x:v>0</x:v>
      </x:c>
      <x:c r="G187" s="26" t="n">
        <x:f>IF(E187=0,0,F187/E187)</x:f>
        <x:v>0</x:v>
      </x:c>
      <x:c r="H187" s="4" t="n">
        <x:f>IF(E187=0,0,1)</x:f>
        <x:v>0</x:v>
      </x:c>
      <x:c r="I187" s="26" t="str">
        <x:f>IF(H187=1,G187,"n/m")</x:f>
        <x:v>n/m</x:v>
      </x:c>
    </x:row>
    <x:row r="188" ht="25" customHeight="1">
      <x:c r="A188" s="3" t="str">
        <x:v>GL.PEOPLE.AV</x:v>
      </x:c>
      <x:c r="B188" s="3" t="str">
        <x:v>COMP</x:v>
      </x:c>
      <x:c r="C188" s="16" t="n">
        <x:v>4</x:v>
      </x:c>
      <x:c r="D188" s="25" t="n">
        <x:f>SUMIFS('Journal'!$T$11:$T$1147,'Journal'!$G$11:$G$1147,A188,'Journal'!$H$11:$H$1147,B188,'Journal'!$C$11:$C$1147,C188)</x:f>
        <x:v>100.91</x:v>
      </x:c>
      <x:c r="E188" s="25" t="n">
        <x:f>SUMIFS('D13_Budget'!$D$11:$D$297,'D13_Budget'!$B$11:$B$297,A188,'D13_Budget'!$C$11:$C$297,B188,'D13_Budget'!$A$11:$A$297,C188)</x:f>
        <x:v>100.9125</x:v>
      </x:c>
      <x:c r="F188" s="24" t="n">
        <x:f>D188-E188</x:f>
        <x:v>-0.0024999999999977263</x:v>
      </x:c>
      <x:c r="G188" s="26" t="n">
        <x:f>IF(E188=0,0,F188/E188)</x:f>
        <x:v>-0.000024773937817393548</x:v>
      </x:c>
      <x:c r="H188" s="4" t="n">
        <x:f>IF(E188=0,0,1)</x:f>
        <x:v>1</x:v>
      </x:c>
      <x:c r="I188" s="26" t="n">
        <x:f>IF(H188=1,G188,"n/m")</x:f>
        <x:v>-0.000024773937817393548</x:v>
      </x:c>
    </x:row>
    <x:row r="189" ht="25" customHeight="1">
      <x:c r="A189" s="3" t="str">
        <x:v>GL.PEOPLE.AV</x:v>
      </x:c>
      <x:c r="B189" s="3" t="str">
        <x:v>COMP</x:v>
      </x:c>
      <x:c r="C189" s="16" t="n">
        <x:v>5</x:v>
      </x:c>
      <x:c r="D189" s="25" t="n">
        <x:f>SUMIFS('Journal'!$T$11:$T$1147,'Journal'!$G$11:$G$1147,A189,'Journal'!$H$11:$H$1147,B189,'Journal'!$C$11:$C$1147,C189)</x:f>
        <x:v>100.91</x:v>
      </x:c>
      <x:c r="E189" s="25" t="n">
        <x:f>SUMIFS('D13_Budget'!$D$11:$D$297,'D13_Budget'!$B$11:$B$297,A189,'D13_Budget'!$C$11:$C$297,B189,'D13_Budget'!$A$11:$A$297,C189)</x:f>
        <x:v>100.9125</x:v>
      </x:c>
      <x:c r="F189" s="24" t="n">
        <x:f>D189-E189</x:f>
        <x:v>-0.0024999999999977263</x:v>
      </x:c>
      <x:c r="G189" s="26" t="n">
        <x:f>IF(E189=0,0,F189/E189)</x:f>
        <x:v>-0.000024773937817393548</x:v>
      </x:c>
      <x:c r="H189" s="4" t="n">
        <x:f>IF(E189=0,0,1)</x:f>
        <x:v>1</x:v>
      </x:c>
      <x:c r="I189" s="26" t="n">
        <x:f>IF(H189=1,G189,"n/m")</x:f>
        <x:v>-0.000024773937817393548</x:v>
      </x:c>
    </x:row>
    <x:row r="190" ht="25" customHeight="1">
      <x:c r="A190" s="3" t="str">
        <x:v>GL.PEOPLE.AV</x:v>
      </x:c>
      <x:c r="B190" s="3" t="str">
        <x:v>COMP</x:v>
      </x:c>
      <x:c r="C190" s="16" t="n">
        <x:v>6</x:v>
      </x:c>
      <x:c r="D190" s="25" t="n">
        <x:f>SUMIFS('Journal'!$T$11:$T$1147,'Journal'!$G$11:$G$1147,A190,'Journal'!$H$11:$H$1147,B190,'Journal'!$C$11:$C$1147,C190)</x:f>
        <x:v>100.91</x:v>
      </x:c>
      <x:c r="E190" s="25" t="n">
        <x:f>SUMIFS('D13_Budget'!$D$11:$D$297,'D13_Budget'!$B$11:$B$297,A190,'D13_Budget'!$C$11:$C$297,B190,'D13_Budget'!$A$11:$A$297,C190)</x:f>
        <x:v>100.9125</x:v>
      </x:c>
      <x:c r="F190" s="24" t="n">
        <x:f>D190-E190</x:f>
        <x:v>-0.0024999999999977263</x:v>
      </x:c>
      <x:c r="G190" s="26" t="n">
        <x:f>IF(E190=0,0,F190/E190)</x:f>
        <x:v>-0.000024773937817393548</x:v>
      </x:c>
      <x:c r="H190" s="4" t="n">
        <x:f>IF(E190=0,0,1)</x:f>
        <x:v>1</x:v>
      </x:c>
      <x:c r="I190" s="26" t="n">
        <x:f>IF(H190=1,G190,"n/m")</x:f>
        <x:v>-0.000024773937817393548</x:v>
      </x:c>
    </x:row>
    <x:row r="191" ht="25" customHeight="1">
      <x:c r="A191" s="3" t="str">
        <x:v>GL.PEOPLE.AV</x:v>
      </x:c>
      <x:c r="B191" s="3" t="str">
        <x:v>ENG</x:v>
      </x:c>
      <x:c r="C191" s="16" t="n">
        <x:v>1</x:v>
      </x:c>
      <x:c r="D191" s="25" t="n">
        <x:f>SUMIFS('Journal'!$T$11:$T$1147,'Journal'!$G$11:$G$1147,A191,'Journal'!$H$11:$H$1147,B191,'Journal'!$C$11:$C$1147,C191)</x:f>
        <x:v>100.91</x:v>
      </x:c>
      <x:c r="E191" s="25" t="n">
        <x:f>SUMIFS('D13_Budget'!$D$11:$D$297,'D13_Budget'!$B$11:$B$297,A191,'D13_Budget'!$C$11:$C$297,B191,'D13_Budget'!$A$11:$A$297,C191)</x:f>
        <x:v>100.9125</x:v>
      </x:c>
      <x:c r="F191" s="24" t="n">
        <x:f>D191-E191</x:f>
        <x:v>-0.0024999999999977263</x:v>
      </x:c>
      <x:c r="G191" s="26" t="n">
        <x:f>IF(E191=0,0,F191/E191)</x:f>
        <x:v>-0.000024773937817393548</x:v>
      </x:c>
      <x:c r="H191" s="4" t="n">
        <x:f>IF(E191=0,0,1)</x:f>
        <x:v>1</x:v>
      </x:c>
      <x:c r="I191" s="26" t="n">
        <x:f>IF(H191=1,G191,"n/m")</x:f>
        <x:v>-0.000024773937817393548</x:v>
      </x:c>
    </x:row>
    <x:row r="192" ht="25" customHeight="1">
      <x:c r="A192" s="3" t="str">
        <x:v>GL.PEOPLE.AV</x:v>
      </x:c>
      <x:c r="B192" s="3" t="str">
        <x:v>ENG</x:v>
      </x:c>
      <x:c r="C192" s="16" t="n">
        <x:v>2</x:v>
      </x:c>
      <x:c r="D192" s="25" t="n">
        <x:f>SUMIFS('Journal'!$T$11:$T$1147,'Journal'!$G$11:$G$1147,A192,'Journal'!$H$11:$H$1147,B192,'Journal'!$C$11:$C$1147,C192)</x:f>
        <x:v>100.91</x:v>
      </x:c>
      <x:c r="E192" s="25" t="n">
        <x:f>SUMIFS('D13_Budget'!$D$11:$D$297,'D13_Budget'!$B$11:$B$297,A192,'D13_Budget'!$C$11:$C$297,B192,'D13_Budget'!$A$11:$A$297,C192)</x:f>
        <x:v>201.825</x:v>
      </x:c>
      <x:c r="F192" s="24" t="n">
        <x:f>D192-E192</x:f>
        <x:v>-100.91499999999999</x:v>
      </x:c>
      <x:c r="G192" s="26" t="n">
        <x:f>IF(E192=0,0,F192/E192)</x:f>
        <x:v>-0.5000123869689087</x:v>
      </x:c>
      <x:c r="H192" s="4" t="n">
        <x:f>IF(E192=0,0,1)</x:f>
        <x:v>1</x:v>
      </x:c>
      <x:c r="I192" s="26" t="n">
        <x:f>IF(H192=1,G192,"n/m")</x:f>
        <x:v>-0.5000123869689087</x:v>
      </x:c>
    </x:row>
    <x:row r="193" ht="25" customHeight="1">
      <x:c r="A193" s="3" t="str">
        <x:v>GL.PEOPLE.AV</x:v>
      </x:c>
      <x:c r="B193" s="3" t="str">
        <x:v>ENG</x:v>
      </x:c>
      <x:c r="C193" s="16" t="n">
        <x:v>3</x:v>
      </x:c>
      <x:c r="D193" s="25" t="n">
        <x:f>SUMIFS('Journal'!$T$11:$T$1147,'Journal'!$G$11:$G$1147,A193,'Journal'!$H$11:$H$1147,B193,'Journal'!$C$11:$C$1147,C193)</x:f>
        <x:v>291.52</x:v>
      </x:c>
      <x:c r="E193" s="25" t="n">
        <x:f>SUMIFS('D13_Budget'!$D$11:$D$297,'D13_Budget'!$B$11:$B$297,A193,'D13_Budget'!$C$11:$C$297,B193,'D13_Budget'!$A$11:$A$297,C193)</x:f>
        <x:v>291.525</x:v>
      </x:c>
      <x:c r="F193" s="24" t="n">
        <x:f>D193-E193</x:f>
        <x:v>-0.0049999999999954525</x:v>
      </x:c>
      <x:c r="G193" s="26" t="n">
        <x:f>IF(E193=0,0,F193/E193)</x:f>
        <x:v>-0.000017151187719733996</x:v>
      </x:c>
      <x:c r="H193" s="4" t="n">
        <x:f>IF(E193=0,0,1)</x:f>
        <x:v>1</x:v>
      </x:c>
      <x:c r="I193" s="26" t="n">
        <x:f>IF(H193=1,G193,"n/m")</x:f>
        <x:v>-0.000017151187719733996</x:v>
      </x:c>
    </x:row>
    <x:row r="194" ht="25" customHeight="1">
      <x:c r="A194" s="3" t="str">
        <x:v>GL.PEOPLE.AV</x:v>
      </x:c>
      <x:c r="B194" s="3" t="str">
        <x:v>ENG</x:v>
      </x:c>
      <x:c r="C194" s="16" t="n">
        <x:v>4</x:v>
      </x:c>
      <x:c r="D194" s="25" t="n">
        <x:f>SUMIFS('Journal'!$T$11:$T$1147,'Journal'!$G$11:$G$1147,A194,'Journal'!$H$11:$H$1147,B194,'Journal'!$C$11:$C$1147,C194)</x:f>
        <x:v>291.52</x:v>
      </x:c>
      <x:c r="E194" s="25" t="n">
        <x:f>SUMIFS('D13_Budget'!$D$11:$D$297,'D13_Budget'!$B$11:$B$297,A194,'D13_Budget'!$C$11:$C$297,B194,'D13_Budget'!$A$11:$A$297,C194)</x:f>
        <x:v>291.525</x:v>
      </x:c>
      <x:c r="F194" s="24" t="n">
        <x:f>D194-E194</x:f>
        <x:v>-0.0049999999999954525</x:v>
      </x:c>
      <x:c r="G194" s="26" t="n">
        <x:f>IF(E194=0,0,F194/E194)</x:f>
        <x:v>-0.000017151187719733996</x:v>
      </x:c>
      <x:c r="H194" s="4" t="n">
        <x:f>IF(E194=0,0,1)</x:f>
        <x:v>1</x:v>
      </x:c>
      <x:c r="I194" s="26" t="n">
        <x:f>IF(H194=1,G194,"n/m")</x:f>
        <x:v>-0.000017151187719733996</x:v>
      </x:c>
    </x:row>
    <x:row r="195" ht="25" customHeight="1">
      <x:c r="A195" s="3" t="str">
        <x:v>GL.PEOPLE.AV</x:v>
      </x:c>
      <x:c r="B195" s="3" t="str">
        <x:v>ENG</x:v>
      </x:c>
      <x:c r="C195" s="16" t="n">
        <x:v>5</x:v>
      </x:c>
      <x:c r="D195" s="25" t="n">
        <x:f>SUMIFS('Journal'!$T$11:$T$1147,'Journal'!$G$11:$G$1147,A195,'Journal'!$H$11:$H$1147,B195,'Journal'!$C$11:$C$1147,C195)</x:f>
        <x:v>381.21999999999997</x:v>
      </x:c>
      <x:c r="E195" s="25" t="n">
        <x:f>SUMIFS('D13_Budget'!$D$11:$D$297,'D13_Budget'!$B$11:$B$297,A195,'D13_Budget'!$C$11:$C$297,B195,'D13_Budget'!$A$11:$A$297,C195)</x:f>
        <x:v>381.225</x:v>
      </x:c>
      <x:c r="F195" s="24" t="n">
        <x:f>D195-E195</x:f>
        <x:v>-0.005000000000052296</x:v>
      </x:c>
      <x:c r="G195" s="26" t="n">
        <x:f>IF(E195=0,0,F195/E195)</x:f>
        <x:v>-0.00001311561413876922</x:v>
      </x:c>
      <x:c r="H195" s="4" t="n">
        <x:f>IF(E195=0,0,1)</x:f>
        <x:v>1</x:v>
      </x:c>
      <x:c r="I195" s="26" t="n">
        <x:f>IF(H195=1,G195,"n/m")</x:f>
        <x:v>-0.00001311561413876922</x:v>
      </x:c>
    </x:row>
    <x:row r="196" ht="25" customHeight="1">
      <x:c r="A196" s="3" t="str">
        <x:v>GL.PEOPLE.AV</x:v>
      </x:c>
      <x:c r="B196" s="3" t="str">
        <x:v>ENG</x:v>
      </x:c>
      <x:c r="C196" s="16" t="n">
        <x:v>6</x:v>
      </x:c>
      <x:c r="D196" s="25" t="n">
        <x:f>SUMIFS('Journal'!$T$11:$T$1147,'Journal'!$G$11:$G$1147,A196,'Journal'!$H$11:$H$1147,B196,'Journal'!$C$11:$C$1147,C196)</x:f>
        <x:v>381.21999999999997</x:v>
      </x:c>
      <x:c r="E196" s="25" t="n">
        <x:f>SUMIFS('D13_Budget'!$D$11:$D$297,'D13_Budget'!$B$11:$B$297,A196,'D13_Budget'!$C$11:$C$297,B196,'D13_Budget'!$A$11:$A$297,C196)</x:f>
        <x:v>381.225</x:v>
      </x:c>
      <x:c r="F196" s="24" t="n">
        <x:f>D196-E196</x:f>
        <x:v>-0.005000000000052296</x:v>
      </x:c>
      <x:c r="G196" s="26" t="n">
        <x:f>IF(E196=0,0,F196/E196)</x:f>
        <x:v>-0.00001311561413876922</x:v>
      </x:c>
      <x:c r="H196" s="4" t="n">
        <x:f>IF(E196=0,0,1)</x:f>
        <x:v>1</x:v>
      </x:c>
      <x:c r="I196" s="26" t="n">
        <x:f>IF(H196=1,G196,"n/m")</x:f>
        <x:v>-0.00001311561413876922</x:v>
      </x:c>
    </x:row>
    <x:row r="197" ht="25" customHeight="1">
      <x:c r="A197" s="3" t="str">
        <x:v>GL.PEOPLE.AV</x:v>
      </x:c>
      <x:c r="B197" s="3" t="str">
        <x:v>MGMT</x:v>
      </x:c>
      <x:c r="C197" s="16" t="n">
        <x:v>1</x:v>
      </x:c>
      <x:c r="D197" s="25" t="n">
        <x:f>SUMIFS('Journal'!$T$11:$T$1147,'Journal'!$G$11:$G$1147,A197,'Journal'!$H$11:$H$1147,B197,'Journal'!$C$11:$C$1147,C197)</x:f>
        <x:v>0</x:v>
      </x:c>
      <x:c r="E197" s="25" t="n">
        <x:f>SUMIFS('D13_Budget'!$D$11:$D$297,'D13_Budget'!$B$11:$B$297,A197,'D13_Budget'!$C$11:$C$297,B197,'D13_Budget'!$A$11:$A$297,C197)</x:f>
        <x:v>0</x:v>
      </x:c>
      <x:c r="F197" s="24" t="n">
        <x:f>D197-E197</x:f>
        <x:v>0</x:v>
      </x:c>
      <x:c r="G197" s="26" t="n">
        <x:f>IF(E197=0,0,F197/E197)</x:f>
        <x:v>0</x:v>
      </x:c>
      <x:c r="H197" s="4" t="n">
        <x:f>IF(E197=0,0,1)</x:f>
        <x:v>0</x:v>
      </x:c>
      <x:c r="I197" s="26" t="str">
        <x:f>IF(H197=1,G197,"n/m")</x:f>
        <x:v>n/m</x:v>
      </x:c>
    </x:row>
    <x:row r="198" ht="25" customHeight="1">
      <x:c r="A198" s="3" t="str">
        <x:v>GL.PEOPLE.AV</x:v>
      </x:c>
      <x:c r="B198" s="3" t="str">
        <x:v>MGMT</x:v>
      </x:c>
      <x:c r="C198" s="16" t="n">
        <x:v>2</x:v>
      </x:c>
      <x:c r="D198" s="25" t="n">
        <x:f>SUMIFS('Journal'!$T$11:$T$1147,'Journal'!$G$11:$G$1147,A198,'Journal'!$H$11:$H$1147,B198,'Journal'!$C$11:$C$1147,C198)</x:f>
        <x:v>0</x:v>
      </x:c>
      <x:c r="E198" s="25" t="n">
        <x:f>SUMIFS('D13_Budget'!$D$11:$D$297,'D13_Budget'!$B$11:$B$297,A198,'D13_Budget'!$C$11:$C$297,B198,'D13_Budget'!$A$11:$A$297,C198)</x:f>
        <x:v>0</x:v>
      </x:c>
      <x:c r="F198" s="24" t="n">
        <x:f>D198-E198</x:f>
        <x:v>0</x:v>
      </x:c>
      <x:c r="G198" s="26" t="n">
        <x:f>IF(E198=0,0,F198/E198)</x:f>
        <x:v>0</x:v>
      </x:c>
      <x:c r="H198" s="4" t="n">
        <x:f>IF(E198=0,0,1)</x:f>
        <x:v>0</x:v>
      </x:c>
      <x:c r="I198" s="26" t="str">
        <x:f>IF(H198=1,G198,"n/m")</x:f>
        <x:v>n/m</x:v>
      </x:c>
    </x:row>
    <x:row r="199" ht="25" customHeight="1">
      <x:c r="A199" s="3" t="str">
        <x:v>GL.PEOPLE.AV</x:v>
      </x:c>
      <x:c r="B199" s="3" t="str">
        <x:v>MGMT</x:v>
      </x:c>
      <x:c r="C199" s="16" t="n">
        <x:v>3</x:v>
      </x:c>
      <x:c r="D199" s="25" t="n">
        <x:f>SUMIFS('Journal'!$T$11:$T$1147,'Journal'!$G$11:$G$1147,A199,'Journal'!$H$11:$H$1147,B199,'Journal'!$C$11:$C$1147,C199)</x:f>
        <x:v>0</x:v>
      </x:c>
      <x:c r="E199" s="25" t="n">
        <x:f>SUMIFS('D13_Budget'!$D$11:$D$297,'D13_Budget'!$B$11:$B$297,A199,'D13_Budget'!$C$11:$C$297,B199,'D13_Budget'!$A$11:$A$297,C199)</x:f>
        <x:v>0</x:v>
      </x:c>
      <x:c r="F199" s="24" t="n">
        <x:f>D199-E199</x:f>
        <x:v>0</x:v>
      </x:c>
      <x:c r="G199" s="26" t="n">
        <x:f>IF(E199=0,0,F199/E199)</x:f>
        <x:v>0</x:v>
      </x:c>
      <x:c r="H199" s="4" t="n">
        <x:f>IF(E199=0,0,1)</x:f>
        <x:v>0</x:v>
      </x:c>
      <x:c r="I199" s="26" t="str">
        <x:f>IF(H199=1,G199,"n/m")</x:f>
        <x:v>n/m</x:v>
      </x:c>
    </x:row>
    <x:row r="200" ht="25" customHeight="1">
      <x:c r="A200" s="3" t="str">
        <x:v>GL.PEOPLE.AV</x:v>
      </x:c>
      <x:c r="B200" s="3" t="str">
        <x:v>MGMT</x:v>
      </x:c>
      <x:c r="C200" s="16" t="n">
        <x:v>4</x:v>
      </x:c>
      <x:c r="D200" s="25" t="n">
        <x:f>SUMIFS('Journal'!$T$11:$T$1147,'Journal'!$G$11:$G$1147,A200,'Journal'!$H$11:$H$1147,B200,'Journal'!$C$11:$C$1147,C200)</x:f>
        <x:v>0</x:v>
      </x:c>
      <x:c r="E200" s="25" t="n">
        <x:f>SUMIFS('D13_Budget'!$D$11:$D$297,'D13_Budget'!$B$11:$B$297,A200,'D13_Budget'!$C$11:$C$297,B200,'D13_Budget'!$A$11:$A$297,C200)</x:f>
        <x:v>0</x:v>
      </x:c>
      <x:c r="F200" s="24" t="n">
        <x:f>D200-E200</x:f>
        <x:v>0</x:v>
      </x:c>
      <x:c r="G200" s="26" t="n">
        <x:f>IF(E200=0,0,F200/E200)</x:f>
        <x:v>0</x:v>
      </x:c>
      <x:c r="H200" s="4" t="n">
        <x:f>IF(E200=0,0,1)</x:f>
        <x:v>0</x:v>
      </x:c>
      <x:c r="I200" s="26" t="str">
        <x:f>IF(H200=1,G200,"n/m")</x:f>
        <x:v>n/m</x:v>
      </x:c>
    </x:row>
    <x:row r="201" ht="25" customHeight="1">
      <x:c r="A201" s="3" t="str">
        <x:v>GL.PEOPLE.AV</x:v>
      </x:c>
      <x:c r="B201" s="3" t="str">
        <x:v>MGMT</x:v>
      </x:c>
      <x:c r="C201" s="16" t="n">
        <x:v>5</x:v>
      </x:c>
      <x:c r="D201" s="25" t="n">
        <x:f>SUMIFS('Journal'!$T$11:$T$1147,'Journal'!$G$11:$G$1147,A201,'Journal'!$H$11:$H$1147,B201,'Journal'!$C$11:$C$1147,C201)</x:f>
        <x:v>0</x:v>
      </x:c>
      <x:c r="E201" s="25" t="n">
        <x:f>SUMIFS('D13_Budget'!$D$11:$D$297,'D13_Budget'!$B$11:$B$297,A201,'D13_Budget'!$C$11:$C$297,B201,'D13_Budget'!$A$11:$A$297,C201)</x:f>
        <x:v>0</x:v>
      </x:c>
      <x:c r="F201" s="24" t="n">
        <x:f>D201-E201</x:f>
        <x:v>0</x:v>
      </x:c>
      <x:c r="G201" s="26" t="n">
        <x:f>IF(E201=0,0,F201/E201)</x:f>
        <x:v>0</x:v>
      </x:c>
      <x:c r="H201" s="4" t="n">
        <x:f>IF(E201=0,0,1)</x:f>
        <x:v>0</x:v>
      </x:c>
      <x:c r="I201" s="26" t="str">
        <x:f>IF(H201=1,G201,"n/m")</x:f>
        <x:v>n/m</x:v>
      </x:c>
    </x:row>
    <x:row r="202" ht="25" customHeight="1">
      <x:c r="A202" s="3" t="str">
        <x:v>GL.PEOPLE.AV</x:v>
      </x:c>
      <x:c r="B202" s="3" t="str">
        <x:v>MGMT</x:v>
      </x:c>
      <x:c r="C202" s="16" t="n">
        <x:v>6</x:v>
      </x:c>
      <x:c r="D202" s="25" t="n">
        <x:f>SUMIFS('Journal'!$T$11:$T$1147,'Journal'!$G$11:$G$1147,A202,'Journal'!$H$11:$H$1147,B202,'Journal'!$C$11:$C$1147,C202)</x:f>
        <x:v>0</x:v>
      </x:c>
      <x:c r="E202" s="25" t="n">
        <x:f>SUMIFS('D13_Budget'!$D$11:$D$297,'D13_Budget'!$B$11:$B$297,A202,'D13_Budget'!$C$11:$C$297,B202,'D13_Budget'!$A$11:$A$297,C202)</x:f>
        <x:v>0</x:v>
      </x:c>
      <x:c r="F202" s="24" t="n">
        <x:f>D202-E202</x:f>
        <x:v>0</x:v>
      </x:c>
      <x:c r="G202" s="26" t="n">
        <x:f>IF(E202=0,0,F202/E202)</x:f>
        <x:v>0</x:v>
      </x:c>
      <x:c r="H202" s="4" t="n">
        <x:f>IF(E202=0,0,1)</x:f>
        <x:v>0</x:v>
      </x:c>
      <x:c r="I202" s="26" t="str">
        <x:f>IF(H202=1,G202,"n/m")</x:f>
        <x:v>n/m</x:v>
      </x:c>
    </x:row>
    <x:row r="203" ht="25" customHeight="1">
      <x:c r="A203" s="3" t="str">
        <x:v>GL.PEOPLE.AV</x:v>
      </x:c>
      <x:c r="B203" s="3" t="str">
        <x:v>MKT</x:v>
      </x:c>
      <x:c r="C203" s="16" t="n">
        <x:v>1</x:v>
      </x:c>
      <x:c r="D203" s="25" t="n">
        <x:f>SUMIFS('Journal'!$T$11:$T$1147,'Journal'!$G$11:$G$1147,A203,'Journal'!$H$11:$H$1147,B203,'Journal'!$C$11:$C$1147,C203)</x:f>
        <x:v>0</x:v>
      </x:c>
      <x:c r="E203" s="25" t="n">
        <x:f>SUMIFS('D13_Budget'!$D$11:$D$297,'D13_Budget'!$B$11:$B$297,A203,'D13_Budget'!$C$11:$C$297,B203,'D13_Budget'!$A$11:$A$297,C203)</x:f>
        <x:v>0</x:v>
      </x:c>
      <x:c r="F203" s="24" t="n">
        <x:f>D203-E203</x:f>
        <x:v>0</x:v>
      </x:c>
      <x:c r="G203" s="26" t="n">
        <x:f>IF(E203=0,0,F203/E203)</x:f>
        <x:v>0</x:v>
      </x:c>
      <x:c r="H203" s="4" t="n">
        <x:f>IF(E203=0,0,1)</x:f>
        <x:v>0</x:v>
      </x:c>
      <x:c r="I203" s="26" t="str">
        <x:f>IF(H203=1,G203,"n/m")</x:f>
        <x:v>n/m</x:v>
      </x:c>
    </x:row>
    <x:row r="204" ht="25" customHeight="1">
      <x:c r="A204" s="3" t="str">
        <x:v>GL.PEOPLE.AV</x:v>
      </x:c>
      <x:c r="B204" s="3" t="str">
        <x:v>MKT</x:v>
      </x:c>
      <x:c r="C204" s="16" t="n">
        <x:v>2</x:v>
      </x:c>
      <x:c r="D204" s="25" t="n">
        <x:f>SUMIFS('Journal'!$T$11:$T$1147,'Journal'!$G$11:$G$1147,A204,'Journal'!$H$11:$H$1147,B204,'Journal'!$C$11:$C$1147,C204)</x:f>
        <x:v>0</x:v>
      </x:c>
      <x:c r="E204" s="25" t="n">
        <x:f>SUMIFS('D13_Budget'!$D$11:$D$297,'D13_Budget'!$B$11:$B$297,A204,'D13_Budget'!$C$11:$C$297,B204,'D13_Budget'!$A$11:$A$297,C204)</x:f>
        <x:v>0</x:v>
      </x:c>
      <x:c r="F204" s="24" t="n">
        <x:f>D204-E204</x:f>
        <x:v>0</x:v>
      </x:c>
      <x:c r="G204" s="26" t="n">
        <x:f>IF(E204=0,0,F204/E204)</x:f>
        <x:v>0</x:v>
      </x:c>
      <x:c r="H204" s="4" t="n">
        <x:f>IF(E204=0,0,1)</x:f>
        <x:v>0</x:v>
      </x:c>
      <x:c r="I204" s="26" t="str">
        <x:f>IF(H204=1,G204,"n/m")</x:f>
        <x:v>n/m</x:v>
      </x:c>
    </x:row>
    <x:row r="205" ht="25" customHeight="1">
      <x:c r="A205" s="3" t="str">
        <x:v>GL.PEOPLE.AV</x:v>
      </x:c>
      <x:c r="B205" s="3" t="str">
        <x:v>MKT</x:v>
      </x:c>
      <x:c r="C205" s="16" t="n">
        <x:v>3</x:v>
      </x:c>
      <x:c r="D205" s="25" t="n">
        <x:f>SUMIFS('Journal'!$T$11:$T$1147,'Journal'!$G$11:$G$1147,A205,'Journal'!$H$11:$H$1147,B205,'Journal'!$C$11:$C$1147,C205)</x:f>
        <x:v>0</x:v>
      </x:c>
      <x:c r="E205" s="25" t="n">
        <x:f>SUMIFS('D13_Budget'!$D$11:$D$297,'D13_Budget'!$B$11:$B$297,A205,'D13_Budget'!$C$11:$C$297,B205,'D13_Budget'!$A$11:$A$297,C205)</x:f>
        <x:v>0</x:v>
      </x:c>
      <x:c r="F205" s="24" t="n">
        <x:f>D205-E205</x:f>
        <x:v>0</x:v>
      </x:c>
      <x:c r="G205" s="26" t="n">
        <x:f>IF(E205=0,0,F205/E205)</x:f>
        <x:v>0</x:v>
      </x:c>
      <x:c r="H205" s="4" t="n">
        <x:f>IF(E205=0,0,1)</x:f>
        <x:v>0</x:v>
      </x:c>
      <x:c r="I205" s="26" t="str">
        <x:f>IF(H205=1,G205,"n/m")</x:f>
        <x:v>n/m</x:v>
      </x:c>
    </x:row>
    <x:row r="206" ht="25" customHeight="1">
      <x:c r="A206" s="3" t="str">
        <x:v>GL.PEOPLE.AV</x:v>
      </x:c>
      <x:c r="B206" s="3" t="str">
        <x:v>MKT</x:v>
      </x:c>
      <x:c r="C206" s="16" t="n">
        <x:v>4</x:v>
      </x:c>
      <x:c r="D206" s="25" t="n">
        <x:f>SUMIFS('Journal'!$T$11:$T$1147,'Journal'!$G$11:$G$1147,A206,'Journal'!$H$11:$H$1147,B206,'Journal'!$C$11:$C$1147,C206)</x:f>
        <x:v>0</x:v>
      </x:c>
      <x:c r="E206" s="25" t="n">
        <x:f>SUMIFS('D13_Budget'!$D$11:$D$297,'D13_Budget'!$B$11:$B$297,A206,'D13_Budget'!$C$11:$C$297,B206,'D13_Budget'!$A$11:$A$297,C206)</x:f>
        <x:v>0</x:v>
      </x:c>
      <x:c r="F206" s="24" t="n">
        <x:f>D206-E206</x:f>
        <x:v>0</x:v>
      </x:c>
      <x:c r="G206" s="26" t="n">
        <x:f>IF(E206=0,0,F206/E206)</x:f>
        <x:v>0</x:v>
      </x:c>
      <x:c r="H206" s="4" t="n">
        <x:f>IF(E206=0,0,1)</x:f>
        <x:v>0</x:v>
      </x:c>
      <x:c r="I206" s="26" t="str">
        <x:f>IF(H206=1,G206,"n/m")</x:f>
        <x:v>n/m</x:v>
      </x:c>
    </x:row>
    <x:row r="207" ht="25" customHeight="1">
      <x:c r="A207" s="3" t="str">
        <x:v>GL.PEOPLE.AV</x:v>
      </x:c>
      <x:c r="B207" s="3" t="str">
        <x:v>MKT</x:v>
      </x:c>
      <x:c r="C207" s="16" t="n">
        <x:v>5</x:v>
      </x:c>
      <x:c r="D207" s="25" t="n">
        <x:f>SUMIFS('Journal'!$T$11:$T$1147,'Journal'!$G$11:$G$1147,A207,'Journal'!$H$11:$H$1147,B207,'Journal'!$C$11:$C$1147,C207)</x:f>
        <x:v>0</x:v>
      </x:c>
      <x:c r="E207" s="25" t="n">
        <x:f>SUMIFS('D13_Budget'!$D$11:$D$297,'D13_Budget'!$B$11:$B$297,A207,'D13_Budget'!$C$11:$C$297,B207,'D13_Budget'!$A$11:$A$297,C207)</x:f>
        <x:v>0</x:v>
      </x:c>
      <x:c r="F207" s="24" t="n">
        <x:f>D207-E207</x:f>
        <x:v>0</x:v>
      </x:c>
      <x:c r="G207" s="26" t="n">
        <x:f>IF(E207=0,0,F207/E207)</x:f>
        <x:v>0</x:v>
      </x:c>
      <x:c r="H207" s="4" t="n">
        <x:f>IF(E207=0,0,1)</x:f>
        <x:v>0</x:v>
      </x:c>
      <x:c r="I207" s="26" t="str">
        <x:f>IF(H207=1,G207,"n/m")</x:f>
        <x:v>n/m</x:v>
      </x:c>
    </x:row>
    <x:row r="208" ht="25" customHeight="1">
      <x:c r="A208" s="3" t="str">
        <x:v>GL.PEOPLE.AV</x:v>
      </x:c>
      <x:c r="B208" s="3" t="str">
        <x:v>MKT</x:v>
      </x:c>
      <x:c r="C208" s="16" t="n">
        <x:v>6</x:v>
      </x:c>
      <x:c r="D208" s="25" t="n">
        <x:f>SUMIFS('Journal'!$T$11:$T$1147,'Journal'!$G$11:$G$1147,A208,'Journal'!$H$11:$H$1147,B208,'Journal'!$C$11:$C$1147,C208)</x:f>
        <x:v>67.28</x:v>
      </x:c>
      <x:c r="E208" s="25" t="n">
        <x:f>SUMIFS('D13_Budget'!$D$11:$D$297,'D13_Budget'!$B$11:$B$297,A208,'D13_Budget'!$C$11:$C$297,B208,'D13_Budget'!$A$11:$A$297,C208)</x:f>
        <x:v>0</x:v>
      </x:c>
      <x:c r="F208" s="24" t="n">
        <x:f>D208-E208</x:f>
        <x:v>67.28</x:v>
      </x:c>
      <x:c r="G208" s="26" t="n">
        <x:f>IF(E208=0,0,F208/E208)</x:f>
        <x:v>0</x:v>
      </x:c>
      <x:c r="H208" s="4" t="n">
        <x:f>IF(E208=0,0,1)</x:f>
        <x:v>0</x:v>
      </x:c>
      <x:c r="I208" s="26" t="str">
        <x:f>IF(H208=1,G208,"n/m")</x:f>
        <x:v>n/m</x:v>
      </x:c>
    </x:row>
    <x:row r="209" ht="25" customHeight="1">
      <x:c r="A209" s="3" t="str">
        <x:v>GL.PEOPLE.AV</x:v>
      </x:c>
      <x:c r="B209" s="3" t="str">
        <x:v>PROD</x:v>
      </x:c>
      <x:c r="C209" s="16" t="n">
        <x:v>1</x:v>
      </x:c>
      <x:c r="D209" s="25" t="n">
        <x:f>SUMIFS('Journal'!$T$11:$T$1147,'Journal'!$G$11:$G$1147,A209,'Journal'!$H$11:$H$1147,B209,'Journal'!$C$11:$C$1147,C209)</x:f>
        <x:v>0</x:v>
      </x:c>
      <x:c r="E209" s="25" t="n">
        <x:f>SUMIFS('D13_Budget'!$D$11:$D$297,'D13_Budget'!$B$11:$B$297,A209,'D13_Budget'!$C$11:$C$297,B209,'D13_Budget'!$A$11:$A$297,C209)</x:f>
        <x:v>0</x:v>
      </x:c>
      <x:c r="F209" s="24" t="n">
        <x:f>D209-E209</x:f>
        <x:v>0</x:v>
      </x:c>
      <x:c r="G209" s="26" t="n">
        <x:f>IF(E209=0,0,F209/E209)</x:f>
        <x:v>0</x:v>
      </x:c>
      <x:c r="H209" s="4" t="n">
        <x:f>IF(E209=0,0,1)</x:f>
        <x:v>0</x:v>
      </x:c>
      <x:c r="I209" s="26" t="str">
        <x:f>IF(H209=1,G209,"n/m")</x:f>
        <x:v>n/m</x:v>
      </x:c>
    </x:row>
    <x:row r="210" ht="25" customHeight="1">
      <x:c r="A210" s="3" t="str">
        <x:v>GL.PEOPLE.AV</x:v>
      </x:c>
      <x:c r="B210" s="3" t="str">
        <x:v>PROD</x:v>
      </x:c>
      <x:c r="C210" s="16" t="n">
        <x:v>2</x:v>
      </x:c>
      <x:c r="D210" s="25" t="n">
        <x:f>SUMIFS('Journal'!$T$11:$T$1147,'Journal'!$G$11:$G$1147,A210,'Journal'!$H$11:$H$1147,B210,'Journal'!$C$11:$C$1147,C210)</x:f>
        <x:v>0</x:v>
      </x:c>
      <x:c r="E210" s="25" t="n">
        <x:f>SUMIFS('D13_Budget'!$D$11:$D$297,'D13_Budget'!$B$11:$B$297,A210,'D13_Budget'!$C$11:$C$297,B210,'D13_Budget'!$A$11:$A$297,C210)</x:f>
        <x:v>0</x:v>
      </x:c>
      <x:c r="F210" s="24" t="n">
        <x:f>D210-E210</x:f>
        <x:v>0</x:v>
      </x:c>
      <x:c r="G210" s="26" t="n">
        <x:f>IF(E210=0,0,F210/E210)</x:f>
        <x:v>0</x:v>
      </x:c>
      <x:c r="H210" s="4" t="n">
        <x:f>IF(E210=0,0,1)</x:f>
        <x:v>0</x:v>
      </x:c>
      <x:c r="I210" s="26" t="str">
        <x:f>IF(H210=1,G210,"n/m")</x:f>
        <x:v>n/m</x:v>
      </x:c>
    </x:row>
    <x:row r="211" ht="25" customHeight="1">
      <x:c r="A211" s="3" t="str">
        <x:v>GL.PEOPLE.AV</x:v>
      </x:c>
      <x:c r="B211" s="3" t="str">
        <x:v>PROD</x:v>
      </x:c>
      <x:c r="C211" s="16" t="n">
        <x:v>3</x:v>
      </x:c>
      <x:c r="D211" s="25" t="n">
        <x:f>SUMIFS('Journal'!$T$11:$T$1147,'Journal'!$G$11:$G$1147,A211,'Journal'!$H$11:$H$1147,B211,'Journal'!$C$11:$C$1147,C211)</x:f>
        <x:v>0</x:v>
      </x:c>
      <x:c r="E211" s="25" t="n">
        <x:f>SUMIFS('D13_Budget'!$D$11:$D$297,'D13_Budget'!$B$11:$B$297,A211,'D13_Budget'!$C$11:$C$297,B211,'D13_Budget'!$A$11:$A$297,C211)</x:f>
        <x:v>0</x:v>
      </x:c>
      <x:c r="F211" s="24" t="n">
        <x:f>D211-E211</x:f>
        <x:v>0</x:v>
      </x:c>
      <x:c r="G211" s="26" t="n">
        <x:f>IF(E211=0,0,F211/E211)</x:f>
        <x:v>0</x:v>
      </x:c>
      <x:c r="H211" s="4" t="n">
        <x:f>IF(E211=0,0,1)</x:f>
        <x:v>0</x:v>
      </x:c>
      <x:c r="I211" s="26" t="str">
        <x:f>IF(H211=1,G211,"n/m")</x:f>
        <x:v>n/m</x:v>
      </x:c>
    </x:row>
    <x:row r="212" ht="25" customHeight="1">
      <x:c r="A212" s="3" t="str">
        <x:v>GL.PEOPLE.AV</x:v>
      </x:c>
      <x:c r="B212" s="3" t="str">
        <x:v>PROD</x:v>
      </x:c>
      <x:c r="C212" s="16" t="n">
        <x:v>4</x:v>
      </x:c>
      <x:c r="D212" s="25" t="n">
        <x:f>SUMIFS('Journal'!$T$11:$T$1147,'Journal'!$G$11:$G$1147,A212,'Journal'!$H$11:$H$1147,B212,'Journal'!$C$11:$C$1147,C212)</x:f>
        <x:v>78.49</x:v>
      </x:c>
      <x:c r="E212" s="25" t="n">
        <x:f>SUMIFS('D13_Budget'!$D$11:$D$297,'D13_Budget'!$B$11:$B$297,A212,'D13_Budget'!$C$11:$C$297,B212,'D13_Budget'!$A$11:$A$297,C212)</x:f>
        <x:v>78.4875</x:v>
      </x:c>
      <x:c r="F212" s="24" t="n">
        <x:f>D212-E212</x:f>
        <x:v>0.0024999999999977263</x:v>
      </x:c>
      <x:c r="G212" s="26" t="n">
        <x:f>IF(E212=0,0,F212/E212)</x:f>
        <x:v>0.00003185220576522028</x:v>
      </x:c>
      <x:c r="H212" s="4" t="n">
        <x:f>IF(E212=0,0,1)</x:f>
        <x:v>1</x:v>
      </x:c>
      <x:c r="I212" s="26" t="n">
        <x:f>IF(H212=1,G212,"n/m")</x:f>
        <x:v>0.00003185220576522028</x:v>
      </x:c>
    </x:row>
    <x:row r="213" ht="25" customHeight="1">
      <x:c r="A213" s="3" t="str">
        <x:v>GL.PEOPLE.AV</x:v>
      </x:c>
      <x:c r="B213" s="3" t="str">
        <x:v>PROD</x:v>
      </x:c>
      <x:c r="C213" s="16" t="n">
        <x:v>5</x:v>
      </x:c>
      <x:c r="D213" s="25" t="n">
        <x:f>SUMIFS('Journal'!$T$11:$T$1147,'Journal'!$G$11:$G$1147,A213,'Journal'!$H$11:$H$1147,B213,'Journal'!$C$11:$C$1147,C213)</x:f>
        <x:v>78.49</x:v>
      </x:c>
      <x:c r="E213" s="25" t="n">
        <x:f>SUMIFS('D13_Budget'!$D$11:$D$297,'D13_Budget'!$B$11:$B$297,A213,'D13_Budget'!$C$11:$C$297,B213,'D13_Budget'!$A$11:$A$297,C213)</x:f>
        <x:v>78.4875</x:v>
      </x:c>
      <x:c r="F213" s="24" t="n">
        <x:f>D213-E213</x:f>
        <x:v>0.0024999999999977263</x:v>
      </x:c>
      <x:c r="G213" s="26" t="n">
        <x:f>IF(E213=0,0,F213/E213)</x:f>
        <x:v>0.00003185220576522028</x:v>
      </x:c>
      <x:c r="H213" s="4" t="n">
        <x:f>IF(E213=0,0,1)</x:f>
        <x:v>1</x:v>
      </x:c>
      <x:c r="I213" s="26" t="n">
        <x:f>IF(H213=1,G213,"n/m")</x:f>
        <x:v>0.00003185220576522028</x:v>
      </x:c>
    </x:row>
    <x:row r="214" ht="25" customHeight="1">
      <x:c r="A214" s="3" t="str">
        <x:v>GL.PEOPLE.AV</x:v>
      </x:c>
      <x:c r="B214" s="3" t="str">
        <x:v>PROD</x:v>
      </x:c>
      <x:c r="C214" s="16" t="n">
        <x:v>6</x:v>
      </x:c>
      <x:c r="D214" s="25" t="n">
        <x:f>SUMIFS('Journal'!$T$11:$T$1147,'Journal'!$G$11:$G$1147,A214,'Journal'!$H$11:$H$1147,B214,'Journal'!$C$11:$C$1147,C214)</x:f>
        <x:v>78.49</x:v>
      </x:c>
      <x:c r="E214" s="25" t="n">
        <x:f>SUMIFS('D13_Budget'!$D$11:$D$297,'D13_Budget'!$B$11:$B$297,A214,'D13_Budget'!$C$11:$C$297,B214,'D13_Budget'!$A$11:$A$297,C214)</x:f>
        <x:v>78.4875</x:v>
      </x:c>
      <x:c r="F214" s="24" t="n">
        <x:f>D214-E214</x:f>
        <x:v>0.0024999999999977263</x:v>
      </x:c>
      <x:c r="G214" s="26" t="n">
        <x:f>IF(E214=0,0,F214/E214)</x:f>
        <x:v>0.00003185220576522028</x:v>
      </x:c>
      <x:c r="H214" s="4" t="n">
        <x:f>IF(E214=0,0,1)</x:f>
        <x:v>1</x:v>
      </x:c>
      <x:c r="I214" s="26" t="n">
        <x:f>IF(H214=1,G214,"n/m")</x:f>
        <x:v>0.00003185220576522028</x:v>
      </x:c>
    </x:row>
    <x:row r="215" ht="25" customHeight="1">
      <x:c r="A215" s="3" t="str">
        <x:v>GL.PEOPLE.BG</x:v>
      </x:c>
      <x:c r="B215" s="3" t="str">
        <x:v>COMP</x:v>
      </x:c>
      <x:c r="C215" s="16" t="n">
        <x:v>1</x:v>
      </x:c>
      <x:c r="D215" s="25" t="n">
        <x:f>SUMIFS('Journal'!$T$11:$T$1147,'Journal'!$G$11:$G$1147,A215,'Journal'!$H$11:$H$1147,B215,'Journal'!$C$11:$C$1147,C215)</x:f>
        <x:v>0</x:v>
      </x:c>
      <x:c r="E215" s="25" t="n">
        <x:f>SUMIFS('D13_Budget'!$D$11:$D$297,'D13_Budget'!$B$11:$B$297,A215,'D13_Budget'!$C$11:$C$297,B215,'D13_Budget'!$A$11:$A$297,C215)</x:f>
        <x:v>0</x:v>
      </x:c>
      <x:c r="F215" s="24" t="n">
        <x:f>D215-E215</x:f>
        <x:v>0</x:v>
      </x:c>
      <x:c r="G215" s="26" t="n">
        <x:f>IF(E215=0,0,F215/E215)</x:f>
        <x:v>0</x:v>
      </x:c>
      <x:c r="H215" s="4" t="n">
        <x:f>IF(E215=0,0,1)</x:f>
        <x:v>0</x:v>
      </x:c>
      <x:c r="I215" s="26" t="str">
        <x:f>IF(H215=1,G215,"n/m")</x:f>
        <x:v>n/m</x:v>
      </x:c>
    </x:row>
    <x:row r="216" ht="25" customHeight="1">
      <x:c r="A216" s="3" t="str">
        <x:v>GL.PEOPLE.BG</x:v>
      </x:c>
      <x:c r="B216" s="3" t="str">
        <x:v>COMP</x:v>
      </x:c>
      <x:c r="C216" s="16" t="n">
        <x:v>2</x:v>
      </x:c>
      <x:c r="D216" s="25" t="n">
        <x:f>SUMIFS('Journal'!$T$11:$T$1147,'Journal'!$G$11:$G$1147,A216,'Journal'!$H$11:$H$1147,B216,'Journal'!$C$11:$C$1147,C216)</x:f>
        <x:v>0</x:v>
      </x:c>
      <x:c r="E216" s="25" t="n">
        <x:f>SUMIFS('D13_Budget'!$D$11:$D$297,'D13_Budget'!$B$11:$B$297,A216,'D13_Budget'!$C$11:$C$297,B216,'D13_Budget'!$A$11:$A$297,C216)</x:f>
        <x:v>0</x:v>
      </x:c>
      <x:c r="F216" s="24" t="n">
        <x:f>D216-E216</x:f>
        <x:v>0</x:v>
      </x:c>
      <x:c r="G216" s="26" t="n">
        <x:f>IF(E216=0,0,F216/E216)</x:f>
        <x:v>0</x:v>
      </x:c>
      <x:c r="H216" s="4" t="n">
        <x:f>IF(E216=0,0,1)</x:f>
        <x:v>0</x:v>
      </x:c>
      <x:c r="I216" s="26" t="str">
        <x:f>IF(H216=1,G216,"n/m")</x:f>
        <x:v>n/m</x:v>
      </x:c>
    </x:row>
    <x:row r="217" ht="25" customHeight="1">
      <x:c r="A217" s="3" t="str">
        <x:v>GL.PEOPLE.BG</x:v>
      </x:c>
      <x:c r="B217" s="3" t="str">
        <x:v>COMP</x:v>
      </x:c>
      <x:c r="C217" s="16" t="n">
        <x:v>3</x:v>
      </x:c>
      <x:c r="D217" s="25" t="n">
        <x:f>SUMIFS('Journal'!$T$11:$T$1147,'Journal'!$G$11:$G$1147,A217,'Journal'!$H$11:$H$1147,B217,'Journal'!$C$11:$C$1147,C217)</x:f>
        <x:v>0</x:v>
      </x:c>
      <x:c r="E217" s="25" t="n">
        <x:f>SUMIFS('D13_Budget'!$D$11:$D$297,'D13_Budget'!$B$11:$B$297,A217,'D13_Budget'!$C$11:$C$297,B217,'D13_Budget'!$A$11:$A$297,C217)</x:f>
        <x:v>0</x:v>
      </x:c>
      <x:c r="F217" s="24" t="n">
        <x:f>D217-E217</x:f>
        <x:v>0</x:v>
      </x:c>
      <x:c r="G217" s="26" t="n">
        <x:f>IF(E217=0,0,F217/E217)</x:f>
        <x:v>0</x:v>
      </x:c>
      <x:c r="H217" s="4" t="n">
        <x:f>IF(E217=0,0,1)</x:f>
        <x:v>0</x:v>
      </x:c>
      <x:c r="I217" s="26" t="str">
        <x:f>IF(H217=1,G217,"n/m")</x:f>
        <x:v>n/m</x:v>
      </x:c>
    </x:row>
    <x:row r="218" ht="25" customHeight="1">
      <x:c r="A218" s="3" t="str">
        <x:v>GL.PEOPLE.BG</x:v>
      </x:c>
      <x:c r="B218" s="3" t="str">
        <x:v>COMP</x:v>
      </x:c>
      <x:c r="C218" s="16" t="n">
        <x:v>4</x:v>
      </x:c>
      <x:c r="D218" s="25" t="n">
        <x:f>SUMIFS('Journal'!$T$11:$T$1147,'Journal'!$G$11:$G$1147,A218,'Journal'!$H$11:$H$1147,B218,'Journal'!$C$11:$C$1147,C218)</x:f>
        <x:v>23.29</x:v>
      </x:c>
      <x:c r="E218" s="25" t="n">
        <x:f>SUMIFS('D13_Budget'!$D$11:$D$297,'D13_Budget'!$B$11:$B$297,A218,'D13_Budget'!$C$11:$C$297,B218,'D13_Budget'!$A$11:$A$297,C218)</x:f>
        <x:v>23.2875</x:v>
      </x:c>
      <x:c r="F218" s="24" t="n">
        <x:f>D218-E218</x:f>
        <x:v>0.0024999999999977263</x:v>
      </x:c>
      <x:c r="G218" s="26" t="n">
        <x:f>IF(E218=0,0,F218/E218)</x:f>
        <x:v>0.0001073537305420387</x:v>
      </x:c>
      <x:c r="H218" s="4" t="n">
        <x:f>IF(E218=0,0,1)</x:f>
        <x:v>1</x:v>
      </x:c>
      <x:c r="I218" s="26" t="n">
        <x:f>IF(H218=1,G218,"n/m")</x:f>
        <x:v>0.0001073537305420387</x:v>
      </x:c>
    </x:row>
    <x:row r="219" ht="25" customHeight="1">
      <x:c r="A219" s="3" t="str">
        <x:v>GL.PEOPLE.BG</x:v>
      </x:c>
      <x:c r="B219" s="3" t="str">
        <x:v>COMP</x:v>
      </x:c>
      <x:c r="C219" s="16" t="n">
        <x:v>5</x:v>
      </x:c>
      <x:c r="D219" s="25" t="n">
        <x:f>SUMIFS('Journal'!$T$11:$T$1147,'Journal'!$G$11:$G$1147,A219,'Journal'!$H$11:$H$1147,B219,'Journal'!$C$11:$C$1147,C219)</x:f>
        <x:v>23.29</x:v>
      </x:c>
      <x:c r="E219" s="25" t="n">
        <x:f>SUMIFS('D13_Budget'!$D$11:$D$297,'D13_Budget'!$B$11:$B$297,A219,'D13_Budget'!$C$11:$C$297,B219,'D13_Budget'!$A$11:$A$297,C219)</x:f>
        <x:v>23.2875</x:v>
      </x:c>
      <x:c r="F219" s="24" t="n">
        <x:f>D219-E219</x:f>
        <x:v>0.0024999999999977263</x:v>
      </x:c>
      <x:c r="G219" s="26" t="n">
        <x:f>IF(E219=0,0,F219/E219)</x:f>
        <x:v>0.0001073537305420387</x:v>
      </x:c>
      <x:c r="H219" s="4" t="n">
        <x:f>IF(E219=0,0,1)</x:f>
        <x:v>1</x:v>
      </x:c>
      <x:c r="I219" s="26" t="n">
        <x:f>IF(H219=1,G219,"n/m")</x:f>
        <x:v>0.0001073537305420387</x:v>
      </x:c>
    </x:row>
    <x:row r="220" ht="25" customHeight="1">
      <x:c r="A220" s="3" t="str">
        <x:v>GL.PEOPLE.BG</x:v>
      </x:c>
      <x:c r="B220" s="3" t="str">
        <x:v>COMP</x:v>
      </x:c>
      <x:c r="C220" s="16" t="n">
        <x:v>6</x:v>
      </x:c>
      <x:c r="D220" s="25" t="n">
        <x:f>SUMIFS('Journal'!$T$11:$T$1147,'Journal'!$G$11:$G$1147,A220,'Journal'!$H$11:$H$1147,B220,'Journal'!$C$11:$C$1147,C220)</x:f>
        <x:v>23.29</x:v>
      </x:c>
      <x:c r="E220" s="25" t="n">
        <x:f>SUMIFS('D13_Budget'!$D$11:$D$297,'D13_Budget'!$B$11:$B$297,A220,'D13_Budget'!$C$11:$C$297,B220,'D13_Budget'!$A$11:$A$297,C220)</x:f>
        <x:v>23.2875</x:v>
      </x:c>
      <x:c r="F220" s="24" t="n">
        <x:f>D220-E220</x:f>
        <x:v>0.0024999999999977263</x:v>
      </x:c>
      <x:c r="G220" s="26" t="n">
        <x:f>IF(E220=0,0,F220/E220)</x:f>
        <x:v>0.0001073537305420387</x:v>
      </x:c>
      <x:c r="H220" s="4" t="n">
        <x:f>IF(E220=0,0,1)</x:f>
        <x:v>1</x:v>
      </x:c>
      <x:c r="I220" s="26" t="n">
        <x:f>IF(H220=1,G220,"n/m")</x:f>
        <x:v>0.0001073537305420387</x:v>
      </x:c>
    </x:row>
    <x:row r="221" ht="25" customHeight="1">
      <x:c r="A221" s="3" t="str">
        <x:v>GL.PEOPLE.BG</x:v>
      </x:c>
      <x:c r="B221" s="3" t="str">
        <x:v>ENG</x:v>
      </x:c>
      <x:c r="C221" s="16" t="n">
        <x:v>1</x:v>
      </x:c>
      <x:c r="D221" s="25" t="n">
        <x:f>SUMIFS('Journal'!$T$11:$T$1147,'Journal'!$G$11:$G$1147,A221,'Journal'!$H$11:$H$1147,B221,'Journal'!$C$11:$C$1147,C221)</x:f>
        <x:v>23.29</x:v>
      </x:c>
      <x:c r="E221" s="25" t="n">
        <x:f>SUMIFS('D13_Budget'!$D$11:$D$297,'D13_Budget'!$B$11:$B$297,A221,'D13_Budget'!$C$11:$C$297,B221,'D13_Budget'!$A$11:$A$297,C221)</x:f>
        <x:v>23.2875</x:v>
      </x:c>
      <x:c r="F221" s="24" t="n">
        <x:f>D221-E221</x:f>
        <x:v>0.0024999999999977263</x:v>
      </x:c>
      <x:c r="G221" s="26" t="n">
        <x:f>IF(E221=0,0,F221/E221)</x:f>
        <x:v>0.0001073537305420387</x:v>
      </x:c>
      <x:c r="H221" s="4" t="n">
        <x:f>IF(E221=0,0,1)</x:f>
        <x:v>1</x:v>
      </x:c>
      <x:c r="I221" s="26" t="n">
        <x:f>IF(H221=1,G221,"n/m")</x:f>
        <x:v>0.0001073537305420387</x:v>
      </x:c>
    </x:row>
    <x:row r="222" ht="25" customHeight="1">
      <x:c r="A222" s="3" t="str">
        <x:v>GL.PEOPLE.BG</x:v>
      </x:c>
      <x:c r="B222" s="3" t="str">
        <x:v>ENG</x:v>
      </x:c>
      <x:c r="C222" s="16" t="n">
        <x:v>2</x:v>
      </x:c>
      <x:c r="D222" s="25" t="n">
        <x:f>SUMIFS('Journal'!$T$11:$T$1147,'Journal'!$G$11:$G$1147,A222,'Journal'!$H$11:$H$1147,B222,'Journal'!$C$11:$C$1147,C222)</x:f>
        <x:v>23.29</x:v>
      </x:c>
      <x:c r="E222" s="25" t="n">
        <x:f>SUMIFS('D13_Budget'!$D$11:$D$297,'D13_Budget'!$B$11:$B$297,A222,'D13_Budget'!$C$11:$C$297,B222,'D13_Budget'!$A$11:$A$297,C222)</x:f>
        <x:v>46.575</x:v>
      </x:c>
      <x:c r="F222" s="24" t="n">
        <x:f>D222-E222</x:f>
        <x:v>-23.285000000000004</x:v>
      </x:c>
      <x:c r="G222" s="26" t="n">
        <x:f>IF(E222=0,0,F222/E222)</x:f>
        <x:v>-0.499946323134729</x:v>
      </x:c>
      <x:c r="H222" s="4" t="n">
        <x:f>IF(E222=0,0,1)</x:f>
        <x:v>1</x:v>
      </x:c>
      <x:c r="I222" s="26" t="n">
        <x:f>IF(H222=1,G222,"n/m")</x:f>
        <x:v>-0.499946323134729</x:v>
      </x:c>
    </x:row>
    <x:row r="223" ht="25" customHeight="1">
      <x:c r="A223" s="3" t="str">
        <x:v>GL.PEOPLE.BG</x:v>
      </x:c>
      <x:c r="B223" s="3" t="str">
        <x:v>ENG</x:v>
      </x:c>
      <x:c r="C223" s="16" t="n">
        <x:v>3</x:v>
      </x:c>
      <x:c r="D223" s="25" t="n">
        <x:f>SUMIFS('Journal'!$T$11:$T$1147,'Journal'!$G$11:$G$1147,A223,'Journal'!$H$11:$H$1147,B223,'Journal'!$C$11:$C$1147,C223)</x:f>
        <x:v>67.28</x:v>
      </x:c>
      <x:c r="E223" s="25" t="n">
        <x:f>SUMIFS('D13_Budget'!$D$11:$D$297,'D13_Budget'!$B$11:$B$297,A223,'D13_Budget'!$C$11:$C$297,B223,'D13_Budget'!$A$11:$A$297,C223)</x:f>
        <x:v>67.275</x:v>
      </x:c>
      <x:c r="F223" s="24" t="n">
        <x:f>D223-E223</x:f>
        <x:v>0.0049999999999954525</x:v>
      </x:c>
      <x:c r="G223" s="26" t="n">
        <x:f>IF(E223=0,0,F223/E223)</x:f>
        <x:v>0.00007432181345218064</x:v>
      </x:c>
      <x:c r="H223" s="4" t="n">
        <x:f>IF(E223=0,0,1)</x:f>
        <x:v>1</x:v>
      </x:c>
      <x:c r="I223" s="26" t="n">
        <x:f>IF(H223=1,G223,"n/m")</x:f>
        <x:v>0.00007432181345218064</x:v>
      </x:c>
    </x:row>
    <x:row r="224" ht="25" customHeight="1">
      <x:c r="A224" s="3" t="str">
        <x:v>GL.PEOPLE.BG</x:v>
      </x:c>
      <x:c r="B224" s="3" t="str">
        <x:v>ENG</x:v>
      </x:c>
      <x:c r="C224" s="16" t="n">
        <x:v>4</x:v>
      </x:c>
      <x:c r="D224" s="25" t="n">
        <x:f>SUMIFS('Journal'!$T$11:$T$1147,'Journal'!$G$11:$G$1147,A224,'Journal'!$H$11:$H$1147,B224,'Journal'!$C$11:$C$1147,C224)</x:f>
        <x:v>67.28</x:v>
      </x:c>
      <x:c r="E224" s="25" t="n">
        <x:f>SUMIFS('D13_Budget'!$D$11:$D$297,'D13_Budget'!$B$11:$B$297,A224,'D13_Budget'!$C$11:$C$297,B224,'D13_Budget'!$A$11:$A$297,C224)</x:f>
        <x:v>67.275</x:v>
      </x:c>
      <x:c r="F224" s="24" t="n">
        <x:f>D224-E224</x:f>
        <x:v>0.0049999999999954525</x:v>
      </x:c>
      <x:c r="G224" s="26" t="n">
        <x:f>IF(E224=0,0,F224/E224)</x:f>
        <x:v>0.00007432181345218064</x:v>
      </x:c>
      <x:c r="H224" s="4" t="n">
        <x:f>IF(E224=0,0,1)</x:f>
        <x:v>1</x:v>
      </x:c>
      <x:c r="I224" s="26" t="n">
        <x:f>IF(H224=1,G224,"n/m")</x:f>
        <x:v>0.00007432181345218064</x:v>
      </x:c>
    </x:row>
    <x:row r="225" ht="25" customHeight="1">
      <x:c r="A225" s="3" t="str">
        <x:v>GL.PEOPLE.BG</x:v>
      </x:c>
      <x:c r="B225" s="3" t="str">
        <x:v>ENG</x:v>
      </x:c>
      <x:c r="C225" s="16" t="n">
        <x:v>5</x:v>
      </x:c>
      <x:c r="D225" s="25" t="n">
        <x:f>SUMIFS('Journal'!$T$11:$T$1147,'Journal'!$G$11:$G$1147,A225,'Journal'!$H$11:$H$1147,B225,'Journal'!$C$11:$C$1147,C225)</x:f>
        <x:v>87.98</x:v>
      </x:c>
      <x:c r="E225" s="25" t="n">
        <x:f>SUMIFS('D13_Budget'!$D$11:$D$297,'D13_Budget'!$B$11:$B$297,A225,'D13_Budget'!$C$11:$C$297,B225,'D13_Budget'!$A$11:$A$297,C225)</x:f>
        <x:v>87.975</x:v>
      </x:c>
      <x:c r="F225" s="24" t="n">
        <x:f>D225-E225</x:f>
        <x:v>0.005000000000009663</x:v>
      </x:c>
      <x:c r="G225" s="26" t="n">
        <x:f>IF(E225=0,0,F225/E225)</x:f>
        <x:v>0.000056834327934182025</x:v>
      </x:c>
      <x:c r="H225" s="4" t="n">
        <x:f>IF(E225=0,0,1)</x:f>
        <x:v>1</x:v>
      </x:c>
      <x:c r="I225" s="26" t="n">
        <x:f>IF(H225=1,G225,"n/m")</x:f>
        <x:v>0.000056834327934182025</x:v>
      </x:c>
    </x:row>
    <x:row r="226" ht="25" customHeight="1">
      <x:c r="A226" s="3" t="str">
        <x:v>GL.PEOPLE.BG</x:v>
      </x:c>
      <x:c r="B226" s="3" t="str">
        <x:v>ENG</x:v>
      </x:c>
      <x:c r="C226" s="16" t="n">
        <x:v>6</x:v>
      </x:c>
      <x:c r="D226" s="25" t="n">
        <x:f>SUMIFS('Journal'!$T$11:$T$1147,'Journal'!$G$11:$G$1147,A226,'Journal'!$H$11:$H$1147,B226,'Journal'!$C$11:$C$1147,C226)</x:f>
        <x:v>87.98</x:v>
      </x:c>
      <x:c r="E226" s="25" t="n">
        <x:f>SUMIFS('D13_Budget'!$D$11:$D$297,'D13_Budget'!$B$11:$B$297,A226,'D13_Budget'!$C$11:$C$297,B226,'D13_Budget'!$A$11:$A$297,C226)</x:f>
        <x:v>87.975</x:v>
      </x:c>
      <x:c r="F226" s="24" t="n">
        <x:f>D226-E226</x:f>
        <x:v>0.005000000000009663</x:v>
      </x:c>
      <x:c r="G226" s="26" t="n">
        <x:f>IF(E226=0,0,F226/E226)</x:f>
        <x:v>0.000056834327934182025</x:v>
      </x:c>
      <x:c r="H226" s="4" t="n">
        <x:f>IF(E226=0,0,1)</x:f>
        <x:v>1</x:v>
      </x:c>
      <x:c r="I226" s="26" t="n">
        <x:f>IF(H226=1,G226,"n/m")</x:f>
        <x:v>0.000056834327934182025</x:v>
      </x:c>
    </x:row>
    <x:row r="227" ht="25" customHeight="1">
      <x:c r="A227" s="3" t="str">
        <x:v>GL.PEOPLE.BG</x:v>
      </x:c>
      <x:c r="B227" s="3" t="str">
        <x:v>MGMT</x:v>
      </x:c>
      <x:c r="C227" s="16" t="n">
        <x:v>1</x:v>
      </x:c>
      <x:c r="D227" s="25" t="n">
        <x:f>SUMIFS('Journal'!$T$11:$T$1147,'Journal'!$G$11:$G$1147,A227,'Journal'!$H$11:$H$1147,B227,'Journal'!$C$11:$C$1147,C227)</x:f>
        <x:v>0</x:v>
      </x:c>
      <x:c r="E227" s="25" t="n">
        <x:f>SUMIFS('D13_Budget'!$D$11:$D$297,'D13_Budget'!$B$11:$B$297,A227,'D13_Budget'!$C$11:$C$297,B227,'D13_Budget'!$A$11:$A$297,C227)</x:f>
        <x:v>0</x:v>
      </x:c>
      <x:c r="F227" s="24" t="n">
        <x:f>D227-E227</x:f>
        <x:v>0</x:v>
      </x:c>
      <x:c r="G227" s="26" t="n">
        <x:f>IF(E227=0,0,F227/E227)</x:f>
        <x:v>0</x:v>
      </x:c>
      <x:c r="H227" s="4" t="n">
        <x:f>IF(E227=0,0,1)</x:f>
        <x:v>0</x:v>
      </x:c>
      <x:c r="I227" s="26" t="str">
        <x:f>IF(H227=1,G227,"n/m")</x:f>
        <x:v>n/m</x:v>
      </x:c>
    </x:row>
    <x:row r="228" ht="25" customHeight="1">
      <x:c r="A228" s="3" t="str">
        <x:v>GL.PEOPLE.BG</x:v>
      </x:c>
      <x:c r="B228" s="3" t="str">
        <x:v>MGMT</x:v>
      </x:c>
      <x:c r="C228" s="16" t="n">
        <x:v>2</x:v>
      </x:c>
      <x:c r="D228" s="25" t="n">
        <x:f>SUMIFS('Journal'!$T$11:$T$1147,'Journal'!$G$11:$G$1147,A228,'Journal'!$H$11:$H$1147,B228,'Journal'!$C$11:$C$1147,C228)</x:f>
        <x:v>0</x:v>
      </x:c>
      <x:c r="E228" s="25" t="n">
        <x:f>SUMIFS('D13_Budget'!$D$11:$D$297,'D13_Budget'!$B$11:$B$297,A228,'D13_Budget'!$C$11:$C$297,B228,'D13_Budget'!$A$11:$A$297,C228)</x:f>
        <x:v>0</x:v>
      </x:c>
      <x:c r="F228" s="24" t="n">
        <x:f>D228-E228</x:f>
        <x:v>0</x:v>
      </x:c>
      <x:c r="G228" s="26" t="n">
        <x:f>IF(E228=0,0,F228/E228)</x:f>
        <x:v>0</x:v>
      </x:c>
      <x:c r="H228" s="4" t="n">
        <x:f>IF(E228=0,0,1)</x:f>
        <x:v>0</x:v>
      </x:c>
      <x:c r="I228" s="26" t="str">
        <x:f>IF(H228=1,G228,"n/m")</x:f>
        <x:v>n/m</x:v>
      </x:c>
    </x:row>
    <x:row r="229" ht="25" customHeight="1">
      <x:c r="A229" s="3" t="str">
        <x:v>GL.PEOPLE.BG</x:v>
      </x:c>
      <x:c r="B229" s="3" t="str">
        <x:v>MGMT</x:v>
      </x:c>
      <x:c r="C229" s="16" t="n">
        <x:v>3</x:v>
      </x:c>
      <x:c r="D229" s="25" t="n">
        <x:f>SUMIFS('Journal'!$T$11:$T$1147,'Journal'!$G$11:$G$1147,A229,'Journal'!$H$11:$H$1147,B229,'Journal'!$C$11:$C$1147,C229)</x:f>
        <x:v>0</x:v>
      </x:c>
      <x:c r="E229" s="25" t="n">
        <x:f>SUMIFS('D13_Budget'!$D$11:$D$297,'D13_Budget'!$B$11:$B$297,A229,'D13_Budget'!$C$11:$C$297,B229,'D13_Budget'!$A$11:$A$297,C229)</x:f>
        <x:v>0</x:v>
      </x:c>
      <x:c r="F229" s="24" t="n">
        <x:f>D229-E229</x:f>
        <x:v>0</x:v>
      </x:c>
      <x:c r="G229" s="26" t="n">
        <x:f>IF(E229=0,0,F229/E229)</x:f>
        <x:v>0</x:v>
      </x:c>
      <x:c r="H229" s="4" t="n">
        <x:f>IF(E229=0,0,1)</x:f>
        <x:v>0</x:v>
      </x:c>
      <x:c r="I229" s="26" t="str">
        <x:f>IF(H229=1,G229,"n/m")</x:f>
        <x:v>n/m</x:v>
      </x:c>
    </x:row>
    <x:row r="230" ht="25" customHeight="1">
      <x:c r="A230" s="3" t="str">
        <x:v>GL.PEOPLE.BG</x:v>
      </x:c>
      <x:c r="B230" s="3" t="str">
        <x:v>MGMT</x:v>
      </x:c>
      <x:c r="C230" s="16" t="n">
        <x:v>4</x:v>
      </x:c>
      <x:c r="D230" s="25" t="n">
        <x:f>SUMIFS('Journal'!$T$11:$T$1147,'Journal'!$G$11:$G$1147,A230,'Journal'!$H$11:$H$1147,B230,'Journal'!$C$11:$C$1147,C230)</x:f>
        <x:v>0</x:v>
      </x:c>
      <x:c r="E230" s="25" t="n">
        <x:f>SUMIFS('D13_Budget'!$D$11:$D$297,'D13_Budget'!$B$11:$B$297,A230,'D13_Budget'!$C$11:$C$297,B230,'D13_Budget'!$A$11:$A$297,C230)</x:f>
        <x:v>0</x:v>
      </x:c>
      <x:c r="F230" s="24" t="n">
        <x:f>D230-E230</x:f>
        <x:v>0</x:v>
      </x:c>
      <x:c r="G230" s="26" t="n">
        <x:f>IF(E230=0,0,F230/E230)</x:f>
        <x:v>0</x:v>
      </x:c>
      <x:c r="H230" s="4" t="n">
        <x:f>IF(E230=0,0,1)</x:f>
        <x:v>0</x:v>
      </x:c>
      <x:c r="I230" s="26" t="str">
        <x:f>IF(H230=1,G230,"n/m")</x:f>
        <x:v>n/m</x:v>
      </x:c>
    </x:row>
    <x:row r="231" ht="25" customHeight="1">
      <x:c r="A231" s="3" t="str">
        <x:v>GL.PEOPLE.BG</x:v>
      </x:c>
      <x:c r="B231" s="3" t="str">
        <x:v>MGMT</x:v>
      </x:c>
      <x:c r="C231" s="16" t="n">
        <x:v>5</x:v>
      </x:c>
      <x:c r="D231" s="25" t="n">
        <x:f>SUMIFS('Journal'!$T$11:$T$1147,'Journal'!$G$11:$G$1147,A231,'Journal'!$H$11:$H$1147,B231,'Journal'!$C$11:$C$1147,C231)</x:f>
        <x:v>0</x:v>
      </x:c>
      <x:c r="E231" s="25" t="n">
        <x:f>SUMIFS('D13_Budget'!$D$11:$D$297,'D13_Budget'!$B$11:$B$297,A231,'D13_Budget'!$C$11:$C$297,B231,'D13_Budget'!$A$11:$A$297,C231)</x:f>
        <x:v>0</x:v>
      </x:c>
      <x:c r="F231" s="24" t="n">
        <x:f>D231-E231</x:f>
        <x:v>0</x:v>
      </x:c>
      <x:c r="G231" s="26" t="n">
        <x:f>IF(E231=0,0,F231/E231)</x:f>
        <x:v>0</x:v>
      </x:c>
      <x:c r="H231" s="4" t="n">
        <x:f>IF(E231=0,0,1)</x:f>
        <x:v>0</x:v>
      </x:c>
      <x:c r="I231" s="26" t="str">
        <x:f>IF(H231=1,G231,"n/m")</x:f>
        <x:v>n/m</x:v>
      </x:c>
    </x:row>
    <x:row r="232" ht="25" customHeight="1">
      <x:c r="A232" s="3" t="str">
        <x:v>GL.PEOPLE.BG</x:v>
      </x:c>
      <x:c r="B232" s="3" t="str">
        <x:v>MGMT</x:v>
      </x:c>
      <x:c r="C232" s="16" t="n">
        <x:v>6</x:v>
      </x:c>
      <x:c r="D232" s="25" t="n">
        <x:f>SUMIFS('Journal'!$T$11:$T$1147,'Journal'!$G$11:$G$1147,A232,'Journal'!$H$11:$H$1147,B232,'Journal'!$C$11:$C$1147,C232)</x:f>
        <x:v>0</x:v>
      </x:c>
      <x:c r="E232" s="25" t="n">
        <x:f>SUMIFS('D13_Budget'!$D$11:$D$297,'D13_Budget'!$B$11:$B$297,A232,'D13_Budget'!$C$11:$C$297,B232,'D13_Budget'!$A$11:$A$297,C232)</x:f>
        <x:v>0</x:v>
      </x:c>
      <x:c r="F232" s="24" t="n">
        <x:f>D232-E232</x:f>
        <x:v>0</x:v>
      </x:c>
      <x:c r="G232" s="26" t="n">
        <x:f>IF(E232=0,0,F232/E232)</x:f>
        <x:v>0</x:v>
      </x:c>
      <x:c r="H232" s="4" t="n">
        <x:f>IF(E232=0,0,1)</x:f>
        <x:v>0</x:v>
      </x:c>
      <x:c r="I232" s="26" t="str">
        <x:f>IF(H232=1,G232,"n/m")</x:f>
        <x:v>n/m</x:v>
      </x:c>
    </x:row>
    <x:row r="233" ht="25" customHeight="1">
      <x:c r="A233" s="3" t="str">
        <x:v>GL.PEOPLE.BG</x:v>
      </x:c>
      <x:c r="B233" s="3" t="str">
        <x:v>MKT</x:v>
      </x:c>
      <x:c r="C233" s="16" t="n">
        <x:v>1</x:v>
      </x:c>
      <x:c r="D233" s="25" t="n">
        <x:f>SUMIFS('Journal'!$T$11:$T$1147,'Journal'!$G$11:$G$1147,A233,'Journal'!$H$11:$H$1147,B233,'Journal'!$C$11:$C$1147,C233)</x:f>
        <x:v>0</x:v>
      </x:c>
      <x:c r="E233" s="25" t="n">
        <x:f>SUMIFS('D13_Budget'!$D$11:$D$297,'D13_Budget'!$B$11:$B$297,A233,'D13_Budget'!$C$11:$C$297,B233,'D13_Budget'!$A$11:$A$297,C233)</x:f>
        <x:v>0</x:v>
      </x:c>
      <x:c r="F233" s="24" t="n">
        <x:f>D233-E233</x:f>
        <x:v>0</x:v>
      </x:c>
      <x:c r="G233" s="26" t="n">
        <x:f>IF(E233=0,0,F233/E233)</x:f>
        <x:v>0</x:v>
      </x:c>
      <x:c r="H233" s="4" t="n">
        <x:f>IF(E233=0,0,1)</x:f>
        <x:v>0</x:v>
      </x:c>
      <x:c r="I233" s="26" t="str">
        <x:f>IF(H233=1,G233,"n/m")</x:f>
        <x:v>n/m</x:v>
      </x:c>
    </x:row>
    <x:row r="234" ht="25" customHeight="1">
      <x:c r="A234" s="3" t="str">
        <x:v>GL.PEOPLE.BG</x:v>
      </x:c>
      <x:c r="B234" s="3" t="str">
        <x:v>MKT</x:v>
      </x:c>
      <x:c r="C234" s="16" t="n">
        <x:v>2</x:v>
      </x:c>
      <x:c r="D234" s="25" t="n">
        <x:f>SUMIFS('Journal'!$T$11:$T$1147,'Journal'!$G$11:$G$1147,A234,'Journal'!$H$11:$H$1147,B234,'Journal'!$C$11:$C$1147,C234)</x:f>
        <x:v>0</x:v>
      </x:c>
      <x:c r="E234" s="25" t="n">
        <x:f>SUMIFS('D13_Budget'!$D$11:$D$297,'D13_Budget'!$B$11:$B$297,A234,'D13_Budget'!$C$11:$C$297,B234,'D13_Budget'!$A$11:$A$297,C234)</x:f>
        <x:v>0</x:v>
      </x:c>
      <x:c r="F234" s="24" t="n">
        <x:f>D234-E234</x:f>
        <x:v>0</x:v>
      </x:c>
      <x:c r="G234" s="26" t="n">
        <x:f>IF(E234=0,0,F234/E234)</x:f>
        <x:v>0</x:v>
      </x:c>
      <x:c r="H234" s="4" t="n">
        <x:f>IF(E234=0,0,1)</x:f>
        <x:v>0</x:v>
      </x:c>
      <x:c r="I234" s="26" t="str">
        <x:f>IF(H234=1,G234,"n/m")</x:f>
        <x:v>n/m</x:v>
      </x:c>
    </x:row>
    <x:row r="235" ht="25" customHeight="1">
      <x:c r="A235" s="3" t="str">
        <x:v>GL.PEOPLE.BG</x:v>
      </x:c>
      <x:c r="B235" s="3" t="str">
        <x:v>MKT</x:v>
      </x:c>
      <x:c r="C235" s="16" t="n">
        <x:v>3</x:v>
      </x:c>
      <x:c r="D235" s="25" t="n">
        <x:f>SUMIFS('Journal'!$T$11:$T$1147,'Journal'!$G$11:$G$1147,A235,'Journal'!$H$11:$H$1147,B235,'Journal'!$C$11:$C$1147,C235)</x:f>
        <x:v>0</x:v>
      </x:c>
      <x:c r="E235" s="25" t="n">
        <x:f>SUMIFS('D13_Budget'!$D$11:$D$297,'D13_Budget'!$B$11:$B$297,A235,'D13_Budget'!$C$11:$C$297,B235,'D13_Budget'!$A$11:$A$297,C235)</x:f>
        <x:v>0</x:v>
      </x:c>
      <x:c r="F235" s="24" t="n">
        <x:f>D235-E235</x:f>
        <x:v>0</x:v>
      </x:c>
      <x:c r="G235" s="26" t="n">
        <x:f>IF(E235=0,0,F235/E235)</x:f>
        <x:v>0</x:v>
      </x:c>
      <x:c r="H235" s="4" t="n">
        <x:f>IF(E235=0,0,1)</x:f>
        <x:v>0</x:v>
      </x:c>
      <x:c r="I235" s="26" t="str">
        <x:f>IF(H235=1,G235,"n/m")</x:f>
        <x:v>n/m</x:v>
      </x:c>
    </x:row>
    <x:row r="236" ht="25" customHeight="1">
      <x:c r="A236" s="3" t="str">
        <x:v>GL.PEOPLE.BG</x:v>
      </x:c>
      <x:c r="B236" s="3" t="str">
        <x:v>MKT</x:v>
      </x:c>
      <x:c r="C236" s="16" t="n">
        <x:v>4</x:v>
      </x:c>
      <x:c r="D236" s="25" t="n">
        <x:f>SUMIFS('Journal'!$T$11:$T$1147,'Journal'!$G$11:$G$1147,A236,'Journal'!$H$11:$H$1147,B236,'Journal'!$C$11:$C$1147,C236)</x:f>
        <x:v>0</x:v>
      </x:c>
      <x:c r="E236" s="25" t="n">
        <x:f>SUMIFS('D13_Budget'!$D$11:$D$297,'D13_Budget'!$B$11:$B$297,A236,'D13_Budget'!$C$11:$C$297,B236,'D13_Budget'!$A$11:$A$297,C236)</x:f>
        <x:v>0</x:v>
      </x:c>
      <x:c r="F236" s="24" t="n">
        <x:f>D236-E236</x:f>
        <x:v>0</x:v>
      </x:c>
      <x:c r="G236" s="26" t="n">
        <x:f>IF(E236=0,0,F236/E236)</x:f>
        <x:v>0</x:v>
      </x:c>
      <x:c r="H236" s="4" t="n">
        <x:f>IF(E236=0,0,1)</x:f>
        <x:v>0</x:v>
      </x:c>
      <x:c r="I236" s="26" t="str">
        <x:f>IF(H236=1,G236,"n/m")</x:f>
        <x:v>n/m</x:v>
      </x:c>
    </x:row>
    <x:row r="237" ht="25" customHeight="1">
      <x:c r="A237" s="3" t="str">
        <x:v>GL.PEOPLE.BG</x:v>
      </x:c>
      <x:c r="B237" s="3" t="str">
        <x:v>MKT</x:v>
      </x:c>
      <x:c r="C237" s="16" t="n">
        <x:v>5</x:v>
      </x:c>
      <x:c r="D237" s="25" t="n">
        <x:f>SUMIFS('Journal'!$T$11:$T$1147,'Journal'!$G$11:$G$1147,A237,'Journal'!$H$11:$H$1147,B237,'Journal'!$C$11:$C$1147,C237)</x:f>
        <x:v>0</x:v>
      </x:c>
      <x:c r="E237" s="25" t="n">
        <x:f>SUMIFS('D13_Budget'!$D$11:$D$297,'D13_Budget'!$B$11:$B$297,A237,'D13_Budget'!$C$11:$C$297,B237,'D13_Budget'!$A$11:$A$297,C237)</x:f>
        <x:v>0</x:v>
      </x:c>
      <x:c r="F237" s="24" t="n">
        <x:f>D237-E237</x:f>
        <x:v>0</x:v>
      </x:c>
      <x:c r="G237" s="26" t="n">
        <x:f>IF(E237=0,0,F237/E237)</x:f>
        <x:v>0</x:v>
      </x:c>
      <x:c r="H237" s="4" t="n">
        <x:f>IF(E237=0,0,1)</x:f>
        <x:v>0</x:v>
      </x:c>
      <x:c r="I237" s="26" t="str">
        <x:f>IF(H237=1,G237,"n/m")</x:f>
        <x:v>n/m</x:v>
      </x:c>
    </x:row>
    <x:row r="238" ht="25" customHeight="1">
      <x:c r="A238" s="3" t="str">
        <x:v>GL.PEOPLE.BG</x:v>
      </x:c>
      <x:c r="B238" s="3" t="str">
        <x:v>MKT</x:v>
      </x:c>
      <x:c r="C238" s="16" t="n">
        <x:v>6</x:v>
      </x:c>
      <x:c r="D238" s="25" t="n">
        <x:f>SUMIFS('Journal'!$T$11:$T$1147,'Journal'!$G$11:$G$1147,A238,'Journal'!$H$11:$H$1147,B238,'Journal'!$C$11:$C$1147,C238)</x:f>
        <x:v>15.53</x:v>
      </x:c>
      <x:c r="E238" s="25" t="n">
        <x:f>SUMIFS('D13_Budget'!$D$11:$D$297,'D13_Budget'!$B$11:$B$297,A238,'D13_Budget'!$C$11:$C$297,B238,'D13_Budget'!$A$11:$A$297,C238)</x:f>
        <x:v>0</x:v>
      </x:c>
      <x:c r="F238" s="24" t="n">
        <x:f>D238-E238</x:f>
        <x:v>15.53</x:v>
      </x:c>
      <x:c r="G238" s="26" t="n">
        <x:f>IF(E238=0,0,F238/E238)</x:f>
        <x:v>0</x:v>
      </x:c>
      <x:c r="H238" s="4" t="n">
        <x:f>IF(E238=0,0,1)</x:f>
        <x:v>0</x:v>
      </x:c>
      <x:c r="I238" s="26" t="str">
        <x:f>IF(H238=1,G238,"n/m")</x:f>
        <x:v>n/m</x:v>
      </x:c>
    </x:row>
    <x:row r="239" ht="25" customHeight="1">
      <x:c r="A239" s="3" t="str">
        <x:v>GL.PEOPLE.BG</x:v>
      </x:c>
      <x:c r="B239" s="3" t="str">
        <x:v>PROD</x:v>
      </x:c>
      <x:c r="C239" s="16" t="n">
        <x:v>1</x:v>
      </x:c>
      <x:c r="D239" s="25" t="n">
        <x:f>SUMIFS('Journal'!$T$11:$T$1147,'Journal'!$G$11:$G$1147,A239,'Journal'!$H$11:$H$1147,B239,'Journal'!$C$11:$C$1147,C239)</x:f>
        <x:v>0</x:v>
      </x:c>
      <x:c r="E239" s="25" t="n">
        <x:f>SUMIFS('D13_Budget'!$D$11:$D$297,'D13_Budget'!$B$11:$B$297,A239,'D13_Budget'!$C$11:$C$297,B239,'D13_Budget'!$A$11:$A$297,C239)</x:f>
        <x:v>0</x:v>
      </x:c>
      <x:c r="F239" s="24" t="n">
        <x:f>D239-E239</x:f>
        <x:v>0</x:v>
      </x:c>
      <x:c r="G239" s="26" t="n">
        <x:f>IF(E239=0,0,F239/E239)</x:f>
        <x:v>0</x:v>
      </x:c>
      <x:c r="H239" s="4" t="n">
        <x:f>IF(E239=0,0,1)</x:f>
        <x:v>0</x:v>
      </x:c>
      <x:c r="I239" s="26" t="str">
        <x:f>IF(H239=1,G239,"n/m")</x:f>
        <x:v>n/m</x:v>
      </x:c>
    </x:row>
    <x:row r="240" ht="25" customHeight="1">
      <x:c r="A240" s="3" t="str">
        <x:v>GL.PEOPLE.BG</x:v>
      </x:c>
      <x:c r="B240" s="3" t="str">
        <x:v>PROD</x:v>
      </x:c>
      <x:c r="C240" s="16" t="n">
        <x:v>2</x:v>
      </x:c>
      <x:c r="D240" s="25" t="n">
        <x:f>SUMIFS('Journal'!$T$11:$T$1147,'Journal'!$G$11:$G$1147,A240,'Journal'!$H$11:$H$1147,B240,'Journal'!$C$11:$C$1147,C240)</x:f>
        <x:v>0</x:v>
      </x:c>
      <x:c r="E240" s="25" t="n">
        <x:f>SUMIFS('D13_Budget'!$D$11:$D$297,'D13_Budget'!$B$11:$B$297,A240,'D13_Budget'!$C$11:$C$297,B240,'D13_Budget'!$A$11:$A$297,C240)</x:f>
        <x:v>0</x:v>
      </x:c>
      <x:c r="F240" s="24" t="n">
        <x:f>D240-E240</x:f>
        <x:v>0</x:v>
      </x:c>
      <x:c r="G240" s="26" t="n">
        <x:f>IF(E240=0,0,F240/E240)</x:f>
        <x:v>0</x:v>
      </x:c>
      <x:c r="H240" s="4" t="n">
        <x:f>IF(E240=0,0,1)</x:f>
        <x:v>0</x:v>
      </x:c>
      <x:c r="I240" s="26" t="str">
        <x:f>IF(H240=1,G240,"n/m")</x:f>
        <x:v>n/m</x:v>
      </x:c>
    </x:row>
    <x:row r="241" ht="25" customHeight="1">
      <x:c r="A241" s="3" t="str">
        <x:v>GL.PEOPLE.BG</x:v>
      </x:c>
      <x:c r="B241" s="3" t="str">
        <x:v>PROD</x:v>
      </x:c>
      <x:c r="C241" s="16" t="n">
        <x:v>3</x:v>
      </x:c>
      <x:c r="D241" s="25" t="n">
        <x:f>SUMIFS('Journal'!$T$11:$T$1147,'Journal'!$G$11:$G$1147,A241,'Journal'!$H$11:$H$1147,B241,'Journal'!$C$11:$C$1147,C241)</x:f>
        <x:v>0</x:v>
      </x:c>
      <x:c r="E241" s="25" t="n">
        <x:f>SUMIFS('D13_Budget'!$D$11:$D$297,'D13_Budget'!$B$11:$B$297,A241,'D13_Budget'!$C$11:$C$297,B241,'D13_Budget'!$A$11:$A$297,C241)</x:f>
        <x:v>0</x:v>
      </x:c>
      <x:c r="F241" s="24" t="n">
        <x:f>D241-E241</x:f>
        <x:v>0</x:v>
      </x:c>
      <x:c r="G241" s="26" t="n">
        <x:f>IF(E241=0,0,F241/E241)</x:f>
        <x:v>0</x:v>
      </x:c>
      <x:c r="H241" s="4" t="n">
        <x:f>IF(E241=0,0,1)</x:f>
        <x:v>0</x:v>
      </x:c>
      <x:c r="I241" s="26" t="str">
        <x:f>IF(H241=1,G241,"n/m")</x:f>
        <x:v>n/m</x:v>
      </x:c>
    </x:row>
    <x:row r="242" ht="25" customHeight="1">
      <x:c r="A242" s="3" t="str">
        <x:v>GL.PEOPLE.BG</x:v>
      </x:c>
      <x:c r="B242" s="3" t="str">
        <x:v>PROD</x:v>
      </x:c>
      <x:c r="C242" s="16" t="n">
        <x:v>4</x:v>
      </x:c>
      <x:c r="D242" s="25" t="n">
        <x:f>SUMIFS('Journal'!$T$11:$T$1147,'Journal'!$G$11:$G$1147,A242,'Journal'!$H$11:$H$1147,B242,'Journal'!$C$11:$C$1147,C242)</x:f>
        <x:v>18.11</x:v>
      </x:c>
      <x:c r="E242" s="25" t="n">
        <x:f>SUMIFS('D13_Budget'!$D$11:$D$297,'D13_Budget'!$B$11:$B$297,A242,'D13_Budget'!$C$11:$C$297,B242,'D13_Budget'!$A$11:$A$297,C242)</x:f>
        <x:v>18.1125</x:v>
      </x:c>
      <x:c r="F242" s="24" t="n">
        <x:f>D242-E242</x:f>
        <x:v>-0.002500000000001279</x:v>
      </x:c>
      <x:c r="G242" s="26" t="n">
        <x:f>IF(E242=0,0,F242/E242)</x:f>
        <x:v>-0.00013802622498281734</x:v>
      </x:c>
      <x:c r="H242" s="4" t="n">
        <x:f>IF(E242=0,0,1)</x:f>
        <x:v>1</x:v>
      </x:c>
      <x:c r="I242" s="26" t="n">
        <x:f>IF(H242=1,G242,"n/m")</x:f>
        <x:v>-0.00013802622498281734</x:v>
      </x:c>
    </x:row>
    <x:row r="243" ht="25" customHeight="1">
      <x:c r="A243" s="3" t="str">
        <x:v>GL.PEOPLE.BG</x:v>
      </x:c>
      <x:c r="B243" s="3" t="str">
        <x:v>PROD</x:v>
      </x:c>
      <x:c r="C243" s="16" t="n">
        <x:v>5</x:v>
      </x:c>
      <x:c r="D243" s="25" t="n">
        <x:f>SUMIFS('Journal'!$T$11:$T$1147,'Journal'!$G$11:$G$1147,A243,'Journal'!$H$11:$H$1147,B243,'Journal'!$C$11:$C$1147,C243)</x:f>
        <x:v>18.11</x:v>
      </x:c>
      <x:c r="E243" s="25" t="n">
        <x:f>SUMIFS('D13_Budget'!$D$11:$D$297,'D13_Budget'!$B$11:$B$297,A243,'D13_Budget'!$C$11:$C$297,B243,'D13_Budget'!$A$11:$A$297,C243)</x:f>
        <x:v>18.1125</x:v>
      </x:c>
      <x:c r="F243" s="24" t="n">
        <x:f>D243-E243</x:f>
        <x:v>-0.002500000000001279</x:v>
      </x:c>
      <x:c r="G243" s="26" t="n">
        <x:f>IF(E243=0,0,F243/E243)</x:f>
        <x:v>-0.00013802622498281734</x:v>
      </x:c>
      <x:c r="H243" s="4" t="n">
        <x:f>IF(E243=0,0,1)</x:f>
        <x:v>1</x:v>
      </x:c>
      <x:c r="I243" s="26" t="n">
        <x:f>IF(H243=1,G243,"n/m")</x:f>
        <x:v>-0.00013802622498281734</x:v>
      </x:c>
    </x:row>
    <x:row r="244" ht="25" customHeight="1">
      <x:c r="A244" s="3" t="str">
        <x:v>GL.PEOPLE.BG</x:v>
      </x:c>
      <x:c r="B244" s="3" t="str">
        <x:v>PROD</x:v>
      </x:c>
      <x:c r="C244" s="16" t="n">
        <x:v>6</x:v>
      </x:c>
      <x:c r="D244" s="25" t="n">
        <x:f>SUMIFS('Journal'!$T$11:$T$1147,'Journal'!$G$11:$G$1147,A244,'Journal'!$H$11:$H$1147,B244,'Journal'!$C$11:$C$1147,C244)</x:f>
        <x:v>18.11</x:v>
      </x:c>
      <x:c r="E244" s="25" t="n">
        <x:f>SUMIFS('D13_Budget'!$D$11:$D$297,'D13_Budget'!$B$11:$B$297,A244,'D13_Budget'!$C$11:$C$297,B244,'D13_Budget'!$A$11:$A$297,C244)</x:f>
        <x:v>18.1125</x:v>
      </x:c>
      <x:c r="F244" s="24" t="n">
        <x:f>D244-E244</x:f>
        <x:v>-0.002500000000001279</x:v>
      </x:c>
      <x:c r="G244" s="26" t="n">
        <x:f>IF(E244=0,0,F244/E244)</x:f>
        <x:v>-0.00013802622498281734</x:v>
      </x:c>
      <x:c r="H244" s="4" t="n">
        <x:f>IF(E244=0,0,1)</x:f>
        <x:v>1</x:v>
      </x:c>
      <x:c r="I244" s="26" t="n">
        <x:f>IF(H244=1,G244,"n/m")</x:f>
        <x:v>-0.00013802622498281734</x:v>
      </x:c>
    </x:row>
    <x:row r="245" ht="25" customHeight="1">
      <x:c r="A245" s="3" t="str">
        <x:v>GL.PEOPLE.INSOLV</x:v>
      </x:c>
      <x:c r="B245" s="3" t="str">
        <x:v>COMP</x:v>
      </x:c>
      <x:c r="C245" s="16" t="n">
        <x:v>1</x:v>
      </x:c>
      <x:c r="D245" s="25" t="n">
        <x:f>SUMIFS('Journal'!$T$11:$T$1147,'Journal'!$G$11:$G$1147,A245,'Journal'!$H$11:$H$1147,B245,'Journal'!$C$11:$C$1147,C245)</x:f>
        <x:v>0</x:v>
      </x:c>
      <x:c r="E245" s="25" t="n">
        <x:f>SUMIFS('D13_Budget'!$D$11:$D$297,'D13_Budget'!$B$11:$B$297,A245,'D13_Budget'!$C$11:$C$297,B245,'D13_Budget'!$A$11:$A$297,C245)</x:f>
        <x:v>0</x:v>
      </x:c>
      <x:c r="F245" s="24" t="n">
        <x:f>D245-E245</x:f>
        <x:v>0</x:v>
      </x:c>
      <x:c r="G245" s="26" t="n">
        <x:f>IF(E245=0,0,F245/E245)</x:f>
        <x:v>0</x:v>
      </x:c>
      <x:c r="H245" s="4" t="n">
        <x:f>IF(E245=0,0,1)</x:f>
        <x:v>0</x:v>
      </x:c>
      <x:c r="I245" s="26" t="str">
        <x:f>IF(H245=1,G245,"n/m")</x:f>
        <x:v>n/m</x:v>
      </x:c>
    </x:row>
    <x:row r="246" ht="25" customHeight="1">
      <x:c r="A246" s="3" t="str">
        <x:v>GL.PEOPLE.INSOLV</x:v>
      </x:c>
      <x:c r="B246" s="3" t="str">
        <x:v>COMP</x:v>
      </x:c>
      <x:c r="C246" s="16" t="n">
        <x:v>2</x:v>
      </x:c>
      <x:c r="D246" s="25" t="n">
        <x:f>SUMIFS('Journal'!$T$11:$T$1147,'Journal'!$G$11:$G$1147,A246,'Journal'!$H$11:$H$1147,B246,'Journal'!$C$11:$C$1147,C246)</x:f>
        <x:v>0</x:v>
      </x:c>
      <x:c r="E246" s="25" t="n">
        <x:f>SUMIFS('D13_Budget'!$D$11:$D$297,'D13_Budget'!$B$11:$B$297,A246,'D13_Budget'!$C$11:$C$297,B246,'D13_Budget'!$A$11:$A$297,C246)</x:f>
        <x:v>0</x:v>
      </x:c>
      <x:c r="F246" s="24" t="n">
        <x:f>D246-E246</x:f>
        <x:v>0</x:v>
      </x:c>
      <x:c r="G246" s="26" t="n">
        <x:f>IF(E246=0,0,F246/E246)</x:f>
        <x:v>0</x:v>
      </x:c>
      <x:c r="H246" s="4" t="n">
        <x:f>IF(E246=0,0,1)</x:f>
        <x:v>0</x:v>
      </x:c>
      <x:c r="I246" s="26" t="str">
        <x:f>IF(H246=1,G246,"n/m")</x:f>
        <x:v>n/m</x:v>
      </x:c>
    </x:row>
    <x:row r="247" ht="25" customHeight="1">
      <x:c r="A247" s="3" t="str">
        <x:v>GL.PEOPLE.INSOLV</x:v>
      </x:c>
      <x:c r="B247" s="3" t="str">
        <x:v>COMP</x:v>
      </x:c>
      <x:c r="C247" s="16" t="n">
        <x:v>3</x:v>
      </x:c>
      <x:c r="D247" s="25" t="n">
        <x:f>SUMIFS('Journal'!$T$11:$T$1147,'Journal'!$G$11:$G$1147,A247,'Journal'!$H$11:$H$1147,B247,'Journal'!$C$11:$C$1147,C247)</x:f>
        <x:v>0</x:v>
      </x:c>
      <x:c r="E247" s="25" t="n">
        <x:f>SUMIFS('D13_Budget'!$D$11:$D$297,'D13_Budget'!$B$11:$B$297,A247,'D13_Budget'!$C$11:$C$297,B247,'D13_Budget'!$A$11:$A$297,C247)</x:f>
        <x:v>0</x:v>
      </x:c>
      <x:c r="F247" s="24" t="n">
        <x:f>D247-E247</x:f>
        <x:v>0</x:v>
      </x:c>
      <x:c r="G247" s="26" t="n">
        <x:f>IF(E247=0,0,F247/E247)</x:f>
        <x:v>0</x:v>
      </x:c>
      <x:c r="H247" s="4" t="n">
        <x:f>IF(E247=0,0,1)</x:f>
        <x:v>0</x:v>
      </x:c>
      <x:c r="I247" s="26" t="str">
        <x:f>IF(H247=1,G247,"n/m")</x:f>
        <x:v>n/m</x:v>
      </x:c>
    </x:row>
    <x:row r="248" ht="25" customHeight="1">
      <x:c r="A248" s="3" t="str">
        <x:v>GL.PEOPLE.INSOLV</x:v>
      </x:c>
      <x:c r="B248" s="3" t="str">
        <x:v>COMP</x:v>
      </x:c>
      <x:c r="C248" s="16" t="n">
        <x:v>4</x:v>
      </x:c>
      <x:c r="D248" s="25" t="n">
        <x:f>SUMIFS('Journal'!$T$11:$T$1147,'Journal'!$G$11:$G$1147,A248,'Journal'!$H$11:$H$1147,B248,'Journal'!$C$11:$C$1147,C248)</x:f>
        <x:v>11.64</x:v>
      </x:c>
      <x:c r="E248" s="25" t="n">
        <x:f>SUMIFS('D13_Budget'!$D$11:$D$297,'D13_Budget'!$B$11:$B$297,A248,'D13_Budget'!$C$11:$C$297,B248,'D13_Budget'!$A$11:$A$297,C248)</x:f>
        <x:v>11.64375</x:v>
      </x:c>
      <x:c r="F248" s="24" t="n">
        <x:f>D248-E248</x:f>
        <x:v>-0.003750000000000142</x:v>
      </x:c>
      <x:c r="G248" s="26" t="n">
        <x:f>IF(E248=0,0,F248/E248)</x:f>
        <x:v>-0.0003220611916264212</x:v>
      </x:c>
      <x:c r="H248" s="4" t="n">
        <x:f>IF(E248=0,0,1)</x:f>
        <x:v>1</x:v>
      </x:c>
      <x:c r="I248" s="26" t="n">
        <x:f>IF(H248=1,G248,"n/m")</x:f>
        <x:v>-0.0003220611916264212</x:v>
      </x:c>
    </x:row>
    <x:row r="249" ht="25" customHeight="1">
      <x:c r="A249" s="3" t="str">
        <x:v>GL.PEOPLE.INSOLV</x:v>
      </x:c>
      <x:c r="B249" s="3" t="str">
        <x:v>COMP</x:v>
      </x:c>
      <x:c r="C249" s="16" t="n">
        <x:v>5</x:v>
      </x:c>
      <x:c r="D249" s="25" t="n">
        <x:f>SUMIFS('Journal'!$T$11:$T$1147,'Journal'!$G$11:$G$1147,A249,'Journal'!$H$11:$H$1147,B249,'Journal'!$C$11:$C$1147,C249)</x:f>
        <x:v>11.64</x:v>
      </x:c>
      <x:c r="E249" s="25" t="n">
        <x:f>SUMIFS('D13_Budget'!$D$11:$D$297,'D13_Budget'!$B$11:$B$297,A249,'D13_Budget'!$C$11:$C$297,B249,'D13_Budget'!$A$11:$A$297,C249)</x:f>
        <x:v>11.64375</x:v>
      </x:c>
      <x:c r="F249" s="24" t="n">
        <x:f>D249-E249</x:f>
        <x:v>-0.003750000000000142</x:v>
      </x:c>
      <x:c r="G249" s="26" t="n">
        <x:f>IF(E249=0,0,F249/E249)</x:f>
        <x:v>-0.0003220611916264212</x:v>
      </x:c>
      <x:c r="H249" s="4" t="n">
        <x:f>IF(E249=0,0,1)</x:f>
        <x:v>1</x:v>
      </x:c>
      <x:c r="I249" s="26" t="n">
        <x:f>IF(H249=1,G249,"n/m")</x:f>
        <x:v>-0.0003220611916264212</x:v>
      </x:c>
    </x:row>
    <x:row r="250" ht="25" customHeight="1">
      <x:c r="A250" s="3" t="str">
        <x:v>GL.PEOPLE.INSOLV</x:v>
      </x:c>
      <x:c r="B250" s="3" t="str">
        <x:v>COMP</x:v>
      </x:c>
      <x:c r="C250" s="16" t="n">
        <x:v>6</x:v>
      </x:c>
      <x:c r="D250" s="25" t="n">
        <x:f>SUMIFS('Journal'!$T$11:$T$1147,'Journal'!$G$11:$G$1147,A250,'Journal'!$H$11:$H$1147,B250,'Journal'!$C$11:$C$1147,C250)</x:f>
        <x:v>11.64</x:v>
      </x:c>
      <x:c r="E250" s="25" t="n">
        <x:f>SUMIFS('D13_Budget'!$D$11:$D$297,'D13_Budget'!$B$11:$B$297,A250,'D13_Budget'!$C$11:$C$297,B250,'D13_Budget'!$A$11:$A$297,C250)</x:f>
        <x:v>11.64375</x:v>
      </x:c>
      <x:c r="F250" s="24" t="n">
        <x:f>D250-E250</x:f>
        <x:v>-0.003750000000000142</x:v>
      </x:c>
      <x:c r="G250" s="26" t="n">
        <x:f>IF(E250=0,0,F250/E250)</x:f>
        <x:v>-0.0003220611916264212</x:v>
      </x:c>
      <x:c r="H250" s="4" t="n">
        <x:f>IF(E250=0,0,1)</x:f>
        <x:v>1</x:v>
      </x:c>
      <x:c r="I250" s="26" t="n">
        <x:f>IF(H250=1,G250,"n/m")</x:f>
        <x:v>-0.0003220611916264212</x:v>
      </x:c>
    </x:row>
    <x:row r="251" ht="25" customHeight="1">
      <x:c r="A251" s="3" t="str">
        <x:v>GL.PEOPLE.INSOLV</x:v>
      </x:c>
      <x:c r="B251" s="3" t="str">
        <x:v>ENG</x:v>
      </x:c>
      <x:c r="C251" s="16" t="n">
        <x:v>1</x:v>
      </x:c>
      <x:c r="D251" s="25" t="n">
        <x:f>SUMIFS('Journal'!$T$11:$T$1147,'Journal'!$G$11:$G$1147,A251,'Journal'!$H$11:$H$1147,B251,'Journal'!$C$11:$C$1147,C251)</x:f>
        <x:v>11.64</x:v>
      </x:c>
      <x:c r="E251" s="25" t="n">
        <x:f>SUMIFS('D13_Budget'!$D$11:$D$297,'D13_Budget'!$B$11:$B$297,A251,'D13_Budget'!$C$11:$C$297,B251,'D13_Budget'!$A$11:$A$297,C251)</x:f>
        <x:v>11.64375</x:v>
      </x:c>
      <x:c r="F251" s="24" t="n">
        <x:f>D251-E251</x:f>
        <x:v>-0.003750000000000142</x:v>
      </x:c>
      <x:c r="G251" s="26" t="n">
        <x:f>IF(E251=0,0,F251/E251)</x:f>
        <x:v>-0.0003220611916264212</x:v>
      </x:c>
      <x:c r="H251" s="4" t="n">
        <x:f>IF(E251=0,0,1)</x:f>
        <x:v>1</x:v>
      </x:c>
      <x:c r="I251" s="26" t="n">
        <x:f>IF(H251=1,G251,"n/m")</x:f>
        <x:v>-0.0003220611916264212</x:v>
      </x:c>
    </x:row>
    <x:row r="252" ht="25" customHeight="1">
      <x:c r="A252" s="3" t="str">
        <x:v>GL.PEOPLE.INSOLV</x:v>
      </x:c>
      <x:c r="B252" s="3" t="str">
        <x:v>ENG</x:v>
      </x:c>
      <x:c r="C252" s="16" t="n">
        <x:v>2</x:v>
      </x:c>
      <x:c r="D252" s="25" t="n">
        <x:f>SUMIFS('Journal'!$T$11:$T$1147,'Journal'!$G$11:$G$1147,A252,'Journal'!$H$11:$H$1147,B252,'Journal'!$C$11:$C$1147,C252)</x:f>
        <x:v>11.64</x:v>
      </x:c>
      <x:c r="E252" s="25" t="n">
        <x:f>SUMIFS('D13_Budget'!$D$11:$D$297,'D13_Budget'!$B$11:$B$297,A252,'D13_Budget'!$C$11:$C$297,B252,'D13_Budget'!$A$11:$A$297,C252)</x:f>
        <x:v>23.2875</x:v>
      </x:c>
      <x:c r="F252" s="24" t="n">
        <x:f>D252-E252</x:f>
        <x:v>-11.6475</x:v>
      </x:c>
      <x:c r="G252" s="26" t="n">
        <x:f>IF(E252=0,0,F252/E252)</x:f>
        <x:v>-0.5001610305958132</x:v>
      </x:c>
      <x:c r="H252" s="4" t="n">
        <x:f>IF(E252=0,0,1)</x:f>
        <x:v>1</x:v>
      </x:c>
      <x:c r="I252" s="26" t="n">
        <x:f>IF(H252=1,G252,"n/m")</x:f>
        <x:v>-0.5001610305958132</x:v>
      </x:c>
    </x:row>
    <x:row r="253" ht="25" customHeight="1">
      <x:c r="A253" s="3" t="str">
        <x:v>GL.PEOPLE.INSOLV</x:v>
      </x:c>
      <x:c r="B253" s="3" t="str">
        <x:v>ENG</x:v>
      </x:c>
      <x:c r="C253" s="16" t="n">
        <x:v>3</x:v>
      </x:c>
      <x:c r="D253" s="25" t="n">
        <x:f>SUMIFS('Journal'!$T$11:$T$1147,'Journal'!$G$11:$G$1147,A253,'Journal'!$H$11:$H$1147,B253,'Journal'!$C$11:$C$1147,C253)</x:f>
        <x:v>33.63</x:v>
      </x:c>
      <x:c r="E253" s="25" t="n">
        <x:f>SUMIFS('D13_Budget'!$D$11:$D$297,'D13_Budget'!$B$11:$B$297,A253,'D13_Budget'!$C$11:$C$297,B253,'D13_Budget'!$A$11:$A$297,C253)</x:f>
        <x:v>33.6375</x:v>
      </x:c>
      <x:c r="F253" s="24" t="n">
        <x:f>D253-E253</x:f>
        <x:v>-0.007500000000000284</x:v>
      </x:c>
      <x:c r="G253" s="26" t="n">
        <x:f>IF(E253=0,0,F253/E253)</x:f>
        <x:v>-0.00022296544035675314</x:v>
      </x:c>
      <x:c r="H253" s="4" t="n">
        <x:f>IF(E253=0,0,1)</x:f>
        <x:v>1</x:v>
      </x:c>
      <x:c r="I253" s="26" t="n">
        <x:f>IF(H253=1,G253,"n/m")</x:f>
        <x:v>-0.00022296544035675314</x:v>
      </x:c>
    </x:row>
    <x:row r="254" ht="25" customHeight="1">
      <x:c r="A254" s="3" t="str">
        <x:v>GL.PEOPLE.INSOLV</x:v>
      </x:c>
      <x:c r="B254" s="3" t="str">
        <x:v>ENG</x:v>
      </x:c>
      <x:c r="C254" s="16" t="n">
        <x:v>4</x:v>
      </x:c>
      <x:c r="D254" s="25" t="n">
        <x:f>SUMIFS('Journal'!$T$11:$T$1147,'Journal'!$G$11:$G$1147,A254,'Journal'!$H$11:$H$1147,B254,'Journal'!$C$11:$C$1147,C254)</x:f>
        <x:v>33.63</x:v>
      </x:c>
      <x:c r="E254" s="25" t="n">
        <x:f>SUMIFS('D13_Budget'!$D$11:$D$297,'D13_Budget'!$B$11:$B$297,A254,'D13_Budget'!$C$11:$C$297,B254,'D13_Budget'!$A$11:$A$297,C254)</x:f>
        <x:v>33.6375</x:v>
      </x:c>
      <x:c r="F254" s="24" t="n">
        <x:f>D254-E254</x:f>
        <x:v>-0.007500000000000284</x:v>
      </x:c>
      <x:c r="G254" s="26" t="n">
        <x:f>IF(E254=0,0,F254/E254)</x:f>
        <x:v>-0.00022296544035675314</x:v>
      </x:c>
      <x:c r="H254" s="4" t="n">
        <x:f>IF(E254=0,0,1)</x:f>
        <x:v>1</x:v>
      </x:c>
      <x:c r="I254" s="26" t="n">
        <x:f>IF(H254=1,G254,"n/m")</x:f>
        <x:v>-0.00022296544035675314</x:v>
      </x:c>
    </x:row>
    <x:row r="255" ht="25" customHeight="1">
      <x:c r="A255" s="3" t="str">
        <x:v>GL.PEOPLE.INSOLV</x:v>
      </x:c>
      <x:c r="B255" s="3" t="str">
        <x:v>ENG</x:v>
      </x:c>
      <x:c r="C255" s="16" t="n">
        <x:v>5</x:v>
      </x:c>
      <x:c r="D255" s="25" t="n">
        <x:f>SUMIFS('Journal'!$T$11:$T$1147,'Journal'!$G$11:$G$1147,A255,'Journal'!$H$11:$H$1147,B255,'Journal'!$C$11:$C$1147,C255)</x:f>
        <x:v>43.980000000000004</x:v>
      </x:c>
      <x:c r="E255" s="25" t="n">
        <x:f>SUMIFS('D13_Budget'!$D$11:$D$297,'D13_Budget'!$B$11:$B$297,A255,'D13_Budget'!$C$11:$C$297,B255,'D13_Budget'!$A$11:$A$297,C255)</x:f>
        <x:v>43.9875</x:v>
      </x:c>
      <x:c r="F255" s="24" t="n">
        <x:f>D255-E255</x:f>
        <x:v>-0.007499999999993179</x:v>
      </x:c>
      <x:c r="G255" s="26" t="n">
        <x:f>IF(E255=0,0,F255/E255)</x:f>
        <x:v>-0.00017050298380206146</x:v>
      </x:c>
      <x:c r="H255" s="4" t="n">
        <x:f>IF(E255=0,0,1)</x:f>
        <x:v>1</x:v>
      </x:c>
      <x:c r="I255" s="26" t="n">
        <x:f>IF(H255=1,G255,"n/m")</x:f>
        <x:v>-0.00017050298380206146</x:v>
      </x:c>
    </x:row>
    <x:row r="256" ht="25" customHeight="1">
      <x:c r="A256" s="3" t="str">
        <x:v>GL.PEOPLE.INSOLV</x:v>
      </x:c>
      <x:c r="B256" s="3" t="str">
        <x:v>ENG</x:v>
      </x:c>
      <x:c r="C256" s="16" t="n">
        <x:v>6</x:v>
      </x:c>
      <x:c r="D256" s="25" t="n">
        <x:f>SUMIFS('Journal'!$T$11:$T$1147,'Journal'!$G$11:$G$1147,A256,'Journal'!$H$11:$H$1147,B256,'Journal'!$C$11:$C$1147,C256)</x:f>
        <x:v>43.980000000000004</x:v>
      </x:c>
      <x:c r="E256" s="25" t="n">
        <x:f>SUMIFS('D13_Budget'!$D$11:$D$297,'D13_Budget'!$B$11:$B$297,A256,'D13_Budget'!$C$11:$C$297,B256,'D13_Budget'!$A$11:$A$297,C256)</x:f>
        <x:v>43.9875</x:v>
      </x:c>
      <x:c r="F256" s="24" t="n">
        <x:f>D256-E256</x:f>
        <x:v>-0.007499999999993179</x:v>
      </x:c>
      <x:c r="G256" s="26" t="n">
        <x:f>IF(E256=0,0,F256/E256)</x:f>
        <x:v>-0.00017050298380206146</x:v>
      </x:c>
      <x:c r="H256" s="4" t="n">
        <x:f>IF(E256=0,0,1)</x:f>
        <x:v>1</x:v>
      </x:c>
      <x:c r="I256" s="26" t="n">
        <x:f>IF(H256=1,G256,"n/m")</x:f>
        <x:v>-0.00017050298380206146</x:v>
      </x:c>
    </x:row>
    <x:row r="257" ht="25" customHeight="1">
      <x:c r="A257" s="3" t="str">
        <x:v>GL.PEOPLE.INSOLV</x:v>
      </x:c>
      <x:c r="B257" s="3" t="str">
        <x:v>MGMT</x:v>
      </x:c>
      <x:c r="C257" s="16" t="n">
        <x:v>1</x:v>
      </x:c>
      <x:c r="D257" s="25" t="n">
        <x:f>SUMIFS('Journal'!$T$11:$T$1147,'Journal'!$G$11:$G$1147,A257,'Journal'!$H$11:$H$1147,B257,'Journal'!$C$11:$C$1147,C257)</x:f>
        <x:v>0</x:v>
      </x:c>
      <x:c r="E257" s="25" t="n">
        <x:f>SUMIFS('D13_Budget'!$D$11:$D$297,'D13_Budget'!$B$11:$B$297,A257,'D13_Budget'!$C$11:$C$297,B257,'D13_Budget'!$A$11:$A$297,C257)</x:f>
        <x:v>0</x:v>
      </x:c>
      <x:c r="F257" s="24" t="n">
        <x:f>D257-E257</x:f>
        <x:v>0</x:v>
      </x:c>
      <x:c r="G257" s="26" t="n">
        <x:f>IF(E257=0,0,F257/E257)</x:f>
        <x:v>0</x:v>
      </x:c>
      <x:c r="H257" s="4" t="n">
        <x:f>IF(E257=0,0,1)</x:f>
        <x:v>0</x:v>
      </x:c>
      <x:c r="I257" s="26" t="str">
        <x:f>IF(H257=1,G257,"n/m")</x:f>
        <x:v>n/m</x:v>
      </x:c>
    </x:row>
    <x:row r="258" ht="25" customHeight="1">
      <x:c r="A258" s="3" t="str">
        <x:v>GL.PEOPLE.INSOLV</x:v>
      </x:c>
      <x:c r="B258" s="3" t="str">
        <x:v>MGMT</x:v>
      </x:c>
      <x:c r="C258" s="16" t="n">
        <x:v>2</x:v>
      </x:c>
      <x:c r="D258" s="25" t="n">
        <x:f>SUMIFS('Journal'!$T$11:$T$1147,'Journal'!$G$11:$G$1147,A258,'Journal'!$H$11:$H$1147,B258,'Journal'!$C$11:$C$1147,C258)</x:f>
        <x:v>0</x:v>
      </x:c>
      <x:c r="E258" s="25" t="n">
        <x:f>SUMIFS('D13_Budget'!$D$11:$D$297,'D13_Budget'!$B$11:$B$297,A258,'D13_Budget'!$C$11:$C$297,B258,'D13_Budget'!$A$11:$A$297,C258)</x:f>
        <x:v>0</x:v>
      </x:c>
      <x:c r="F258" s="24" t="n">
        <x:f>D258-E258</x:f>
        <x:v>0</x:v>
      </x:c>
      <x:c r="G258" s="26" t="n">
        <x:f>IF(E258=0,0,F258/E258)</x:f>
        <x:v>0</x:v>
      </x:c>
      <x:c r="H258" s="4" t="n">
        <x:f>IF(E258=0,0,1)</x:f>
        <x:v>0</x:v>
      </x:c>
      <x:c r="I258" s="26" t="str">
        <x:f>IF(H258=1,G258,"n/m")</x:f>
        <x:v>n/m</x:v>
      </x:c>
    </x:row>
    <x:row r="259" ht="25" customHeight="1">
      <x:c r="A259" s="3" t="str">
        <x:v>GL.PEOPLE.INSOLV</x:v>
      </x:c>
      <x:c r="B259" s="3" t="str">
        <x:v>MGMT</x:v>
      </x:c>
      <x:c r="C259" s="16" t="n">
        <x:v>3</x:v>
      </x:c>
      <x:c r="D259" s="25" t="n">
        <x:f>SUMIFS('Journal'!$T$11:$T$1147,'Journal'!$G$11:$G$1147,A259,'Journal'!$H$11:$H$1147,B259,'Journal'!$C$11:$C$1147,C259)</x:f>
        <x:v>0</x:v>
      </x:c>
      <x:c r="E259" s="25" t="n">
        <x:f>SUMIFS('D13_Budget'!$D$11:$D$297,'D13_Budget'!$B$11:$B$297,A259,'D13_Budget'!$C$11:$C$297,B259,'D13_Budget'!$A$11:$A$297,C259)</x:f>
        <x:v>0</x:v>
      </x:c>
      <x:c r="F259" s="24" t="n">
        <x:f>D259-E259</x:f>
        <x:v>0</x:v>
      </x:c>
      <x:c r="G259" s="26" t="n">
        <x:f>IF(E259=0,0,F259/E259)</x:f>
        <x:v>0</x:v>
      </x:c>
      <x:c r="H259" s="4" t="n">
        <x:f>IF(E259=0,0,1)</x:f>
        <x:v>0</x:v>
      </x:c>
      <x:c r="I259" s="26" t="str">
        <x:f>IF(H259=1,G259,"n/m")</x:f>
        <x:v>n/m</x:v>
      </x:c>
    </x:row>
    <x:row r="260" ht="25" customHeight="1">
      <x:c r="A260" s="3" t="str">
        <x:v>GL.PEOPLE.INSOLV</x:v>
      </x:c>
      <x:c r="B260" s="3" t="str">
        <x:v>MGMT</x:v>
      </x:c>
      <x:c r="C260" s="16" t="n">
        <x:v>4</x:v>
      </x:c>
      <x:c r="D260" s="25" t="n">
        <x:f>SUMIFS('Journal'!$T$11:$T$1147,'Journal'!$G$11:$G$1147,A260,'Journal'!$H$11:$H$1147,B260,'Journal'!$C$11:$C$1147,C260)</x:f>
        <x:v>0</x:v>
      </x:c>
      <x:c r="E260" s="25" t="n">
        <x:f>SUMIFS('D13_Budget'!$D$11:$D$297,'D13_Budget'!$B$11:$B$297,A260,'D13_Budget'!$C$11:$C$297,B260,'D13_Budget'!$A$11:$A$297,C260)</x:f>
        <x:v>0</x:v>
      </x:c>
      <x:c r="F260" s="24" t="n">
        <x:f>D260-E260</x:f>
        <x:v>0</x:v>
      </x:c>
      <x:c r="G260" s="26" t="n">
        <x:f>IF(E260=0,0,F260/E260)</x:f>
        <x:v>0</x:v>
      </x:c>
      <x:c r="H260" s="4" t="n">
        <x:f>IF(E260=0,0,1)</x:f>
        <x:v>0</x:v>
      </x:c>
      <x:c r="I260" s="26" t="str">
        <x:f>IF(H260=1,G260,"n/m")</x:f>
        <x:v>n/m</x:v>
      </x:c>
    </x:row>
    <x:row r="261" ht="25" customHeight="1">
      <x:c r="A261" s="3" t="str">
        <x:v>GL.PEOPLE.INSOLV</x:v>
      </x:c>
      <x:c r="B261" s="3" t="str">
        <x:v>MGMT</x:v>
      </x:c>
      <x:c r="C261" s="16" t="n">
        <x:v>5</x:v>
      </x:c>
      <x:c r="D261" s="25" t="n">
        <x:f>SUMIFS('Journal'!$T$11:$T$1147,'Journal'!$G$11:$G$1147,A261,'Journal'!$H$11:$H$1147,B261,'Journal'!$C$11:$C$1147,C261)</x:f>
        <x:v>0</x:v>
      </x:c>
      <x:c r="E261" s="25" t="n">
        <x:f>SUMIFS('D13_Budget'!$D$11:$D$297,'D13_Budget'!$B$11:$B$297,A261,'D13_Budget'!$C$11:$C$297,B261,'D13_Budget'!$A$11:$A$297,C261)</x:f>
        <x:v>0</x:v>
      </x:c>
      <x:c r="F261" s="24" t="n">
        <x:f>D261-E261</x:f>
        <x:v>0</x:v>
      </x:c>
      <x:c r="G261" s="26" t="n">
        <x:f>IF(E261=0,0,F261/E261)</x:f>
        <x:v>0</x:v>
      </x:c>
      <x:c r="H261" s="4" t="n">
        <x:f>IF(E261=0,0,1)</x:f>
        <x:v>0</x:v>
      </x:c>
      <x:c r="I261" s="26" t="str">
        <x:f>IF(H261=1,G261,"n/m")</x:f>
        <x:v>n/m</x:v>
      </x:c>
    </x:row>
    <x:row r="262" ht="25" customHeight="1">
      <x:c r="A262" s="3" t="str">
        <x:v>GL.PEOPLE.INSOLV</x:v>
      </x:c>
      <x:c r="B262" s="3" t="str">
        <x:v>MGMT</x:v>
      </x:c>
      <x:c r="C262" s="16" t="n">
        <x:v>6</x:v>
      </x:c>
      <x:c r="D262" s="25" t="n">
        <x:f>SUMIFS('Journal'!$T$11:$T$1147,'Journal'!$G$11:$G$1147,A262,'Journal'!$H$11:$H$1147,B262,'Journal'!$C$11:$C$1147,C262)</x:f>
        <x:v>0</x:v>
      </x:c>
      <x:c r="E262" s="25" t="n">
        <x:f>SUMIFS('D13_Budget'!$D$11:$D$297,'D13_Budget'!$B$11:$B$297,A262,'D13_Budget'!$C$11:$C$297,B262,'D13_Budget'!$A$11:$A$297,C262)</x:f>
        <x:v>0</x:v>
      </x:c>
      <x:c r="F262" s="24" t="n">
        <x:f>D262-E262</x:f>
        <x:v>0</x:v>
      </x:c>
      <x:c r="G262" s="26" t="n">
        <x:f>IF(E262=0,0,F262/E262)</x:f>
        <x:v>0</x:v>
      </x:c>
      <x:c r="H262" s="4" t="n">
        <x:f>IF(E262=0,0,1)</x:f>
        <x:v>0</x:v>
      </x:c>
      <x:c r="I262" s="26" t="str">
        <x:f>IF(H262=1,G262,"n/m")</x:f>
        <x:v>n/m</x:v>
      </x:c>
    </x:row>
    <x:row r="263" ht="25" customHeight="1">
      <x:c r="A263" s="3" t="str">
        <x:v>GL.PEOPLE.INSOLV</x:v>
      </x:c>
      <x:c r="B263" s="3" t="str">
        <x:v>MKT</x:v>
      </x:c>
      <x:c r="C263" s="16" t="n">
        <x:v>1</x:v>
      </x:c>
      <x:c r="D263" s="25" t="n">
        <x:f>SUMIFS('Journal'!$T$11:$T$1147,'Journal'!$G$11:$G$1147,A263,'Journal'!$H$11:$H$1147,B263,'Journal'!$C$11:$C$1147,C263)</x:f>
        <x:v>0</x:v>
      </x:c>
      <x:c r="E263" s="25" t="n">
        <x:f>SUMIFS('D13_Budget'!$D$11:$D$297,'D13_Budget'!$B$11:$B$297,A263,'D13_Budget'!$C$11:$C$297,B263,'D13_Budget'!$A$11:$A$297,C263)</x:f>
        <x:v>0</x:v>
      </x:c>
      <x:c r="F263" s="24" t="n">
        <x:f>D263-E263</x:f>
        <x:v>0</x:v>
      </x:c>
      <x:c r="G263" s="26" t="n">
        <x:f>IF(E263=0,0,F263/E263)</x:f>
        <x:v>0</x:v>
      </x:c>
      <x:c r="H263" s="4" t="n">
        <x:f>IF(E263=0,0,1)</x:f>
        <x:v>0</x:v>
      </x:c>
      <x:c r="I263" s="26" t="str">
        <x:f>IF(H263=1,G263,"n/m")</x:f>
        <x:v>n/m</x:v>
      </x:c>
    </x:row>
    <x:row r="264" ht="25" customHeight="1">
      <x:c r="A264" s="3" t="str">
        <x:v>GL.PEOPLE.INSOLV</x:v>
      </x:c>
      <x:c r="B264" s="3" t="str">
        <x:v>MKT</x:v>
      </x:c>
      <x:c r="C264" s="16" t="n">
        <x:v>2</x:v>
      </x:c>
      <x:c r="D264" s="25" t="n">
        <x:f>SUMIFS('Journal'!$T$11:$T$1147,'Journal'!$G$11:$G$1147,A264,'Journal'!$H$11:$H$1147,B264,'Journal'!$C$11:$C$1147,C264)</x:f>
        <x:v>0</x:v>
      </x:c>
      <x:c r="E264" s="25" t="n">
        <x:f>SUMIFS('D13_Budget'!$D$11:$D$297,'D13_Budget'!$B$11:$B$297,A264,'D13_Budget'!$C$11:$C$297,B264,'D13_Budget'!$A$11:$A$297,C264)</x:f>
        <x:v>0</x:v>
      </x:c>
      <x:c r="F264" s="24" t="n">
        <x:f>D264-E264</x:f>
        <x:v>0</x:v>
      </x:c>
      <x:c r="G264" s="26" t="n">
        <x:f>IF(E264=0,0,F264/E264)</x:f>
        <x:v>0</x:v>
      </x:c>
      <x:c r="H264" s="4" t="n">
        <x:f>IF(E264=0,0,1)</x:f>
        <x:v>0</x:v>
      </x:c>
      <x:c r="I264" s="26" t="str">
        <x:f>IF(H264=1,G264,"n/m")</x:f>
        <x:v>n/m</x:v>
      </x:c>
    </x:row>
    <x:row r="265" ht="25" customHeight="1">
      <x:c r="A265" s="3" t="str">
        <x:v>GL.PEOPLE.INSOLV</x:v>
      </x:c>
      <x:c r="B265" s="3" t="str">
        <x:v>MKT</x:v>
      </x:c>
      <x:c r="C265" s="16" t="n">
        <x:v>3</x:v>
      </x:c>
      <x:c r="D265" s="25" t="n">
        <x:f>SUMIFS('Journal'!$T$11:$T$1147,'Journal'!$G$11:$G$1147,A265,'Journal'!$H$11:$H$1147,B265,'Journal'!$C$11:$C$1147,C265)</x:f>
        <x:v>0</x:v>
      </x:c>
      <x:c r="E265" s="25" t="n">
        <x:f>SUMIFS('D13_Budget'!$D$11:$D$297,'D13_Budget'!$B$11:$B$297,A265,'D13_Budget'!$C$11:$C$297,B265,'D13_Budget'!$A$11:$A$297,C265)</x:f>
        <x:v>0</x:v>
      </x:c>
      <x:c r="F265" s="24" t="n">
        <x:f>D265-E265</x:f>
        <x:v>0</x:v>
      </x:c>
      <x:c r="G265" s="26" t="n">
        <x:f>IF(E265=0,0,F265/E265)</x:f>
        <x:v>0</x:v>
      </x:c>
      <x:c r="H265" s="4" t="n">
        <x:f>IF(E265=0,0,1)</x:f>
        <x:v>0</x:v>
      </x:c>
      <x:c r="I265" s="26" t="str">
        <x:f>IF(H265=1,G265,"n/m")</x:f>
        <x:v>n/m</x:v>
      </x:c>
    </x:row>
    <x:row r="266" ht="25" customHeight="1">
      <x:c r="A266" s="3" t="str">
        <x:v>GL.PEOPLE.INSOLV</x:v>
      </x:c>
      <x:c r="B266" s="3" t="str">
        <x:v>MKT</x:v>
      </x:c>
      <x:c r="C266" s="16" t="n">
        <x:v>4</x:v>
      </x:c>
      <x:c r="D266" s="25" t="n">
        <x:f>SUMIFS('Journal'!$T$11:$T$1147,'Journal'!$G$11:$G$1147,A266,'Journal'!$H$11:$H$1147,B266,'Journal'!$C$11:$C$1147,C266)</x:f>
        <x:v>0</x:v>
      </x:c>
      <x:c r="E266" s="25" t="n">
        <x:f>SUMIFS('D13_Budget'!$D$11:$D$297,'D13_Budget'!$B$11:$B$297,A266,'D13_Budget'!$C$11:$C$297,B266,'D13_Budget'!$A$11:$A$297,C266)</x:f>
        <x:v>0</x:v>
      </x:c>
      <x:c r="F266" s="24" t="n">
        <x:f>D266-E266</x:f>
        <x:v>0</x:v>
      </x:c>
      <x:c r="G266" s="26" t="n">
        <x:f>IF(E266=0,0,F266/E266)</x:f>
        <x:v>0</x:v>
      </x:c>
      <x:c r="H266" s="4" t="n">
        <x:f>IF(E266=0,0,1)</x:f>
        <x:v>0</x:v>
      </x:c>
      <x:c r="I266" s="26" t="str">
        <x:f>IF(H266=1,G266,"n/m")</x:f>
        <x:v>n/m</x:v>
      </x:c>
    </x:row>
    <x:row r="267" ht="25" customHeight="1">
      <x:c r="A267" s="3" t="str">
        <x:v>GL.PEOPLE.INSOLV</x:v>
      </x:c>
      <x:c r="B267" s="3" t="str">
        <x:v>MKT</x:v>
      </x:c>
      <x:c r="C267" s="16" t="n">
        <x:v>5</x:v>
      </x:c>
      <x:c r="D267" s="25" t="n">
        <x:f>SUMIFS('Journal'!$T$11:$T$1147,'Journal'!$G$11:$G$1147,A267,'Journal'!$H$11:$H$1147,B267,'Journal'!$C$11:$C$1147,C267)</x:f>
        <x:v>0</x:v>
      </x:c>
      <x:c r="E267" s="25" t="n">
        <x:f>SUMIFS('D13_Budget'!$D$11:$D$297,'D13_Budget'!$B$11:$B$297,A267,'D13_Budget'!$C$11:$C$297,B267,'D13_Budget'!$A$11:$A$297,C267)</x:f>
        <x:v>0</x:v>
      </x:c>
      <x:c r="F267" s="24" t="n">
        <x:f>D267-E267</x:f>
        <x:v>0</x:v>
      </x:c>
      <x:c r="G267" s="26" t="n">
        <x:f>IF(E267=0,0,F267/E267)</x:f>
        <x:v>0</x:v>
      </x:c>
      <x:c r="H267" s="4" t="n">
        <x:f>IF(E267=0,0,1)</x:f>
        <x:v>0</x:v>
      </x:c>
      <x:c r="I267" s="26" t="str">
        <x:f>IF(H267=1,G267,"n/m")</x:f>
        <x:v>n/m</x:v>
      </x:c>
    </x:row>
    <x:row r="268" ht="25" customHeight="1">
      <x:c r="A268" s="3" t="str">
        <x:v>GL.PEOPLE.INSOLV</x:v>
      </x:c>
      <x:c r="B268" s="3" t="str">
        <x:v>MKT</x:v>
      </x:c>
      <x:c r="C268" s="16" t="n">
        <x:v>6</x:v>
      </x:c>
      <x:c r="D268" s="25" t="n">
        <x:f>SUMIFS('Journal'!$T$11:$T$1147,'Journal'!$G$11:$G$1147,A268,'Journal'!$H$11:$H$1147,B268,'Journal'!$C$11:$C$1147,C268)</x:f>
        <x:v>7.76</x:v>
      </x:c>
      <x:c r="E268" s="25" t="n">
        <x:f>SUMIFS('D13_Budget'!$D$11:$D$297,'D13_Budget'!$B$11:$B$297,A268,'D13_Budget'!$C$11:$C$297,B268,'D13_Budget'!$A$11:$A$297,C268)</x:f>
        <x:v>0</x:v>
      </x:c>
      <x:c r="F268" s="24" t="n">
        <x:f>D268-E268</x:f>
        <x:v>7.76</x:v>
      </x:c>
      <x:c r="G268" s="26" t="n">
        <x:f>IF(E268=0,0,F268/E268)</x:f>
        <x:v>0</x:v>
      </x:c>
      <x:c r="H268" s="4" t="n">
        <x:f>IF(E268=0,0,1)</x:f>
        <x:v>0</x:v>
      </x:c>
      <x:c r="I268" s="26" t="str">
        <x:f>IF(H268=1,G268,"n/m")</x:f>
        <x:v>n/m</x:v>
      </x:c>
    </x:row>
    <x:row r="269" ht="25" customHeight="1">
      <x:c r="A269" s="3" t="str">
        <x:v>GL.PEOPLE.INSOLV</x:v>
      </x:c>
      <x:c r="B269" s="3" t="str">
        <x:v>PROD</x:v>
      </x:c>
      <x:c r="C269" s="16" t="n">
        <x:v>1</x:v>
      </x:c>
      <x:c r="D269" s="25" t="n">
        <x:f>SUMIFS('Journal'!$T$11:$T$1147,'Journal'!$G$11:$G$1147,A269,'Journal'!$H$11:$H$1147,B269,'Journal'!$C$11:$C$1147,C269)</x:f>
        <x:v>0</x:v>
      </x:c>
      <x:c r="E269" s="25" t="n">
        <x:f>SUMIFS('D13_Budget'!$D$11:$D$297,'D13_Budget'!$B$11:$B$297,A269,'D13_Budget'!$C$11:$C$297,B269,'D13_Budget'!$A$11:$A$297,C269)</x:f>
        <x:v>0</x:v>
      </x:c>
      <x:c r="F269" s="24" t="n">
        <x:f>D269-E269</x:f>
        <x:v>0</x:v>
      </x:c>
      <x:c r="G269" s="26" t="n">
        <x:f>IF(E269=0,0,F269/E269)</x:f>
        <x:v>0</x:v>
      </x:c>
      <x:c r="H269" s="4" t="n">
        <x:f>IF(E269=0,0,1)</x:f>
        <x:v>0</x:v>
      </x:c>
      <x:c r="I269" s="26" t="str">
        <x:f>IF(H269=1,G269,"n/m")</x:f>
        <x:v>n/m</x:v>
      </x:c>
    </x:row>
    <x:row r="270" ht="25" customHeight="1">
      <x:c r="A270" s="3" t="str">
        <x:v>GL.PEOPLE.INSOLV</x:v>
      </x:c>
      <x:c r="B270" s="3" t="str">
        <x:v>PROD</x:v>
      </x:c>
      <x:c r="C270" s="16" t="n">
        <x:v>2</x:v>
      </x:c>
      <x:c r="D270" s="25" t="n">
        <x:f>SUMIFS('Journal'!$T$11:$T$1147,'Journal'!$G$11:$G$1147,A270,'Journal'!$H$11:$H$1147,B270,'Journal'!$C$11:$C$1147,C270)</x:f>
        <x:v>0</x:v>
      </x:c>
      <x:c r="E270" s="25" t="n">
        <x:f>SUMIFS('D13_Budget'!$D$11:$D$297,'D13_Budget'!$B$11:$B$297,A270,'D13_Budget'!$C$11:$C$297,B270,'D13_Budget'!$A$11:$A$297,C270)</x:f>
        <x:v>0</x:v>
      </x:c>
      <x:c r="F270" s="24" t="n">
        <x:f>D270-E270</x:f>
        <x:v>0</x:v>
      </x:c>
      <x:c r="G270" s="26" t="n">
        <x:f>IF(E270=0,0,F270/E270)</x:f>
        <x:v>0</x:v>
      </x:c>
      <x:c r="H270" s="4" t="n">
        <x:f>IF(E270=0,0,1)</x:f>
        <x:v>0</x:v>
      </x:c>
      <x:c r="I270" s="26" t="str">
        <x:f>IF(H270=1,G270,"n/m")</x:f>
        <x:v>n/m</x:v>
      </x:c>
    </x:row>
    <x:row r="271" ht="25" customHeight="1">
      <x:c r="A271" s="3" t="str">
        <x:v>GL.PEOPLE.INSOLV</x:v>
      </x:c>
      <x:c r="B271" s="3" t="str">
        <x:v>PROD</x:v>
      </x:c>
      <x:c r="C271" s="16" t="n">
        <x:v>3</x:v>
      </x:c>
      <x:c r="D271" s="25" t="n">
        <x:f>SUMIFS('Journal'!$T$11:$T$1147,'Journal'!$G$11:$G$1147,A271,'Journal'!$H$11:$H$1147,B271,'Journal'!$C$11:$C$1147,C271)</x:f>
        <x:v>0</x:v>
      </x:c>
      <x:c r="E271" s="25" t="n">
        <x:f>SUMIFS('D13_Budget'!$D$11:$D$297,'D13_Budget'!$B$11:$B$297,A271,'D13_Budget'!$C$11:$C$297,B271,'D13_Budget'!$A$11:$A$297,C271)</x:f>
        <x:v>0</x:v>
      </x:c>
      <x:c r="F271" s="24" t="n">
        <x:f>D271-E271</x:f>
        <x:v>0</x:v>
      </x:c>
      <x:c r="G271" s="26" t="n">
        <x:f>IF(E271=0,0,F271/E271)</x:f>
        <x:v>0</x:v>
      </x:c>
      <x:c r="H271" s="4" t="n">
        <x:f>IF(E271=0,0,1)</x:f>
        <x:v>0</x:v>
      </x:c>
      <x:c r="I271" s="26" t="str">
        <x:f>IF(H271=1,G271,"n/m")</x:f>
        <x:v>n/m</x:v>
      </x:c>
    </x:row>
    <x:row r="272" ht="25" customHeight="1">
      <x:c r="A272" s="3" t="str">
        <x:v>GL.PEOPLE.INSOLV</x:v>
      </x:c>
      <x:c r="B272" s="3" t="str">
        <x:v>PROD</x:v>
      </x:c>
      <x:c r="C272" s="16" t="n">
        <x:v>4</x:v>
      </x:c>
      <x:c r="D272" s="25" t="n">
        <x:f>SUMIFS('Journal'!$T$11:$T$1147,'Journal'!$G$11:$G$1147,A272,'Journal'!$H$11:$H$1147,B272,'Journal'!$C$11:$C$1147,C272)</x:f>
        <x:v>9.06</x:v>
      </x:c>
      <x:c r="E272" s="25" t="n">
        <x:f>SUMIFS('D13_Budget'!$D$11:$D$297,'D13_Budget'!$B$11:$B$297,A272,'D13_Budget'!$C$11:$C$297,B272,'D13_Budget'!$A$11:$A$297,C272)</x:f>
        <x:v>9.05625</x:v>
      </x:c>
      <x:c r="F272" s="24" t="n">
        <x:f>D272-E272</x:f>
        <x:v>0.003750000000000142</x:v>
      </x:c>
      <x:c r="G272" s="26" t="n">
        <x:f>IF(E272=0,0,F272/E272)</x:f>
        <x:v>0.00041407867494825583</x:v>
      </x:c>
      <x:c r="H272" s="4" t="n">
        <x:f>IF(E272=0,0,1)</x:f>
        <x:v>1</x:v>
      </x:c>
      <x:c r="I272" s="26" t="n">
        <x:f>IF(H272=1,G272,"n/m")</x:f>
        <x:v>0.00041407867494825583</x:v>
      </x:c>
    </x:row>
    <x:row r="273" ht="25" customHeight="1">
      <x:c r="A273" s="3" t="str">
        <x:v>GL.PEOPLE.INSOLV</x:v>
      </x:c>
      <x:c r="B273" s="3" t="str">
        <x:v>PROD</x:v>
      </x:c>
      <x:c r="C273" s="16" t="n">
        <x:v>5</x:v>
      </x:c>
      <x:c r="D273" s="25" t="n">
        <x:f>SUMIFS('Journal'!$T$11:$T$1147,'Journal'!$G$11:$G$1147,A273,'Journal'!$H$11:$H$1147,B273,'Journal'!$C$11:$C$1147,C273)</x:f>
        <x:v>9.06</x:v>
      </x:c>
      <x:c r="E273" s="25" t="n">
        <x:f>SUMIFS('D13_Budget'!$D$11:$D$297,'D13_Budget'!$B$11:$B$297,A273,'D13_Budget'!$C$11:$C$297,B273,'D13_Budget'!$A$11:$A$297,C273)</x:f>
        <x:v>9.05625</x:v>
      </x:c>
      <x:c r="F273" s="24" t="n">
        <x:f>D273-E273</x:f>
        <x:v>0.003750000000000142</x:v>
      </x:c>
      <x:c r="G273" s="26" t="n">
        <x:f>IF(E273=0,0,F273/E273)</x:f>
        <x:v>0.00041407867494825583</x:v>
      </x:c>
      <x:c r="H273" s="4" t="n">
        <x:f>IF(E273=0,0,1)</x:f>
        <x:v>1</x:v>
      </x:c>
      <x:c r="I273" s="26" t="n">
        <x:f>IF(H273=1,G273,"n/m")</x:f>
        <x:v>0.00041407867494825583</x:v>
      </x:c>
    </x:row>
    <x:row r="274" ht="25" customHeight="1">
      <x:c r="A274" s="3" t="str">
        <x:v>GL.PEOPLE.INSOLV</x:v>
      </x:c>
      <x:c r="B274" s="3" t="str">
        <x:v>PROD</x:v>
      </x:c>
      <x:c r="C274" s="16" t="n">
        <x:v>6</x:v>
      </x:c>
      <x:c r="D274" s="25" t="n">
        <x:f>SUMIFS('Journal'!$T$11:$T$1147,'Journal'!$G$11:$G$1147,A274,'Journal'!$H$11:$H$1147,B274,'Journal'!$C$11:$C$1147,C274)</x:f>
        <x:v>9.06</x:v>
      </x:c>
      <x:c r="E274" s="25" t="n">
        <x:f>SUMIFS('D13_Budget'!$D$11:$D$297,'D13_Budget'!$B$11:$B$297,A274,'D13_Budget'!$C$11:$C$297,B274,'D13_Budget'!$A$11:$A$297,C274)</x:f>
        <x:v>9.05625</x:v>
      </x:c>
      <x:c r="F274" s="24" t="n">
        <x:f>D274-E274</x:f>
        <x:v>0.003750000000000142</x:v>
      </x:c>
      <x:c r="G274" s="26" t="n">
        <x:f>IF(E274=0,0,F274/E274)</x:f>
        <x:v>0.00041407867494825583</x:v>
      </x:c>
      <x:c r="H274" s="4" t="n">
        <x:f>IF(E274=0,0,1)</x:f>
        <x:v>1</x:v>
      </x:c>
      <x:c r="I274" s="26" t="n">
        <x:f>IF(H274=1,G274,"n/m")</x:f>
        <x:v>0.00041407867494825583</x:v>
      </x:c>
    </x:row>
    <x:row r="275" ht="25" customHeight="1">
      <x:c r="A275" s="3" t="str">
        <x:v>GL.PEOPLE.KV</x:v>
      </x:c>
      <x:c r="B275" s="3" t="str">
        <x:v>COMP</x:v>
      </x:c>
      <x:c r="C275" s="16" t="n">
        <x:v>1</x:v>
      </x:c>
      <x:c r="D275" s="25" t="n">
        <x:f>SUMIFS('Journal'!$T$11:$T$1147,'Journal'!$G$11:$G$1147,A275,'Journal'!$H$11:$H$1147,B275,'Journal'!$C$11:$C$1147,C275)</x:f>
        <x:v>0</x:v>
      </x:c>
      <x:c r="E275" s="25" t="n">
        <x:f>SUMIFS('D13_Budget'!$D$11:$D$297,'D13_Budget'!$B$11:$B$297,A275,'D13_Budget'!$C$11:$C$297,B275,'D13_Budget'!$A$11:$A$297,C275)</x:f>
        <x:v>0</x:v>
      </x:c>
      <x:c r="F275" s="24" t="n">
        <x:f>D275-E275</x:f>
        <x:v>0</x:v>
      </x:c>
      <x:c r="G275" s="26" t="n">
        <x:f>IF(E275=0,0,F275/E275)</x:f>
        <x:v>0</x:v>
      </x:c>
      <x:c r="H275" s="4" t="n">
        <x:f>IF(E275=0,0,1)</x:f>
        <x:v>0</x:v>
      </x:c>
      <x:c r="I275" s="26" t="str">
        <x:f>IF(H275=1,G275,"n/m")</x:f>
        <x:v>n/m</x:v>
      </x:c>
    </x:row>
    <x:row r="276" ht="25" customHeight="1">
      <x:c r="A276" s="3" t="str">
        <x:v>GL.PEOPLE.KV</x:v>
      </x:c>
      <x:c r="B276" s="3" t="str">
        <x:v>COMP</x:v>
      </x:c>
      <x:c r="C276" s="16" t="n">
        <x:v>2</x:v>
      </x:c>
      <x:c r="D276" s="25" t="n">
        <x:f>SUMIFS('Journal'!$T$11:$T$1147,'Journal'!$G$11:$G$1147,A276,'Journal'!$H$11:$H$1147,B276,'Journal'!$C$11:$C$1147,C276)</x:f>
        <x:v>0</x:v>
      </x:c>
      <x:c r="E276" s="25" t="n">
        <x:f>SUMIFS('D13_Budget'!$D$11:$D$297,'D13_Budget'!$B$11:$B$297,A276,'D13_Budget'!$C$11:$C$297,B276,'D13_Budget'!$A$11:$A$297,C276)</x:f>
        <x:v>0</x:v>
      </x:c>
      <x:c r="F276" s="24" t="n">
        <x:f>D276-E276</x:f>
        <x:v>0</x:v>
      </x:c>
      <x:c r="G276" s="26" t="n">
        <x:f>IF(E276=0,0,F276/E276)</x:f>
        <x:v>0</x:v>
      </x:c>
      <x:c r="H276" s="4" t="n">
        <x:f>IF(E276=0,0,1)</x:f>
        <x:v>0</x:v>
      </x:c>
      <x:c r="I276" s="26" t="str">
        <x:f>IF(H276=1,G276,"n/m")</x:f>
        <x:v>n/m</x:v>
      </x:c>
    </x:row>
    <x:row r="277" ht="25" customHeight="1">
      <x:c r="A277" s="3" t="str">
        <x:v>GL.PEOPLE.KV</x:v>
      </x:c>
      <x:c r="B277" s="3" t="str">
        <x:v>COMP</x:v>
      </x:c>
      <x:c r="C277" s="16" t="n">
        <x:v>3</x:v>
      </x:c>
      <x:c r="D277" s="25" t="n">
        <x:f>SUMIFS('Journal'!$T$11:$T$1147,'Journal'!$G$11:$G$1147,A277,'Journal'!$H$11:$H$1147,B277,'Journal'!$C$11:$C$1147,C277)</x:f>
        <x:v>0</x:v>
      </x:c>
      <x:c r="E277" s="25" t="n">
        <x:f>SUMIFS('D13_Budget'!$D$11:$D$297,'D13_Budget'!$B$11:$B$297,A277,'D13_Budget'!$C$11:$C$297,B277,'D13_Budget'!$A$11:$A$297,C277)</x:f>
        <x:v>0</x:v>
      </x:c>
      <x:c r="F277" s="24" t="n">
        <x:f>D277-E277</x:f>
        <x:v>0</x:v>
      </x:c>
      <x:c r="G277" s="26" t="n">
        <x:f>IF(E277=0,0,F277/E277)</x:f>
        <x:v>0</x:v>
      </x:c>
      <x:c r="H277" s="4" t="n">
        <x:f>IF(E277=0,0,1)</x:f>
        <x:v>0</x:v>
      </x:c>
      <x:c r="I277" s="26" t="str">
        <x:f>IF(H277=1,G277,"n/m")</x:f>
        <x:v>n/m</x:v>
      </x:c>
    </x:row>
    <x:row r="278" ht="25" customHeight="1">
      <x:c r="A278" s="3" t="str">
        <x:v>GL.PEOPLE.KV</x:v>
      </x:c>
      <x:c r="B278" s="3" t="str">
        <x:v>COMP</x:v>
      </x:c>
      <x:c r="C278" s="16" t="n">
        <x:v>4</x:v>
      </x:c>
      <x:c r="D278" s="25" t="n">
        <x:f>SUMIFS('Journal'!$T$11:$T$1147,'Journal'!$G$11:$G$1147,A278,'Journal'!$H$11:$H$1147,B278,'Journal'!$C$11:$C$1147,C278)</x:f>
        <x:v>564.19</x:v>
      </x:c>
      <x:c r="E278" s="25" t="n">
        <x:f>SUMIFS('D13_Budget'!$D$11:$D$297,'D13_Budget'!$B$11:$B$297,A278,'D13_Budget'!$C$11:$C$297,B278,'D13_Budget'!$A$11:$A$297,C278)</x:f>
        <x:v>564.1875</x:v>
      </x:c>
      <x:c r="F278" s="24" t="n">
        <x:f>D278-E278</x:f>
        <x:v>0.0025000000000545697</x:v>
      </x:c>
      <x:c r="G278" s="26" t="n">
        <x:f>IF(E278=0,0,F278/E278)</x:f>
        <x:v>0.000004431150991566757</x:v>
      </x:c>
      <x:c r="H278" s="4" t="n">
        <x:f>IF(E278=0,0,1)</x:f>
        <x:v>1</x:v>
      </x:c>
      <x:c r="I278" s="26" t="n">
        <x:f>IF(H278=1,G278,"n/m")</x:f>
        <x:v>0.000004431150991566757</x:v>
      </x:c>
    </x:row>
    <x:row r="279" ht="25" customHeight="1">
      <x:c r="A279" s="3" t="str">
        <x:v>GL.PEOPLE.KV</x:v>
      </x:c>
      <x:c r="B279" s="3" t="str">
        <x:v>COMP</x:v>
      </x:c>
      <x:c r="C279" s="16" t="n">
        <x:v>5</x:v>
      </x:c>
      <x:c r="D279" s="25" t="n">
        <x:f>SUMIFS('Journal'!$T$11:$T$1147,'Journal'!$G$11:$G$1147,A279,'Journal'!$H$11:$H$1147,B279,'Journal'!$C$11:$C$1147,C279)</x:f>
        <x:v>564.19</x:v>
      </x:c>
      <x:c r="E279" s="25" t="n">
        <x:f>SUMIFS('D13_Budget'!$D$11:$D$297,'D13_Budget'!$B$11:$B$297,A279,'D13_Budget'!$C$11:$C$297,B279,'D13_Budget'!$A$11:$A$297,C279)</x:f>
        <x:v>564.1875</x:v>
      </x:c>
      <x:c r="F279" s="24" t="n">
        <x:f>D279-E279</x:f>
        <x:v>0.0025000000000545697</x:v>
      </x:c>
      <x:c r="G279" s="26" t="n">
        <x:f>IF(E279=0,0,F279/E279)</x:f>
        <x:v>0.000004431150991566757</x:v>
      </x:c>
      <x:c r="H279" s="4" t="n">
        <x:f>IF(E279=0,0,1)</x:f>
        <x:v>1</x:v>
      </x:c>
      <x:c r="I279" s="26" t="n">
        <x:f>IF(H279=1,G279,"n/m")</x:f>
        <x:v>0.000004431150991566757</x:v>
      </x:c>
    </x:row>
    <x:row r="280" ht="25" customHeight="1">
      <x:c r="A280" s="3" t="str">
        <x:v>GL.PEOPLE.KV</x:v>
      </x:c>
      <x:c r="B280" s="3" t="str">
        <x:v>COMP</x:v>
      </x:c>
      <x:c r="C280" s="16" t="n">
        <x:v>6</x:v>
      </x:c>
      <x:c r="D280" s="25" t="n">
        <x:f>SUMIFS('Journal'!$T$11:$T$1147,'Journal'!$G$11:$G$1147,A280,'Journal'!$H$11:$H$1147,B280,'Journal'!$C$11:$C$1147,C280)</x:f>
        <x:v>564.19</x:v>
      </x:c>
      <x:c r="E280" s="25" t="n">
        <x:f>SUMIFS('D13_Budget'!$D$11:$D$297,'D13_Budget'!$B$11:$B$297,A280,'D13_Budget'!$C$11:$C$297,B280,'D13_Budget'!$A$11:$A$297,C280)</x:f>
        <x:v>564.1875</x:v>
      </x:c>
      <x:c r="F280" s="24" t="n">
        <x:f>D280-E280</x:f>
        <x:v>0.0025000000000545697</x:v>
      </x:c>
      <x:c r="G280" s="26" t="n">
        <x:f>IF(E280=0,0,F280/E280)</x:f>
        <x:v>0.000004431150991566757</x:v>
      </x:c>
      <x:c r="H280" s="4" t="n">
        <x:f>IF(E280=0,0,1)</x:f>
        <x:v>1</x:v>
      </x:c>
      <x:c r="I280" s="26" t="n">
        <x:f>IF(H280=1,G280,"n/m")</x:f>
        <x:v>0.000004431150991566757</x:v>
      </x:c>
    </x:row>
    <x:row r="281" ht="25" customHeight="1">
      <x:c r="A281" s="3" t="str">
        <x:v>GL.PEOPLE.KV</x:v>
      </x:c>
      <x:c r="B281" s="3" t="str">
        <x:v>ENG</x:v>
      </x:c>
      <x:c r="C281" s="16" t="n">
        <x:v>1</x:v>
      </x:c>
      <x:c r="D281" s="25" t="n">
        <x:f>SUMIFS('Journal'!$T$11:$T$1147,'Journal'!$G$11:$G$1147,A281,'Journal'!$H$11:$H$1147,B281,'Journal'!$C$11:$C$1147,C281)</x:f>
        <x:v>564.19</x:v>
      </x:c>
      <x:c r="E281" s="25" t="n">
        <x:f>SUMIFS('D13_Budget'!$D$11:$D$297,'D13_Budget'!$B$11:$B$297,A281,'D13_Budget'!$C$11:$C$297,B281,'D13_Budget'!$A$11:$A$297,C281)</x:f>
        <x:v>564.1875</x:v>
      </x:c>
      <x:c r="F281" s="24" t="n">
        <x:f>D281-E281</x:f>
        <x:v>0.0025000000000545697</x:v>
      </x:c>
      <x:c r="G281" s="26" t="n">
        <x:f>IF(E281=0,0,F281/E281)</x:f>
        <x:v>0.000004431150991566757</x:v>
      </x:c>
      <x:c r="H281" s="4" t="n">
        <x:f>IF(E281=0,0,1)</x:f>
        <x:v>1</x:v>
      </x:c>
      <x:c r="I281" s="26" t="n">
        <x:f>IF(H281=1,G281,"n/m")</x:f>
        <x:v>0.000004431150991566757</x:v>
      </x:c>
    </x:row>
    <x:row r="282" ht="25" customHeight="1">
      <x:c r="A282" s="3" t="str">
        <x:v>GL.PEOPLE.KV</x:v>
      </x:c>
      <x:c r="B282" s="3" t="str">
        <x:v>ENG</x:v>
      </x:c>
      <x:c r="C282" s="16" t="n">
        <x:v>2</x:v>
      </x:c>
      <x:c r="D282" s="25" t="n">
        <x:f>SUMIFS('Journal'!$T$11:$T$1147,'Journal'!$G$11:$G$1147,A282,'Journal'!$H$11:$H$1147,B282,'Journal'!$C$11:$C$1147,C282)</x:f>
        <x:v>564.19</x:v>
      </x:c>
      <x:c r="E282" s="25" t="n">
        <x:f>SUMIFS('D13_Budget'!$D$11:$D$297,'D13_Budget'!$B$11:$B$297,A282,'D13_Budget'!$C$11:$C$297,B282,'D13_Budget'!$A$11:$A$297,C282)</x:f>
        <x:v>1128.375</x:v>
      </x:c>
      <x:c r="F282" s="24" t="n">
        <x:f>D282-E282</x:f>
        <x:v>-564.185</x:v>
      </x:c>
      <x:c r="G282" s="26" t="n">
        <x:f>IF(E282=0,0,F282/E282)</x:f>
        <x:v>-0.4999977844245042</x:v>
      </x:c>
      <x:c r="H282" s="4" t="n">
        <x:f>IF(E282=0,0,1)</x:f>
        <x:v>1</x:v>
      </x:c>
      <x:c r="I282" s="26" t="n">
        <x:f>IF(H282=1,G282,"n/m")</x:f>
        <x:v>-0.4999977844245042</x:v>
      </x:c>
    </x:row>
    <x:row r="283" ht="25" customHeight="1">
      <x:c r="A283" s="3" t="str">
        <x:v>GL.PEOPLE.KV</x:v>
      </x:c>
      <x:c r="B283" s="3" t="str">
        <x:v>ENG</x:v>
      </x:c>
      <x:c r="C283" s="16" t="n">
        <x:v>3</x:v>
      </x:c>
      <x:c r="D283" s="25" t="n">
        <x:f>SUMIFS('Journal'!$T$11:$T$1147,'Journal'!$G$11:$G$1147,A283,'Journal'!$H$11:$H$1147,B283,'Journal'!$C$11:$C$1147,C283)</x:f>
        <x:v>1692.5700000000002</x:v>
      </x:c>
      <x:c r="E283" s="25" t="n">
        <x:f>SUMIFS('D13_Budget'!$D$11:$D$297,'D13_Budget'!$B$11:$B$297,A283,'D13_Budget'!$C$11:$C$297,B283,'D13_Budget'!$A$11:$A$297,C283)</x:f>
        <x:v>1692.5625</x:v>
      </x:c>
      <x:c r="F283" s="24" t="n">
        <x:f>D283-E283</x:f>
        <x:v>0.007500000000163709</x:v>
      </x:c>
      <x:c r="G283" s="26" t="n">
        <x:f>IF(E283=0,0,F283/E283)</x:f>
        <x:v>0.000004431150991566757</x:v>
      </x:c>
      <x:c r="H283" s="4" t="n">
        <x:f>IF(E283=0,0,1)</x:f>
        <x:v>1</x:v>
      </x:c>
      <x:c r="I283" s="26" t="n">
        <x:f>IF(H283=1,G283,"n/m")</x:f>
        <x:v>0.000004431150991566757</x:v>
      </x:c>
    </x:row>
    <x:row r="284" ht="25" customHeight="1">
      <x:c r="A284" s="3" t="str">
        <x:v>GL.PEOPLE.KV</x:v>
      </x:c>
      <x:c r="B284" s="3" t="str">
        <x:v>ENG</x:v>
      </x:c>
      <x:c r="C284" s="16" t="n">
        <x:v>4</x:v>
      </x:c>
      <x:c r="D284" s="25" t="n">
        <x:f>SUMIFS('Journal'!$T$11:$T$1147,'Journal'!$G$11:$G$1147,A284,'Journal'!$H$11:$H$1147,B284,'Journal'!$C$11:$C$1147,C284)</x:f>
        <x:v>1692.5700000000002</x:v>
      </x:c>
      <x:c r="E284" s="25" t="n">
        <x:f>SUMIFS('D13_Budget'!$D$11:$D$297,'D13_Budget'!$B$11:$B$297,A284,'D13_Budget'!$C$11:$C$297,B284,'D13_Budget'!$A$11:$A$297,C284)</x:f>
        <x:v>1692.5625</x:v>
      </x:c>
      <x:c r="F284" s="24" t="n">
        <x:f>D284-E284</x:f>
        <x:v>0.007500000000163709</x:v>
      </x:c>
      <x:c r="G284" s="26" t="n">
        <x:f>IF(E284=0,0,F284/E284)</x:f>
        <x:v>0.000004431150991566757</x:v>
      </x:c>
      <x:c r="H284" s="4" t="n">
        <x:f>IF(E284=0,0,1)</x:f>
        <x:v>1</x:v>
      </x:c>
      <x:c r="I284" s="26" t="n">
        <x:f>IF(H284=1,G284,"n/m")</x:f>
        <x:v>0.000004431150991566757</x:v>
      </x:c>
    </x:row>
    <x:row r="285" ht="25" customHeight="1">
      <x:c r="A285" s="3" t="str">
        <x:v>GL.PEOPLE.KV</x:v>
      </x:c>
      <x:c r="B285" s="3" t="str">
        <x:v>ENG</x:v>
      </x:c>
      <x:c r="C285" s="16" t="n">
        <x:v>5</x:v>
      </x:c>
      <x:c r="D285" s="25" t="n">
        <x:f>SUMIFS('Journal'!$T$11:$T$1147,'Journal'!$G$11:$G$1147,A285,'Journal'!$H$11:$H$1147,B285,'Journal'!$C$11:$C$1147,C285)</x:f>
        <x:v>2256.76</x:v>
      </x:c>
      <x:c r="E285" s="25" t="n">
        <x:f>SUMIFS('D13_Budget'!$D$11:$D$297,'D13_Budget'!$B$11:$B$297,A285,'D13_Budget'!$C$11:$C$297,B285,'D13_Budget'!$A$11:$A$297,C285)</x:f>
        <x:v>2256.75</x:v>
      </x:c>
      <x:c r="F285" s="24" t="n">
        <x:f>D285-E285</x:f>
        <x:v>0.010000000000218279</x:v>
      </x:c>
      <x:c r="G285" s="26" t="n">
        <x:f>IF(E285=0,0,F285/E285)</x:f>
        <x:v>0.000004431150991566757</x:v>
      </x:c>
      <x:c r="H285" s="4" t="n">
        <x:f>IF(E285=0,0,1)</x:f>
        <x:v>1</x:v>
      </x:c>
      <x:c r="I285" s="26" t="n">
        <x:f>IF(H285=1,G285,"n/m")</x:f>
        <x:v>0.000004431150991566757</x:v>
      </x:c>
    </x:row>
    <x:row r="286" ht="25" customHeight="1">
      <x:c r="A286" s="3" t="str">
        <x:v>GL.PEOPLE.KV</x:v>
      </x:c>
      <x:c r="B286" s="3" t="str">
        <x:v>ENG</x:v>
      </x:c>
      <x:c r="C286" s="16" t="n">
        <x:v>6</x:v>
      </x:c>
      <x:c r="D286" s="25" t="n">
        <x:f>SUMIFS('Journal'!$T$11:$T$1147,'Journal'!$G$11:$G$1147,A286,'Journal'!$H$11:$H$1147,B286,'Journal'!$C$11:$C$1147,C286)</x:f>
        <x:v>2256.76</x:v>
      </x:c>
      <x:c r="E286" s="25" t="n">
        <x:f>SUMIFS('D13_Budget'!$D$11:$D$297,'D13_Budget'!$B$11:$B$297,A286,'D13_Budget'!$C$11:$C$297,B286,'D13_Budget'!$A$11:$A$297,C286)</x:f>
        <x:v>2256.75</x:v>
      </x:c>
      <x:c r="F286" s="24" t="n">
        <x:f>D286-E286</x:f>
        <x:v>0.010000000000218279</x:v>
      </x:c>
      <x:c r="G286" s="26" t="n">
        <x:f>IF(E286=0,0,F286/E286)</x:f>
        <x:v>0.000004431150991566757</x:v>
      </x:c>
      <x:c r="H286" s="4" t="n">
        <x:f>IF(E286=0,0,1)</x:f>
        <x:v>1</x:v>
      </x:c>
      <x:c r="I286" s="26" t="n">
        <x:f>IF(H286=1,G286,"n/m")</x:f>
        <x:v>0.000004431150991566757</x:v>
      </x:c>
    </x:row>
    <x:row r="287" ht="25" customHeight="1">
      <x:c r="A287" s="3" t="str">
        <x:v>GL.PEOPLE.KV</x:v>
      </x:c>
      <x:c r="B287" s="3" t="str">
        <x:v>MGMT</x:v>
      </x:c>
      <x:c r="C287" s="16" t="n">
        <x:v>1</x:v>
      </x:c>
      <x:c r="D287" s="25" t="n">
        <x:f>SUMIFS('Journal'!$T$11:$T$1147,'Journal'!$G$11:$G$1147,A287,'Journal'!$H$11:$H$1147,B287,'Journal'!$C$11:$C$1147,C287)</x:f>
        <x:v>0</x:v>
      </x:c>
      <x:c r="E287" s="25" t="n">
        <x:f>SUMIFS('D13_Budget'!$D$11:$D$297,'D13_Budget'!$B$11:$B$297,A287,'D13_Budget'!$C$11:$C$297,B287,'D13_Budget'!$A$11:$A$297,C287)</x:f>
        <x:v>0</x:v>
      </x:c>
      <x:c r="F287" s="24" t="n">
        <x:f>D287-E287</x:f>
        <x:v>0</x:v>
      </x:c>
      <x:c r="G287" s="26" t="n">
        <x:f>IF(E287=0,0,F287/E287)</x:f>
        <x:v>0</x:v>
      </x:c>
      <x:c r="H287" s="4" t="n">
        <x:f>IF(E287=0,0,1)</x:f>
        <x:v>0</x:v>
      </x:c>
      <x:c r="I287" s="26" t="str">
        <x:f>IF(H287=1,G287,"n/m")</x:f>
        <x:v>n/m</x:v>
      </x:c>
    </x:row>
    <x:row r="288" ht="25" customHeight="1">
      <x:c r="A288" s="3" t="str">
        <x:v>GL.PEOPLE.KV</x:v>
      </x:c>
      <x:c r="B288" s="3" t="str">
        <x:v>MGMT</x:v>
      </x:c>
      <x:c r="C288" s="16" t="n">
        <x:v>2</x:v>
      </x:c>
      <x:c r="D288" s="25" t="n">
        <x:f>SUMIFS('Journal'!$T$11:$T$1147,'Journal'!$G$11:$G$1147,A288,'Journal'!$H$11:$H$1147,B288,'Journal'!$C$11:$C$1147,C288)</x:f>
        <x:v>0</x:v>
      </x:c>
      <x:c r="E288" s="25" t="n">
        <x:f>SUMIFS('D13_Budget'!$D$11:$D$297,'D13_Budget'!$B$11:$B$297,A288,'D13_Budget'!$C$11:$C$297,B288,'D13_Budget'!$A$11:$A$297,C288)</x:f>
        <x:v>0</x:v>
      </x:c>
      <x:c r="F288" s="24" t="n">
        <x:f>D288-E288</x:f>
        <x:v>0</x:v>
      </x:c>
      <x:c r="G288" s="26" t="n">
        <x:f>IF(E288=0,0,F288/E288)</x:f>
        <x:v>0</x:v>
      </x:c>
      <x:c r="H288" s="4" t="n">
        <x:f>IF(E288=0,0,1)</x:f>
        <x:v>0</x:v>
      </x:c>
      <x:c r="I288" s="26" t="str">
        <x:f>IF(H288=1,G288,"n/m")</x:f>
        <x:v>n/m</x:v>
      </x:c>
    </x:row>
    <x:row r="289" ht="25" customHeight="1">
      <x:c r="A289" s="3" t="str">
        <x:v>GL.PEOPLE.KV</x:v>
      </x:c>
      <x:c r="B289" s="3" t="str">
        <x:v>MGMT</x:v>
      </x:c>
      <x:c r="C289" s="16" t="n">
        <x:v>3</x:v>
      </x:c>
      <x:c r="D289" s="25" t="n">
        <x:f>SUMIFS('Journal'!$T$11:$T$1147,'Journal'!$G$11:$G$1147,A289,'Journal'!$H$11:$H$1147,B289,'Journal'!$C$11:$C$1147,C289)</x:f>
        <x:v>0</x:v>
      </x:c>
      <x:c r="E289" s="25" t="n">
        <x:f>SUMIFS('D13_Budget'!$D$11:$D$297,'D13_Budget'!$B$11:$B$297,A289,'D13_Budget'!$C$11:$C$297,B289,'D13_Budget'!$A$11:$A$297,C289)</x:f>
        <x:v>0</x:v>
      </x:c>
      <x:c r="F289" s="24" t="n">
        <x:f>D289-E289</x:f>
        <x:v>0</x:v>
      </x:c>
      <x:c r="G289" s="26" t="n">
        <x:f>IF(E289=0,0,F289/E289)</x:f>
        <x:v>0</x:v>
      </x:c>
      <x:c r="H289" s="4" t="n">
        <x:f>IF(E289=0,0,1)</x:f>
        <x:v>0</x:v>
      </x:c>
      <x:c r="I289" s="26" t="str">
        <x:f>IF(H289=1,G289,"n/m")</x:f>
        <x:v>n/m</x:v>
      </x:c>
    </x:row>
    <x:row r="290" ht="25" customHeight="1">
      <x:c r="A290" s="3" t="str">
        <x:v>GL.PEOPLE.KV</x:v>
      </x:c>
      <x:c r="B290" s="3" t="str">
        <x:v>MGMT</x:v>
      </x:c>
      <x:c r="C290" s="16" t="n">
        <x:v>4</x:v>
      </x:c>
      <x:c r="D290" s="25" t="n">
        <x:f>SUMIFS('Journal'!$T$11:$T$1147,'Journal'!$G$11:$G$1147,A290,'Journal'!$H$11:$H$1147,B290,'Journal'!$C$11:$C$1147,C290)</x:f>
        <x:v>0</x:v>
      </x:c>
      <x:c r="E290" s="25" t="n">
        <x:f>SUMIFS('D13_Budget'!$D$11:$D$297,'D13_Budget'!$B$11:$B$297,A290,'D13_Budget'!$C$11:$C$297,B290,'D13_Budget'!$A$11:$A$297,C290)</x:f>
        <x:v>0</x:v>
      </x:c>
      <x:c r="F290" s="24" t="n">
        <x:f>D290-E290</x:f>
        <x:v>0</x:v>
      </x:c>
      <x:c r="G290" s="26" t="n">
        <x:f>IF(E290=0,0,F290/E290)</x:f>
        <x:v>0</x:v>
      </x:c>
      <x:c r="H290" s="4" t="n">
        <x:f>IF(E290=0,0,1)</x:f>
        <x:v>0</x:v>
      </x:c>
      <x:c r="I290" s="26" t="str">
        <x:f>IF(H290=1,G290,"n/m")</x:f>
        <x:v>n/m</x:v>
      </x:c>
    </x:row>
    <x:row r="291" ht="25" customHeight="1">
      <x:c r="A291" s="3" t="str">
        <x:v>GL.PEOPLE.KV</x:v>
      </x:c>
      <x:c r="B291" s="3" t="str">
        <x:v>MGMT</x:v>
      </x:c>
      <x:c r="C291" s="16" t="n">
        <x:v>5</x:v>
      </x:c>
      <x:c r="D291" s="25" t="n">
        <x:f>SUMIFS('Journal'!$T$11:$T$1147,'Journal'!$G$11:$G$1147,A291,'Journal'!$H$11:$H$1147,B291,'Journal'!$C$11:$C$1147,C291)</x:f>
        <x:v>0</x:v>
      </x:c>
      <x:c r="E291" s="25" t="n">
        <x:f>SUMIFS('D13_Budget'!$D$11:$D$297,'D13_Budget'!$B$11:$B$297,A291,'D13_Budget'!$C$11:$C$297,B291,'D13_Budget'!$A$11:$A$297,C291)</x:f>
        <x:v>0</x:v>
      </x:c>
      <x:c r="F291" s="24" t="n">
        <x:f>D291-E291</x:f>
        <x:v>0</x:v>
      </x:c>
      <x:c r="G291" s="26" t="n">
        <x:f>IF(E291=0,0,F291/E291)</x:f>
        <x:v>0</x:v>
      </x:c>
      <x:c r="H291" s="4" t="n">
        <x:f>IF(E291=0,0,1)</x:f>
        <x:v>0</x:v>
      </x:c>
      <x:c r="I291" s="26" t="str">
        <x:f>IF(H291=1,G291,"n/m")</x:f>
        <x:v>n/m</x:v>
      </x:c>
    </x:row>
    <x:row r="292" ht="25" customHeight="1">
      <x:c r="A292" s="3" t="str">
        <x:v>GL.PEOPLE.KV</x:v>
      </x:c>
      <x:c r="B292" s="3" t="str">
        <x:v>MGMT</x:v>
      </x:c>
      <x:c r="C292" s="16" t="n">
        <x:v>6</x:v>
      </x:c>
      <x:c r="D292" s="25" t="n">
        <x:f>SUMIFS('Journal'!$T$11:$T$1147,'Journal'!$G$11:$G$1147,A292,'Journal'!$H$11:$H$1147,B292,'Journal'!$C$11:$C$1147,C292)</x:f>
        <x:v>0</x:v>
      </x:c>
      <x:c r="E292" s="25" t="n">
        <x:f>SUMIFS('D13_Budget'!$D$11:$D$297,'D13_Budget'!$B$11:$B$297,A292,'D13_Budget'!$C$11:$C$297,B292,'D13_Budget'!$A$11:$A$297,C292)</x:f>
        <x:v>0</x:v>
      </x:c>
      <x:c r="F292" s="24" t="n">
        <x:f>D292-E292</x:f>
        <x:v>0</x:v>
      </x:c>
      <x:c r="G292" s="26" t="n">
        <x:f>IF(E292=0,0,F292/E292)</x:f>
        <x:v>0</x:v>
      </x:c>
      <x:c r="H292" s="4" t="n">
        <x:f>IF(E292=0,0,1)</x:f>
        <x:v>0</x:v>
      </x:c>
      <x:c r="I292" s="26" t="str">
        <x:f>IF(H292=1,G292,"n/m")</x:f>
        <x:v>n/m</x:v>
      </x:c>
    </x:row>
    <x:row r="293" ht="25" customHeight="1">
      <x:c r="A293" s="3" t="str">
        <x:v>GL.PEOPLE.KV</x:v>
      </x:c>
      <x:c r="B293" s="3" t="str">
        <x:v>MKT</x:v>
      </x:c>
      <x:c r="C293" s="16" t="n">
        <x:v>1</x:v>
      </x:c>
      <x:c r="D293" s="25" t="n">
        <x:f>SUMIFS('Journal'!$T$11:$T$1147,'Journal'!$G$11:$G$1147,A293,'Journal'!$H$11:$H$1147,B293,'Journal'!$C$11:$C$1147,C293)</x:f>
        <x:v>0</x:v>
      </x:c>
      <x:c r="E293" s="25" t="n">
        <x:f>SUMIFS('D13_Budget'!$D$11:$D$297,'D13_Budget'!$B$11:$B$297,A293,'D13_Budget'!$C$11:$C$297,B293,'D13_Budget'!$A$11:$A$297,C293)</x:f>
        <x:v>0</x:v>
      </x:c>
      <x:c r="F293" s="24" t="n">
        <x:f>D293-E293</x:f>
        <x:v>0</x:v>
      </x:c>
      <x:c r="G293" s="26" t="n">
        <x:f>IF(E293=0,0,F293/E293)</x:f>
        <x:v>0</x:v>
      </x:c>
      <x:c r="H293" s="4" t="n">
        <x:f>IF(E293=0,0,1)</x:f>
        <x:v>0</x:v>
      </x:c>
      <x:c r="I293" s="26" t="str">
        <x:f>IF(H293=1,G293,"n/m")</x:f>
        <x:v>n/m</x:v>
      </x:c>
    </x:row>
    <x:row r="294" ht="25" customHeight="1">
      <x:c r="A294" s="3" t="str">
        <x:v>GL.PEOPLE.KV</x:v>
      </x:c>
      <x:c r="B294" s="3" t="str">
        <x:v>MKT</x:v>
      </x:c>
      <x:c r="C294" s="16" t="n">
        <x:v>2</x:v>
      </x:c>
      <x:c r="D294" s="25" t="n">
        <x:f>SUMIFS('Journal'!$T$11:$T$1147,'Journal'!$G$11:$G$1147,A294,'Journal'!$H$11:$H$1147,B294,'Journal'!$C$11:$C$1147,C294)</x:f>
        <x:v>0</x:v>
      </x:c>
      <x:c r="E294" s="25" t="n">
        <x:f>SUMIFS('D13_Budget'!$D$11:$D$297,'D13_Budget'!$B$11:$B$297,A294,'D13_Budget'!$C$11:$C$297,B294,'D13_Budget'!$A$11:$A$297,C294)</x:f>
        <x:v>0</x:v>
      </x:c>
      <x:c r="F294" s="24" t="n">
        <x:f>D294-E294</x:f>
        <x:v>0</x:v>
      </x:c>
      <x:c r="G294" s="26" t="n">
        <x:f>IF(E294=0,0,F294/E294)</x:f>
        <x:v>0</x:v>
      </x:c>
      <x:c r="H294" s="4" t="n">
        <x:f>IF(E294=0,0,1)</x:f>
        <x:v>0</x:v>
      </x:c>
      <x:c r="I294" s="26" t="str">
        <x:f>IF(H294=1,G294,"n/m")</x:f>
        <x:v>n/m</x:v>
      </x:c>
    </x:row>
    <x:row r="295" ht="25" customHeight="1">
      <x:c r="A295" s="3" t="str">
        <x:v>GL.PEOPLE.KV</x:v>
      </x:c>
      <x:c r="B295" s="3" t="str">
        <x:v>MKT</x:v>
      </x:c>
      <x:c r="C295" s="16" t="n">
        <x:v>3</x:v>
      </x:c>
      <x:c r="D295" s="25" t="n">
        <x:f>SUMIFS('Journal'!$T$11:$T$1147,'Journal'!$G$11:$G$1147,A295,'Journal'!$H$11:$H$1147,B295,'Journal'!$C$11:$C$1147,C295)</x:f>
        <x:v>0</x:v>
      </x:c>
      <x:c r="E295" s="25" t="n">
        <x:f>SUMIFS('D13_Budget'!$D$11:$D$297,'D13_Budget'!$B$11:$B$297,A295,'D13_Budget'!$C$11:$C$297,B295,'D13_Budget'!$A$11:$A$297,C295)</x:f>
        <x:v>0</x:v>
      </x:c>
      <x:c r="F295" s="24" t="n">
        <x:f>D295-E295</x:f>
        <x:v>0</x:v>
      </x:c>
      <x:c r="G295" s="26" t="n">
        <x:f>IF(E295=0,0,F295/E295)</x:f>
        <x:v>0</x:v>
      </x:c>
      <x:c r="H295" s="4" t="n">
        <x:f>IF(E295=0,0,1)</x:f>
        <x:v>0</x:v>
      </x:c>
      <x:c r="I295" s="26" t="str">
        <x:f>IF(H295=1,G295,"n/m")</x:f>
        <x:v>n/m</x:v>
      </x:c>
    </x:row>
    <x:row r="296" ht="25" customHeight="1">
      <x:c r="A296" s="3" t="str">
        <x:v>GL.PEOPLE.KV</x:v>
      </x:c>
      <x:c r="B296" s="3" t="str">
        <x:v>MKT</x:v>
      </x:c>
      <x:c r="C296" s="16" t="n">
        <x:v>4</x:v>
      </x:c>
      <x:c r="D296" s="25" t="n">
        <x:f>SUMIFS('Journal'!$T$11:$T$1147,'Journal'!$G$11:$G$1147,A296,'Journal'!$H$11:$H$1147,B296,'Journal'!$C$11:$C$1147,C296)</x:f>
        <x:v>0</x:v>
      </x:c>
      <x:c r="E296" s="25" t="n">
        <x:f>SUMIFS('D13_Budget'!$D$11:$D$297,'D13_Budget'!$B$11:$B$297,A296,'D13_Budget'!$C$11:$C$297,B296,'D13_Budget'!$A$11:$A$297,C296)</x:f>
        <x:v>0</x:v>
      </x:c>
      <x:c r="F296" s="24" t="n">
        <x:f>D296-E296</x:f>
        <x:v>0</x:v>
      </x:c>
      <x:c r="G296" s="26" t="n">
        <x:f>IF(E296=0,0,F296/E296)</x:f>
        <x:v>0</x:v>
      </x:c>
      <x:c r="H296" s="4" t="n">
        <x:f>IF(E296=0,0,1)</x:f>
        <x:v>0</x:v>
      </x:c>
      <x:c r="I296" s="26" t="str">
        <x:f>IF(H296=1,G296,"n/m")</x:f>
        <x:v>n/m</x:v>
      </x:c>
    </x:row>
    <x:row r="297" ht="25" customHeight="1">
      <x:c r="A297" s="3" t="str">
        <x:v>GL.PEOPLE.KV</x:v>
      </x:c>
      <x:c r="B297" s="3" t="str">
        <x:v>MKT</x:v>
      </x:c>
      <x:c r="C297" s="16" t="n">
        <x:v>5</x:v>
      </x:c>
      <x:c r="D297" s="25" t="n">
        <x:f>SUMIFS('Journal'!$T$11:$T$1147,'Journal'!$G$11:$G$1147,A297,'Journal'!$H$11:$H$1147,B297,'Journal'!$C$11:$C$1147,C297)</x:f>
        <x:v>0</x:v>
      </x:c>
      <x:c r="E297" s="25" t="n">
        <x:f>SUMIFS('D13_Budget'!$D$11:$D$297,'D13_Budget'!$B$11:$B$297,A297,'D13_Budget'!$C$11:$C$297,B297,'D13_Budget'!$A$11:$A$297,C297)</x:f>
        <x:v>0</x:v>
      </x:c>
      <x:c r="F297" s="24" t="n">
        <x:f>D297-E297</x:f>
        <x:v>0</x:v>
      </x:c>
      <x:c r="G297" s="26" t="n">
        <x:f>IF(E297=0,0,F297/E297)</x:f>
        <x:v>0</x:v>
      </x:c>
      <x:c r="H297" s="4" t="n">
        <x:f>IF(E297=0,0,1)</x:f>
        <x:v>0</x:v>
      </x:c>
      <x:c r="I297" s="26" t="str">
        <x:f>IF(H297=1,G297,"n/m")</x:f>
        <x:v>n/m</x:v>
      </x:c>
    </x:row>
    <x:row r="298" ht="25" customHeight="1">
      <x:c r="A298" s="3" t="str">
        <x:v>GL.PEOPLE.KV</x:v>
      </x:c>
      <x:c r="B298" s="3" t="str">
        <x:v>MKT</x:v>
      </x:c>
      <x:c r="C298" s="16" t="n">
        <x:v>6</x:v>
      </x:c>
      <x:c r="D298" s="25" t="n">
        <x:f>SUMIFS('Journal'!$T$11:$T$1147,'Journal'!$G$11:$G$1147,A298,'Journal'!$H$11:$H$1147,B298,'Journal'!$C$11:$C$1147,C298)</x:f>
        <x:v>457.99</x:v>
      </x:c>
      <x:c r="E298" s="25" t="n">
        <x:f>SUMIFS('D13_Budget'!$D$11:$D$297,'D13_Budget'!$B$11:$B$297,A298,'D13_Budget'!$C$11:$C$297,B298,'D13_Budget'!$A$11:$A$297,C298)</x:f>
        <x:v>0</x:v>
      </x:c>
      <x:c r="F298" s="24" t="n">
        <x:f>D298-E298</x:f>
        <x:v>457.99</x:v>
      </x:c>
      <x:c r="G298" s="26" t="n">
        <x:f>IF(E298=0,0,F298/E298)</x:f>
        <x:v>0</x:v>
      </x:c>
      <x:c r="H298" s="4" t="n">
        <x:f>IF(E298=0,0,1)</x:f>
        <x:v>0</x:v>
      </x:c>
      <x:c r="I298" s="26" t="str">
        <x:f>IF(H298=1,G298,"n/m")</x:f>
        <x:v>n/m</x:v>
      </x:c>
    </x:row>
    <x:row r="299" ht="25" customHeight="1">
      <x:c r="A299" s="3" t="str">
        <x:v>GL.PEOPLE.KV</x:v>
      </x:c>
      <x:c r="B299" s="3" t="str">
        <x:v>PROD</x:v>
      </x:c>
      <x:c r="C299" s="16" t="n">
        <x:v>1</x:v>
      </x:c>
      <x:c r="D299" s="25" t="n">
        <x:f>SUMIFS('Journal'!$T$11:$T$1147,'Journal'!$G$11:$G$1147,A299,'Journal'!$H$11:$H$1147,B299,'Journal'!$C$11:$C$1147,C299)</x:f>
        <x:v>0</x:v>
      </x:c>
      <x:c r="E299" s="25" t="n">
        <x:f>SUMIFS('D13_Budget'!$D$11:$D$297,'D13_Budget'!$B$11:$B$297,A299,'D13_Budget'!$C$11:$C$297,B299,'D13_Budget'!$A$11:$A$297,C299)</x:f>
        <x:v>0</x:v>
      </x:c>
      <x:c r="F299" s="24" t="n">
        <x:f>D299-E299</x:f>
        <x:v>0</x:v>
      </x:c>
      <x:c r="G299" s="26" t="n">
        <x:f>IF(E299=0,0,F299/E299)</x:f>
        <x:v>0</x:v>
      </x:c>
      <x:c r="H299" s="4" t="n">
        <x:f>IF(E299=0,0,1)</x:f>
        <x:v>0</x:v>
      </x:c>
      <x:c r="I299" s="26" t="str">
        <x:f>IF(H299=1,G299,"n/m")</x:f>
        <x:v>n/m</x:v>
      </x:c>
    </x:row>
    <x:row r="300" ht="25" customHeight="1">
      <x:c r="A300" s="3" t="str">
        <x:v>GL.PEOPLE.KV</x:v>
      </x:c>
      <x:c r="B300" s="3" t="str">
        <x:v>PROD</x:v>
      </x:c>
      <x:c r="C300" s="16" t="n">
        <x:v>2</x:v>
      </x:c>
      <x:c r="D300" s="25" t="n">
        <x:f>SUMIFS('Journal'!$T$11:$T$1147,'Journal'!$G$11:$G$1147,A300,'Journal'!$H$11:$H$1147,B300,'Journal'!$C$11:$C$1147,C300)</x:f>
        <x:v>0</x:v>
      </x:c>
      <x:c r="E300" s="25" t="n">
        <x:f>SUMIFS('D13_Budget'!$D$11:$D$297,'D13_Budget'!$B$11:$B$297,A300,'D13_Budget'!$C$11:$C$297,B300,'D13_Budget'!$A$11:$A$297,C300)</x:f>
        <x:v>0</x:v>
      </x:c>
      <x:c r="F300" s="24" t="n">
        <x:f>D300-E300</x:f>
        <x:v>0</x:v>
      </x:c>
      <x:c r="G300" s="26" t="n">
        <x:f>IF(E300=0,0,F300/E300)</x:f>
        <x:v>0</x:v>
      </x:c>
      <x:c r="H300" s="4" t="n">
        <x:f>IF(E300=0,0,1)</x:f>
        <x:v>0</x:v>
      </x:c>
      <x:c r="I300" s="26" t="str">
        <x:f>IF(H300=1,G300,"n/m")</x:f>
        <x:v>n/m</x:v>
      </x:c>
    </x:row>
    <x:row r="301" ht="25" customHeight="1">
      <x:c r="A301" s="3" t="str">
        <x:v>GL.PEOPLE.KV</x:v>
      </x:c>
      <x:c r="B301" s="3" t="str">
        <x:v>PROD</x:v>
      </x:c>
      <x:c r="C301" s="16" t="n">
        <x:v>3</x:v>
      </x:c>
      <x:c r="D301" s="25" t="n">
        <x:f>SUMIFS('Journal'!$T$11:$T$1147,'Journal'!$G$11:$G$1147,A301,'Journal'!$H$11:$H$1147,B301,'Journal'!$C$11:$C$1147,C301)</x:f>
        <x:v>0</x:v>
      </x:c>
      <x:c r="E301" s="25" t="n">
        <x:f>SUMIFS('D13_Budget'!$D$11:$D$297,'D13_Budget'!$B$11:$B$297,A301,'D13_Budget'!$C$11:$C$297,B301,'D13_Budget'!$A$11:$A$297,C301)</x:f>
        <x:v>0</x:v>
      </x:c>
      <x:c r="F301" s="24" t="n">
        <x:f>D301-E301</x:f>
        <x:v>0</x:v>
      </x:c>
      <x:c r="G301" s="26" t="n">
        <x:f>IF(E301=0,0,F301/E301)</x:f>
        <x:v>0</x:v>
      </x:c>
      <x:c r="H301" s="4" t="n">
        <x:f>IF(E301=0,0,1)</x:f>
        <x:v>0</x:v>
      </x:c>
      <x:c r="I301" s="26" t="str">
        <x:f>IF(H301=1,G301,"n/m")</x:f>
        <x:v>n/m</x:v>
      </x:c>
    </x:row>
    <x:row r="302" ht="25" customHeight="1">
      <x:c r="A302" s="3" t="str">
        <x:v>GL.PEOPLE.KV</x:v>
      </x:c>
      <x:c r="B302" s="3" t="str">
        <x:v>PROD</x:v>
      </x:c>
      <x:c r="C302" s="16" t="n">
        <x:v>4</x:v>
      </x:c>
      <x:c r="D302" s="25" t="n">
        <x:f>SUMIFS('Journal'!$T$11:$T$1147,'Journal'!$G$11:$G$1147,A302,'Journal'!$H$11:$H$1147,B302,'Journal'!$C$11:$C$1147,C302)</x:f>
        <x:v>534.32</x:v>
      </x:c>
      <x:c r="E302" s="25" t="n">
        <x:f>SUMIFS('D13_Budget'!$D$11:$D$297,'D13_Budget'!$B$11:$B$297,A302,'D13_Budget'!$C$11:$C$297,B302,'D13_Budget'!$A$11:$A$297,C302)</x:f>
        <x:v>534.31875</x:v>
      </x:c>
      <x:c r="F302" s="24" t="n">
        <x:f>D302-E302</x:f>
        <x:v>0.0012500000000272848</x:v>
      </x:c>
      <x:c r="G302" s="26" t="n">
        <x:f>IF(E302=0,0,F302/E302)</x:f>
        <x:v>0.0000023394275421315177</x:v>
      </x:c>
      <x:c r="H302" s="4" t="n">
        <x:f>IF(E302=0,0,1)</x:f>
        <x:v>1</x:v>
      </x:c>
      <x:c r="I302" s="26" t="n">
        <x:f>IF(H302=1,G302,"n/m")</x:f>
        <x:v>0.0000023394275421315177</x:v>
      </x:c>
    </x:row>
    <x:row r="303" ht="25" customHeight="1">
      <x:c r="A303" s="3" t="str">
        <x:v>GL.PEOPLE.KV</x:v>
      </x:c>
      <x:c r="B303" s="3" t="str">
        <x:v>PROD</x:v>
      </x:c>
      <x:c r="C303" s="16" t="n">
        <x:v>5</x:v>
      </x:c>
      <x:c r="D303" s="25" t="n">
        <x:f>SUMIFS('Journal'!$T$11:$T$1147,'Journal'!$G$11:$G$1147,A303,'Journal'!$H$11:$H$1147,B303,'Journal'!$C$11:$C$1147,C303)</x:f>
        <x:v>534.32</x:v>
      </x:c>
      <x:c r="E303" s="25" t="n">
        <x:f>SUMIFS('D13_Budget'!$D$11:$D$297,'D13_Budget'!$B$11:$B$297,A303,'D13_Budget'!$C$11:$C$297,B303,'D13_Budget'!$A$11:$A$297,C303)</x:f>
        <x:v>534.31875</x:v>
      </x:c>
      <x:c r="F303" s="24" t="n">
        <x:f>D303-E303</x:f>
        <x:v>0.0012500000000272848</x:v>
      </x:c>
      <x:c r="G303" s="26" t="n">
        <x:f>IF(E303=0,0,F303/E303)</x:f>
        <x:v>0.0000023394275421315177</x:v>
      </x:c>
      <x:c r="H303" s="4" t="n">
        <x:f>IF(E303=0,0,1)</x:f>
        <x:v>1</x:v>
      </x:c>
      <x:c r="I303" s="26" t="n">
        <x:f>IF(H303=1,G303,"n/m")</x:f>
        <x:v>0.0000023394275421315177</x:v>
      </x:c>
    </x:row>
    <x:row r="304" ht="25" customHeight="1">
      <x:c r="A304" s="3" t="str">
        <x:v>GL.PEOPLE.KV</x:v>
      </x:c>
      <x:c r="B304" s="3" t="str">
        <x:v>PROD</x:v>
      </x:c>
      <x:c r="C304" s="16" t="n">
        <x:v>6</x:v>
      </x:c>
      <x:c r="D304" s="25" t="n">
        <x:f>SUMIFS('Journal'!$T$11:$T$1147,'Journal'!$G$11:$G$1147,A304,'Journal'!$H$11:$H$1147,B304,'Journal'!$C$11:$C$1147,C304)</x:f>
        <x:v>534.32</x:v>
      </x:c>
      <x:c r="E304" s="25" t="n">
        <x:f>SUMIFS('D13_Budget'!$D$11:$D$297,'D13_Budget'!$B$11:$B$297,A304,'D13_Budget'!$C$11:$C$297,B304,'D13_Budget'!$A$11:$A$297,C304)</x:f>
        <x:v>534.31875</x:v>
      </x:c>
      <x:c r="F304" s="24" t="n">
        <x:f>D304-E304</x:f>
        <x:v>0.0012500000000272848</x:v>
      </x:c>
      <x:c r="G304" s="26" t="n">
        <x:f>IF(E304=0,0,F304/E304)</x:f>
        <x:v>0.0000023394275421315177</x:v>
      </x:c>
      <x:c r="H304" s="4" t="n">
        <x:f>IF(E304=0,0,1)</x:f>
        <x:v>1</x:v>
      </x:c>
      <x:c r="I304" s="26" t="n">
        <x:f>IF(H304=1,G304,"n/m")</x:f>
        <x:v>0.0000023394275421315177</x:v>
      </x:c>
    </x:row>
    <x:row r="305" ht="25" customHeight="1">
      <x:c r="A305" s="3" t="str">
        <x:v>GL.PEOPLE.PV</x:v>
      </x:c>
      <x:c r="B305" s="3" t="str">
        <x:v>COMP</x:v>
      </x:c>
      <x:c r="C305" s="16" t="n">
        <x:v>1</x:v>
      </x:c>
      <x:c r="D305" s="25" t="n">
        <x:f>SUMIFS('Journal'!$T$11:$T$1147,'Journal'!$G$11:$G$1147,A305,'Journal'!$H$11:$H$1147,B305,'Journal'!$C$11:$C$1147,C305)</x:f>
        <x:v>0</x:v>
      </x:c>
      <x:c r="E305" s="25" t="n">
        <x:f>SUMIFS('D13_Budget'!$D$11:$D$297,'D13_Budget'!$B$11:$B$297,A305,'D13_Budget'!$C$11:$C$297,B305,'D13_Budget'!$A$11:$A$297,C305)</x:f>
        <x:v>0</x:v>
      </x:c>
      <x:c r="F305" s="24" t="n">
        <x:f>D305-E305</x:f>
        <x:v>0</x:v>
      </x:c>
      <x:c r="G305" s="26" t="n">
        <x:f>IF(E305=0,0,F305/E305)</x:f>
        <x:v>0</x:v>
      </x:c>
      <x:c r="H305" s="4" t="n">
        <x:f>IF(E305=0,0,1)</x:f>
        <x:v>0</x:v>
      </x:c>
      <x:c r="I305" s="26" t="str">
        <x:f>IF(H305=1,G305,"n/m")</x:f>
        <x:v>n/m</x:v>
      </x:c>
    </x:row>
    <x:row r="306" ht="25" customHeight="1">
      <x:c r="A306" s="3" t="str">
        <x:v>GL.PEOPLE.PV</x:v>
      </x:c>
      <x:c r="B306" s="3" t="str">
        <x:v>COMP</x:v>
      </x:c>
      <x:c r="C306" s="16" t="n">
        <x:v>2</x:v>
      </x:c>
      <x:c r="D306" s="25" t="n">
        <x:f>SUMIFS('Journal'!$T$11:$T$1147,'Journal'!$G$11:$G$1147,A306,'Journal'!$H$11:$H$1147,B306,'Journal'!$C$11:$C$1147,C306)</x:f>
        <x:v>0</x:v>
      </x:c>
      <x:c r="E306" s="25" t="n">
        <x:f>SUMIFS('D13_Budget'!$D$11:$D$297,'D13_Budget'!$B$11:$B$297,A306,'D13_Budget'!$C$11:$C$297,B306,'D13_Budget'!$A$11:$A$297,C306)</x:f>
        <x:v>0</x:v>
      </x:c>
      <x:c r="F306" s="24" t="n">
        <x:f>D306-E306</x:f>
        <x:v>0</x:v>
      </x:c>
      <x:c r="G306" s="26" t="n">
        <x:f>IF(E306=0,0,F306/E306)</x:f>
        <x:v>0</x:v>
      </x:c>
      <x:c r="H306" s="4" t="n">
        <x:f>IF(E306=0,0,1)</x:f>
        <x:v>0</x:v>
      </x:c>
      <x:c r="I306" s="26" t="str">
        <x:f>IF(H306=1,G306,"n/m")</x:f>
        <x:v>n/m</x:v>
      </x:c>
    </x:row>
    <x:row r="307" ht="25" customHeight="1">
      <x:c r="A307" s="3" t="str">
        <x:v>GL.PEOPLE.PV</x:v>
      </x:c>
      <x:c r="B307" s="3" t="str">
        <x:v>COMP</x:v>
      </x:c>
      <x:c r="C307" s="16" t="n">
        <x:v>3</x:v>
      </x:c>
      <x:c r="D307" s="25" t="n">
        <x:f>SUMIFS('Journal'!$T$11:$T$1147,'Journal'!$G$11:$G$1147,A307,'Journal'!$H$11:$H$1147,B307,'Journal'!$C$11:$C$1147,C307)</x:f>
        <x:v>0</x:v>
      </x:c>
      <x:c r="E307" s="25" t="n">
        <x:f>SUMIFS('D13_Budget'!$D$11:$D$297,'D13_Budget'!$B$11:$B$297,A307,'D13_Budget'!$C$11:$C$297,B307,'D13_Budget'!$A$11:$A$297,C307)</x:f>
        <x:v>0</x:v>
      </x:c>
      <x:c r="F307" s="24" t="n">
        <x:f>D307-E307</x:f>
        <x:v>0</x:v>
      </x:c>
      <x:c r="G307" s="26" t="n">
        <x:f>IF(E307=0,0,F307/E307)</x:f>
        <x:v>0</x:v>
      </x:c>
      <x:c r="H307" s="4" t="n">
        <x:f>IF(E307=0,0,1)</x:f>
        <x:v>0</x:v>
      </x:c>
      <x:c r="I307" s="26" t="str">
        <x:f>IF(H307=1,G307,"n/m")</x:f>
        <x:v>n/m</x:v>
      </x:c>
    </x:row>
    <x:row r="308" ht="25" customHeight="1">
      <x:c r="A308" s="3" t="str">
        <x:v>GL.PEOPLE.PV</x:v>
      </x:c>
      <x:c r="B308" s="3" t="str">
        <x:v>COMP</x:v>
      </x:c>
      <x:c r="C308" s="16" t="n">
        <x:v>4</x:v>
      </x:c>
      <x:c r="D308" s="25" t="n">
        <x:f>SUMIFS('Journal'!$T$11:$T$1147,'Journal'!$G$11:$G$1147,A308,'Journal'!$H$11:$H$1147,B308,'Journal'!$C$11:$C$1147,C308)</x:f>
        <x:v>114.75</x:v>
      </x:c>
      <x:c r="E308" s="25" t="n">
        <x:f>SUMIFS('D13_Budget'!$D$11:$D$297,'D13_Budget'!$B$11:$B$297,A308,'D13_Budget'!$C$11:$C$297,B308,'D13_Budget'!$A$11:$A$297,C308)</x:f>
        <x:v>114.75</x:v>
      </x:c>
      <x:c r="F308" s="24" t="n">
        <x:f>D308-E308</x:f>
        <x:v>0</x:v>
      </x:c>
      <x:c r="G308" s="26" t="n">
        <x:f>IF(E308=0,0,F308/E308)</x:f>
        <x:v>0</x:v>
      </x:c>
      <x:c r="H308" s="4" t="n">
        <x:f>IF(E308=0,0,1)</x:f>
        <x:v>1</x:v>
      </x:c>
      <x:c r="I308" s="26" t="n">
        <x:f>IF(H308=1,G308,"n/m")</x:f>
        <x:v>0</x:v>
      </x:c>
    </x:row>
    <x:row r="309" ht="25" customHeight="1">
      <x:c r="A309" s="3" t="str">
        <x:v>GL.PEOPLE.PV</x:v>
      </x:c>
      <x:c r="B309" s="3" t="str">
        <x:v>COMP</x:v>
      </x:c>
      <x:c r="C309" s="16" t="n">
        <x:v>5</x:v>
      </x:c>
      <x:c r="D309" s="25" t="n">
        <x:f>SUMIFS('Journal'!$T$11:$T$1147,'Journal'!$G$11:$G$1147,A309,'Journal'!$H$11:$H$1147,B309,'Journal'!$C$11:$C$1147,C309)</x:f>
        <x:v>114.75</x:v>
      </x:c>
      <x:c r="E309" s="25" t="n">
        <x:f>SUMIFS('D13_Budget'!$D$11:$D$297,'D13_Budget'!$B$11:$B$297,A309,'D13_Budget'!$C$11:$C$297,B309,'D13_Budget'!$A$11:$A$297,C309)</x:f>
        <x:v>114.75</x:v>
      </x:c>
      <x:c r="F309" s="24" t="n">
        <x:f>D309-E309</x:f>
        <x:v>0</x:v>
      </x:c>
      <x:c r="G309" s="26" t="n">
        <x:f>IF(E309=0,0,F309/E309)</x:f>
        <x:v>0</x:v>
      </x:c>
      <x:c r="H309" s="4" t="n">
        <x:f>IF(E309=0,0,1)</x:f>
        <x:v>1</x:v>
      </x:c>
      <x:c r="I309" s="26" t="n">
        <x:f>IF(H309=1,G309,"n/m")</x:f>
        <x:v>0</x:v>
      </x:c>
    </x:row>
    <x:row r="310" ht="25" customHeight="1">
      <x:c r="A310" s="3" t="str">
        <x:v>GL.PEOPLE.PV</x:v>
      </x:c>
      <x:c r="B310" s="3" t="str">
        <x:v>COMP</x:v>
      </x:c>
      <x:c r="C310" s="16" t="n">
        <x:v>6</x:v>
      </x:c>
      <x:c r="D310" s="25" t="n">
        <x:f>SUMIFS('Journal'!$T$11:$T$1147,'Journal'!$G$11:$G$1147,A310,'Journal'!$H$11:$H$1147,B310,'Journal'!$C$11:$C$1147,C310)</x:f>
        <x:v>114.75</x:v>
      </x:c>
      <x:c r="E310" s="25" t="n">
        <x:f>SUMIFS('D13_Budget'!$D$11:$D$297,'D13_Budget'!$B$11:$B$297,A310,'D13_Budget'!$C$11:$C$297,B310,'D13_Budget'!$A$11:$A$297,C310)</x:f>
        <x:v>114.75</x:v>
      </x:c>
      <x:c r="F310" s="24" t="n">
        <x:f>D310-E310</x:f>
        <x:v>0</x:v>
      </x:c>
      <x:c r="G310" s="26" t="n">
        <x:f>IF(E310=0,0,F310/E310)</x:f>
        <x:v>0</x:v>
      </x:c>
      <x:c r="H310" s="4" t="n">
        <x:f>IF(E310=0,0,1)</x:f>
        <x:v>1</x:v>
      </x:c>
      <x:c r="I310" s="26" t="n">
        <x:f>IF(H310=1,G310,"n/m")</x:f>
        <x:v>0</x:v>
      </x:c>
    </x:row>
    <x:row r="311" ht="25" customHeight="1">
      <x:c r="A311" s="3" t="str">
        <x:v>GL.PEOPLE.PV</x:v>
      </x:c>
      <x:c r="B311" s="3" t="str">
        <x:v>ENG</x:v>
      </x:c>
      <x:c r="C311" s="16" t="n">
        <x:v>1</x:v>
      </x:c>
      <x:c r="D311" s="25" t="n">
        <x:f>SUMIFS('Journal'!$T$11:$T$1147,'Journal'!$G$11:$G$1147,A311,'Journal'!$H$11:$H$1147,B311,'Journal'!$C$11:$C$1147,C311)</x:f>
        <x:v>114.75</x:v>
      </x:c>
      <x:c r="E311" s="25" t="n">
        <x:f>SUMIFS('D13_Budget'!$D$11:$D$297,'D13_Budget'!$B$11:$B$297,A311,'D13_Budget'!$C$11:$C$297,B311,'D13_Budget'!$A$11:$A$297,C311)</x:f>
        <x:v>114.75</x:v>
      </x:c>
      <x:c r="F311" s="24" t="n">
        <x:f>D311-E311</x:f>
        <x:v>0</x:v>
      </x:c>
      <x:c r="G311" s="26" t="n">
        <x:f>IF(E311=0,0,F311/E311)</x:f>
        <x:v>0</x:v>
      </x:c>
      <x:c r="H311" s="4" t="n">
        <x:f>IF(E311=0,0,1)</x:f>
        <x:v>1</x:v>
      </x:c>
      <x:c r="I311" s="26" t="n">
        <x:f>IF(H311=1,G311,"n/m")</x:f>
        <x:v>0</x:v>
      </x:c>
    </x:row>
    <x:row r="312" ht="25" customHeight="1">
      <x:c r="A312" s="3" t="str">
        <x:v>GL.PEOPLE.PV</x:v>
      </x:c>
      <x:c r="B312" s="3" t="str">
        <x:v>ENG</x:v>
      </x:c>
      <x:c r="C312" s="16" t="n">
        <x:v>2</x:v>
      </x:c>
      <x:c r="D312" s="25" t="n">
        <x:f>SUMIFS('Journal'!$T$11:$T$1147,'Journal'!$G$11:$G$1147,A312,'Journal'!$H$11:$H$1147,B312,'Journal'!$C$11:$C$1147,C312)</x:f>
        <x:v>114.75</x:v>
      </x:c>
      <x:c r="E312" s="25" t="n">
        <x:f>SUMIFS('D13_Budget'!$D$11:$D$297,'D13_Budget'!$B$11:$B$297,A312,'D13_Budget'!$C$11:$C$297,B312,'D13_Budget'!$A$11:$A$297,C312)</x:f>
        <x:v>229.5</x:v>
      </x:c>
      <x:c r="F312" s="24" t="n">
        <x:f>D312-E312</x:f>
        <x:v>-114.75</x:v>
      </x:c>
      <x:c r="G312" s="26" t="n">
        <x:f>IF(E312=0,0,F312/E312)</x:f>
        <x:v>-0.5</x:v>
      </x:c>
      <x:c r="H312" s="4" t="n">
        <x:f>IF(E312=0,0,1)</x:f>
        <x:v>1</x:v>
      </x:c>
      <x:c r="I312" s="26" t="n">
        <x:f>IF(H312=1,G312,"n/m")</x:f>
        <x:v>-0.5</x:v>
      </x:c>
    </x:row>
    <x:row r="313" ht="25" customHeight="1">
      <x:c r="A313" s="3" t="str">
        <x:v>GL.PEOPLE.PV</x:v>
      </x:c>
      <x:c r="B313" s="3" t="str">
        <x:v>ENG</x:v>
      </x:c>
      <x:c r="C313" s="16" t="n">
        <x:v>3</x:v>
      </x:c>
      <x:c r="D313" s="25" t="n">
        <x:f>SUMIFS('Journal'!$T$11:$T$1147,'Journal'!$G$11:$G$1147,A313,'Journal'!$H$11:$H$1147,B313,'Journal'!$C$11:$C$1147,C313)</x:f>
        <x:v>344.25</x:v>
      </x:c>
      <x:c r="E313" s="25" t="n">
        <x:f>SUMIFS('D13_Budget'!$D$11:$D$297,'D13_Budget'!$B$11:$B$297,A313,'D13_Budget'!$C$11:$C$297,B313,'D13_Budget'!$A$11:$A$297,C313)</x:f>
        <x:v>344.25</x:v>
      </x:c>
      <x:c r="F313" s="24" t="n">
        <x:f>D313-E313</x:f>
        <x:v>0</x:v>
      </x:c>
      <x:c r="G313" s="26" t="n">
        <x:f>IF(E313=0,0,F313/E313)</x:f>
        <x:v>0</x:v>
      </x:c>
      <x:c r="H313" s="4" t="n">
        <x:f>IF(E313=0,0,1)</x:f>
        <x:v>1</x:v>
      </x:c>
      <x:c r="I313" s="26" t="n">
        <x:f>IF(H313=1,G313,"n/m")</x:f>
        <x:v>0</x:v>
      </x:c>
    </x:row>
    <x:row r="314" ht="25" customHeight="1">
      <x:c r="A314" s="3" t="str">
        <x:v>GL.PEOPLE.PV</x:v>
      </x:c>
      <x:c r="B314" s="3" t="str">
        <x:v>ENG</x:v>
      </x:c>
      <x:c r="C314" s="16" t="n">
        <x:v>4</x:v>
      </x:c>
      <x:c r="D314" s="25" t="n">
        <x:f>SUMIFS('Journal'!$T$11:$T$1147,'Journal'!$G$11:$G$1147,A314,'Journal'!$H$11:$H$1147,B314,'Journal'!$C$11:$C$1147,C314)</x:f>
        <x:v>344.25</x:v>
      </x:c>
      <x:c r="E314" s="25" t="n">
        <x:f>SUMIFS('D13_Budget'!$D$11:$D$297,'D13_Budget'!$B$11:$B$297,A314,'D13_Budget'!$C$11:$C$297,B314,'D13_Budget'!$A$11:$A$297,C314)</x:f>
        <x:v>344.25</x:v>
      </x:c>
      <x:c r="F314" s="24" t="n">
        <x:f>D314-E314</x:f>
        <x:v>0</x:v>
      </x:c>
      <x:c r="G314" s="26" t="n">
        <x:f>IF(E314=0,0,F314/E314)</x:f>
        <x:v>0</x:v>
      </x:c>
      <x:c r="H314" s="4" t="n">
        <x:f>IF(E314=0,0,1)</x:f>
        <x:v>1</x:v>
      </x:c>
      <x:c r="I314" s="26" t="n">
        <x:f>IF(H314=1,G314,"n/m")</x:f>
        <x:v>0</x:v>
      </x:c>
    </x:row>
    <x:row r="315" ht="25" customHeight="1">
      <x:c r="A315" s="3" t="str">
        <x:v>GL.PEOPLE.PV</x:v>
      </x:c>
      <x:c r="B315" s="3" t="str">
        <x:v>ENG</x:v>
      </x:c>
      <x:c r="C315" s="16" t="n">
        <x:v>5</x:v>
      </x:c>
      <x:c r="D315" s="25" t="n">
        <x:f>SUMIFS('Journal'!$T$11:$T$1147,'Journal'!$G$11:$G$1147,A315,'Journal'!$H$11:$H$1147,B315,'Journal'!$C$11:$C$1147,C315)</x:f>
        <x:v>459</x:v>
      </x:c>
      <x:c r="E315" s="25" t="n">
        <x:f>SUMIFS('D13_Budget'!$D$11:$D$297,'D13_Budget'!$B$11:$B$297,A315,'D13_Budget'!$C$11:$C$297,B315,'D13_Budget'!$A$11:$A$297,C315)</x:f>
        <x:v>459</x:v>
      </x:c>
      <x:c r="F315" s="24" t="n">
        <x:f>D315-E315</x:f>
        <x:v>0</x:v>
      </x:c>
      <x:c r="G315" s="26" t="n">
        <x:f>IF(E315=0,0,F315/E315)</x:f>
        <x:v>0</x:v>
      </x:c>
      <x:c r="H315" s="4" t="n">
        <x:f>IF(E315=0,0,1)</x:f>
        <x:v>1</x:v>
      </x:c>
      <x:c r="I315" s="26" t="n">
        <x:f>IF(H315=1,G315,"n/m")</x:f>
        <x:v>0</x:v>
      </x:c>
    </x:row>
    <x:row r="316" ht="25" customHeight="1">
      <x:c r="A316" s="3" t="str">
        <x:v>GL.PEOPLE.PV</x:v>
      </x:c>
      <x:c r="B316" s="3" t="str">
        <x:v>ENG</x:v>
      </x:c>
      <x:c r="C316" s="16" t="n">
        <x:v>6</x:v>
      </x:c>
      <x:c r="D316" s="25" t="n">
        <x:f>SUMIFS('Journal'!$T$11:$T$1147,'Journal'!$G$11:$G$1147,A316,'Journal'!$H$11:$H$1147,B316,'Journal'!$C$11:$C$1147,C316)</x:f>
        <x:v>459</x:v>
      </x:c>
      <x:c r="E316" s="25" t="n">
        <x:f>SUMIFS('D13_Budget'!$D$11:$D$297,'D13_Budget'!$B$11:$B$297,A316,'D13_Budget'!$C$11:$C$297,B316,'D13_Budget'!$A$11:$A$297,C316)</x:f>
        <x:v>459</x:v>
      </x:c>
      <x:c r="F316" s="24" t="n">
        <x:f>D316-E316</x:f>
        <x:v>0</x:v>
      </x:c>
      <x:c r="G316" s="26" t="n">
        <x:f>IF(E316=0,0,F316/E316)</x:f>
        <x:v>0</x:v>
      </x:c>
      <x:c r="H316" s="4" t="n">
        <x:f>IF(E316=0,0,1)</x:f>
        <x:v>1</x:v>
      </x:c>
      <x:c r="I316" s="26" t="n">
        <x:f>IF(H316=1,G316,"n/m")</x:f>
        <x:v>0</x:v>
      </x:c>
    </x:row>
    <x:row r="317" ht="25" customHeight="1">
      <x:c r="A317" s="3" t="str">
        <x:v>GL.PEOPLE.PV</x:v>
      </x:c>
      <x:c r="B317" s="3" t="str">
        <x:v>MGMT</x:v>
      </x:c>
      <x:c r="C317" s="16" t="n">
        <x:v>1</x:v>
      </x:c>
      <x:c r="D317" s="25" t="n">
        <x:f>SUMIFS('Journal'!$T$11:$T$1147,'Journal'!$G$11:$G$1147,A317,'Journal'!$H$11:$H$1147,B317,'Journal'!$C$11:$C$1147,C317)</x:f>
        <x:v>0</x:v>
      </x:c>
      <x:c r="E317" s="25" t="n">
        <x:f>SUMIFS('D13_Budget'!$D$11:$D$297,'D13_Budget'!$B$11:$B$297,A317,'D13_Budget'!$C$11:$C$297,B317,'D13_Budget'!$A$11:$A$297,C317)</x:f>
        <x:v>0</x:v>
      </x:c>
      <x:c r="F317" s="24" t="n">
        <x:f>D317-E317</x:f>
        <x:v>0</x:v>
      </x:c>
      <x:c r="G317" s="26" t="n">
        <x:f>IF(E317=0,0,F317/E317)</x:f>
        <x:v>0</x:v>
      </x:c>
      <x:c r="H317" s="4" t="n">
        <x:f>IF(E317=0,0,1)</x:f>
        <x:v>0</x:v>
      </x:c>
      <x:c r="I317" s="26" t="str">
        <x:f>IF(H317=1,G317,"n/m")</x:f>
        <x:v>n/m</x:v>
      </x:c>
    </x:row>
    <x:row r="318" ht="25" customHeight="1">
      <x:c r="A318" s="3" t="str">
        <x:v>GL.PEOPLE.PV</x:v>
      </x:c>
      <x:c r="B318" s="3" t="str">
        <x:v>MGMT</x:v>
      </x:c>
      <x:c r="C318" s="16" t="n">
        <x:v>2</x:v>
      </x:c>
      <x:c r="D318" s="25" t="n">
        <x:f>SUMIFS('Journal'!$T$11:$T$1147,'Journal'!$G$11:$G$1147,A318,'Journal'!$H$11:$H$1147,B318,'Journal'!$C$11:$C$1147,C318)</x:f>
        <x:v>0</x:v>
      </x:c>
      <x:c r="E318" s="25" t="n">
        <x:f>SUMIFS('D13_Budget'!$D$11:$D$297,'D13_Budget'!$B$11:$B$297,A318,'D13_Budget'!$C$11:$C$297,B318,'D13_Budget'!$A$11:$A$297,C318)</x:f>
        <x:v>0</x:v>
      </x:c>
      <x:c r="F318" s="24" t="n">
        <x:f>D318-E318</x:f>
        <x:v>0</x:v>
      </x:c>
      <x:c r="G318" s="26" t="n">
        <x:f>IF(E318=0,0,F318/E318)</x:f>
        <x:v>0</x:v>
      </x:c>
      <x:c r="H318" s="4" t="n">
        <x:f>IF(E318=0,0,1)</x:f>
        <x:v>0</x:v>
      </x:c>
      <x:c r="I318" s="26" t="str">
        <x:f>IF(H318=1,G318,"n/m")</x:f>
        <x:v>n/m</x:v>
      </x:c>
    </x:row>
    <x:row r="319" ht="25" customHeight="1">
      <x:c r="A319" s="3" t="str">
        <x:v>GL.PEOPLE.PV</x:v>
      </x:c>
      <x:c r="B319" s="3" t="str">
        <x:v>MGMT</x:v>
      </x:c>
      <x:c r="C319" s="16" t="n">
        <x:v>3</x:v>
      </x:c>
      <x:c r="D319" s="25" t="n">
        <x:f>SUMIFS('Journal'!$T$11:$T$1147,'Journal'!$G$11:$G$1147,A319,'Journal'!$H$11:$H$1147,B319,'Journal'!$C$11:$C$1147,C319)</x:f>
        <x:v>0</x:v>
      </x:c>
      <x:c r="E319" s="25" t="n">
        <x:f>SUMIFS('D13_Budget'!$D$11:$D$297,'D13_Budget'!$B$11:$B$297,A319,'D13_Budget'!$C$11:$C$297,B319,'D13_Budget'!$A$11:$A$297,C319)</x:f>
        <x:v>0</x:v>
      </x:c>
      <x:c r="F319" s="24" t="n">
        <x:f>D319-E319</x:f>
        <x:v>0</x:v>
      </x:c>
      <x:c r="G319" s="26" t="n">
        <x:f>IF(E319=0,0,F319/E319)</x:f>
        <x:v>0</x:v>
      </x:c>
      <x:c r="H319" s="4" t="n">
        <x:f>IF(E319=0,0,1)</x:f>
        <x:v>0</x:v>
      </x:c>
      <x:c r="I319" s="26" t="str">
        <x:f>IF(H319=1,G319,"n/m")</x:f>
        <x:v>n/m</x:v>
      </x:c>
    </x:row>
    <x:row r="320" ht="25" customHeight="1">
      <x:c r="A320" s="3" t="str">
        <x:v>GL.PEOPLE.PV</x:v>
      </x:c>
      <x:c r="B320" s="3" t="str">
        <x:v>MGMT</x:v>
      </x:c>
      <x:c r="C320" s="16" t="n">
        <x:v>4</x:v>
      </x:c>
      <x:c r="D320" s="25" t="n">
        <x:f>SUMIFS('Journal'!$T$11:$T$1147,'Journal'!$G$11:$G$1147,A320,'Journal'!$H$11:$H$1147,B320,'Journal'!$C$11:$C$1147,C320)</x:f>
        <x:v>0</x:v>
      </x:c>
      <x:c r="E320" s="25" t="n">
        <x:f>SUMIFS('D13_Budget'!$D$11:$D$297,'D13_Budget'!$B$11:$B$297,A320,'D13_Budget'!$C$11:$C$297,B320,'D13_Budget'!$A$11:$A$297,C320)</x:f>
        <x:v>0</x:v>
      </x:c>
      <x:c r="F320" s="24" t="n">
        <x:f>D320-E320</x:f>
        <x:v>0</x:v>
      </x:c>
      <x:c r="G320" s="26" t="n">
        <x:f>IF(E320=0,0,F320/E320)</x:f>
        <x:v>0</x:v>
      </x:c>
      <x:c r="H320" s="4" t="n">
        <x:f>IF(E320=0,0,1)</x:f>
        <x:v>0</x:v>
      </x:c>
      <x:c r="I320" s="26" t="str">
        <x:f>IF(H320=1,G320,"n/m")</x:f>
        <x:v>n/m</x:v>
      </x:c>
    </x:row>
    <x:row r="321" ht="25" customHeight="1">
      <x:c r="A321" s="3" t="str">
        <x:v>GL.PEOPLE.PV</x:v>
      </x:c>
      <x:c r="B321" s="3" t="str">
        <x:v>MGMT</x:v>
      </x:c>
      <x:c r="C321" s="16" t="n">
        <x:v>5</x:v>
      </x:c>
      <x:c r="D321" s="25" t="n">
        <x:f>SUMIFS('Journal'!$T$11:$T$1147,'Journal'!$G$11:$G$1147,A321,'Journal'!$H$11:$H$1147,B321,'Journal'!$C$11:$C$1147,C321)</x:f>
        <x:v>0</x:v>
      </x:c>
      <x:c r="E321" s="25" t="n">
        <x:f>SUMIFS('D13_Budget'!$D$11:$D$297,'D13_Budget'!$B$11:$B$297,A321,'D13_Budget'!$C$11:$C$297,B321,'D13_Budget'!$A$11:$A$297,C321)</x:f>
        <x:v>0</x:v>
      </x:c>
      <x:c r="F321" s="24" t="n">
        <x:f>D321-E321</x:f>
        <x:v>0</x:v>
      </x:c>
      <x:c r="G321" s="26" t="n">
        <x:f>IF(E321=0,0,F321/E321)</x:f>
        <x:v>0</x:v>
      </x:c>
      <x:c r="H321" s="4" t="n">
        <x:f>IF(E321=0,0,1)</x:f>
        <x:v>0</x:v>
      </x:c>
      <x:c r="I321" s="26" t="str">
        <x:f>IF(H321=1,G321,"n/m")</x:f>
        <x:v>n/m</x:v>
      </x:c>
    </x:row>
    <x:row r="322" ht="25" customHeight="1">
      <x:c r="A322" s="3" t="str">
        <x:v>GL.PEOPLE.PV</x:v>
      </x:c>
      <x:c r="B322" s="3" t="str">
        <x:v>MGMT</x:v>
      </x:c>
      <x:c r="C322" s="16" t="n">
        <x:v>6</x:v>
      </x:c>
      <x:c r="D322" s="25" t="n">
        <x:f>SUMIFS('Journal'!$T$11:$T$1147,'Journal'!$G$11:$G$1147,A322,'Journal'!$H$11:$H$1147,B322,'Journal'!$C$11:$C$1147,C322)</x:f>
        <x:v>0</x:v>
      </x:c>
      <x:c r="E322" s="25" t="n">
        <x:f>SUMIFS('D13_Budget'!$D$11:$D$297,'D13_Budget'!$B$11:$B$297,A322,'D13_Budget'!$C$11:$C$297,B322,'D13_Budget'!$A$11:$A$297,C322)</x:f>
        <x:v>0</x:v>
      </x:c>
      <x:c r="F322" s="24" t="n">
        <x:f>D322-E322</x:f>
        <x:v>0</x:v>
      </x:c>
      <x:c r="G322" s="26" t="n">
        <x:f>IF(E322=0,0,F322/E322)</x:f>
        <x:v>0</x:v>
      </x:c>
      <x:c r="H322" s="4" t="n">
        <x:f>IF(E322=0,0,1)</x:f>
        <x:v>0</x:v>
      </x:c>
      <x:c r="I322" s="26" t="str">
        <x:f>IF(H322=1,G322,"n/m")</x:f>
        <x:v>n/m</x:v>
      </x:c>
    </x:row>
    <x:row r="323" ht="25" customHeight="1">
      <x:c r="A323" s="3" t="str">
        <x:v>GL.PEOPLE.PV</x:v>
      </x:c>
      <x:c r="B323" s="3" t="str">
        <x:v>MKT</x:v>
      </x:c>
      <x:c r="C323" s="16" t="n">
        <x:v>1</x:v>
      </x:c>
      <x:c r="D323" s="25" t="n">
        <x:f>SUMIFS('Journal'!$T$11:$T$1147,'Journal'!$G$11:$G$1147,A323,'Journal'!$H$11:$H$1147,B323,'Journal'!$C$11:$C$1147,C323)</x:f>
        <x:v>0</x:v>
      </x:c>
      <x:c r="E323" s="25" t="n">
        <x:f>SUMIFS('D13_Budget'!$D$11:$D$297,'D13_Budget'!$B$11:$B$297,A323,'D13_Budget'!$C$11:$C$297,B323,'D13_Budget'!$A$11:$A$297,C323)</x:f>
        <x:v>0</x:v>
      </x:c>
      <x:c r="F323" s="24" t="n">
        <x:f>D323-E323</x:f>
        <x:v>0</x:v>
      </x:c>
      <x:c r="G323" s="26" t="n">
        <x:f>IF(E323=0,0,F323/E323)</x:f>
        <x:v>0</x:v>
      </x:c>
      <x:c r="H323" s="4" t="n">
        <x:f>IF(E323=0,0,1)</x:f>
        <x:v>0</x:v>
      </x:c>
      <x:c r="I323" s="26" t="str">
        <x:f>IF(H323=1,G323,"n/m")</x:f>
        <x:v>n/m</x:v>
      </x:c>
    </x:row>
    <x:row r="324" ht="25" customHeight="1">
      <x:c r="A324" s="3" t="str">
        <x:v>GL.PEOPLE.PV</x:v>
      </x:c>
      <x:c r="B324" s="3" t="str">
        <x:v>MKT</x:v>
      </x:c>
      <x:c r="C324" s="16" t="n">
        <x:v>2</x:v>
      </x:c>
      <x:c r="D324" s="25" t="n">
        <x:f>SUMIFS('Journal'!$T$11:$T$1147,'Journal'!$G$11:$G$1147,A324,'Journal'!$H$11:$H$1147,B324,'Journal'!$C$11:$C$1147,C324)</x:f>
        <x:v>0</x:v>
      </x:c>
      <x:c r="E324" s="25" t="n">
        <x:f>SUMIFS('D13_Budget'!$D$11:$D$297,'D13_Budget'!$B$11:$B$297,A324,'D13_Budget'!$C$11:$C$297,B324,'D13_Budget'!$A$11:$A$297,C324)</x:f>
        <x:v>0</x:v>
      </x:c>
      <x:c r="F324" s="24" t="n">
        <x:f>D324-E324</x:f>
        <x:v>0</x:v>
      </x:c>
      <x:c r="G324" s="26" t="n">
        <x:f>IF(E324=0,0,F324/E324)</x:f>
        <x:v>0</x:v>
      </x:c>
      <x:c r="H324" s="4" t="n">
        <x:f>IF(E324=0,0,1)</x:f>
        <x:v>0</x:v>
      </x:c>
      <x:c r="I324" s="26" t="str">
        <x:f>IF(H324=1,G324,"n/m")</x:f>
        <x:v>n/m</x:v>
      </x:c>
    </x:row>
    <x:row r="325" ht="25" customHeight="1">
      <x:c r="A325" s="3" t="str">
        <x:v>GL.PEOPLE.PV</x:v>
      </x:c>
      <x:c r="B325" s="3" t="str">
        <x:v>MKT</x:v>
      </x:c>
      <x:c r="C325" s="16" t="n">
        <x:v>3</x:v>
      </x:c>
      <x:c r="D325" s="25" t="n">
        <x:f>SUMIFS('Journal'!$T$11:$T$1147,'Journal'!$G$11:$G$1147,A325,'Journal'!$H$11:$H$1147,B325,'Journal'!$C$11:$C$1147,C325)</x:f>
        <x:v>0</x:v>
      </x:c>
      <x:c r="E325" s="25" t="n">
        <x:f>SUMIFS('D13_Budget'!$D$11:$D$297,'D13_Budget'!$B$11:$B$297,A325,'D13_Budget'!$C$11:$C$297,B325,'D13_Budget'!$A$11:$A$297,C325)</x:f>
        <x:v>0</x:v>
      </x:c>
      <x:c r="F325" s="24" t="n">
        <x:f>D325-E325</x:f>
        <x:v>0</x:v>
      </x:c>
      <x:c r="G325" s="26" t="n">
        <x:f>IF(E325=0,0,F325/E325)</x:f>
        <x:v>0</x:v>
      </x:c>
      <x:c r="H325" s="4" t="n">
        <x:f>IF(E325=0,0,1)</x:f>
        <x:v>0</x:v>
      </x:c>
      <x:c r="I325" s="26" t="str">
        <x:f>IF(H325=1,G325,"n/m")</x:f>
        <x:v>n/m</x:v>
      </x:c>
    </x:row>
    <x:row r="326" ht="25" customHeight="1">
      <x:c r="A326" s="3" t="str">
        <x:v>GL.PEOPLE.PV</x:v>
      </x:c>
      <x:c r="B326" s="3" t="str">
        <x:v>MKT</x:v>
      </x:c>
      <x:c r="C326" s="16" t="n">
        <x:v>4</x:v>
      </x:c>
      <x:c r="D326" s="25" t="n">
        <x:f>SUMIFS('Journal'!$T$11:$T$1147,'Journal'!$G$11:$G$1147,A326,'Journal'!$H$11:$H$1147,B326,'Journal'!$C$11:$C$1147,C326)</x:f>
        <x:v>0</x:v>
      </x:c>
      <x:c r="E326" s="25" t="n">
        <x:f>SUMIFS('D13_Budget'!$D$11:$D$297,'D13_Budget'!$B$11:$B$297,A326,'D13_Budget'!$C$11:$C$297,B326,'D13_Budget'!$A$11:$A$297,C326)</x:f>
        <x:v>0</x:v>
      </x:c>
      <x:c r="F326" s="24" t="n">
        <x:f>D326-E326</x:f>
        <x:v>0</x:v>
      </x:c>
      <x:c r="G326" s="26" t="n">
        <x:f>IF(E326=0,0,F326/E326)</x:f>
        <x:v>0</x:v>
      </x:c>
      <x:c r="H326" s="4" t="n">
        <x:f>IF(E326=0,0,1)</x:f>
        <x:v>0</x:v>
      </x:c>
      <x:c r="I326" s="26" t="str">
        <x:f>IF(H326=1,G326,"n/m")</x:f>
        <x:v>n/m</x:v>
      </x:c>
    </x:row>
    <x:row r="327" ht="25" customHeight="1">
      <x:c r="A327" s="3" t="str">
        <x:v>GL.PEOPLE.PV</x:v>
      </x:c>
      <x:c r="B327" s="3" t="str">
        <x:v>MKT</x:v>
      </x:c>
      <x:c r="C327" s="16" t="n">
        <x:v>5</x:v>
      </x:c>
      <x:c r="D327" s="25" t="n">
        <x:f>SUMIFS('Journal'!$T$11:$T$1147,'Journal'!$G$11:$G$1147,A327,'Journal'!$H$11:$H$1147,B327,'Journal'!$C$11:$C$1147,C327)</x:f>
        <x:v>0</x:v>
      </x:c>
      <x:c r="E327" s="25" t="n">
        <x:f>SUMIFS('D13_Budget'!$D$11:$D$297,'D13_Budget'!$B$11:$B$297,A327,'D13_Budget'!$C$11:$C$297,B327,'D13_Budget'!$A$11:$A$297,C327)</x:f>
        <x:v>0</x:v>
      </x:c>
      <x:c r="F327" s="24" t="n">
        <x:f>D327-E327</x:f>
        <x:v>0</x:v>
      </x:c>
      <x:c r="G327" s="26" t="n">
        <x:f>IF(E327=0,0,F327/E327)</x:f>
        <x:v>0</x:v>
      </x:c>
      <x:c r="H327" s="4" t="n">
        <x:f>IF(E327=0,0,1)</x:f>
        <x:v>0</x:v>
      </x:c>
      <x:c r="I327" s="26" t="str">
        <x:f>IF(H327=1,G327,"n/m")</x:f>
        <x:v>n/m</x:v>
      </x:c>
    </x:row>
    <x:row r="328" ht="25" customHeight="1">
      <x:c r="A328" s="3" t="str">
        <x:v>GL.PEOPLE.PV</x:v>
      </x:c>
      <x:c r="B328" s="3" t="str">
        <x:v>MKT</x:v>
      </x:c>
      <x:c r="C328" s="16" t="n">
        <x:v>6</x:v>
      </x:c>
      <x:c r="D328" s="25" t="n">
        <x:f>SUMIFS('Journal'!$T$11:$T$1147,'Journal'!$G$11:$G$1147,A328,'Journal'!$H$11:$H$1147,B328,'Journal'!$C$11:$C$1147,C328)</x:f>
        <x:v>93.15</x:v>
      </x:c>
      <x:c r="E328" s="25" t="n">
        <x:f>SUMIFS('D13_Budget'!$D$11:$D$297,'D13_Budget'!$B$11:$B$297,A328,'D13_Budget'!$C$11:$C$297,B328,'D13_Budget'!$A$11:$A$297,C328)</x:f>
        <x:v>0</x:v>
      </x:c>
      <x:c r="F328" s="24" t="n">
        <x:f>D328-E328</x:f>
        <x:v>93.15</x:v>
      </x:c>
      <x:c r="G328" s="26" t="n">
        <x:f>IF(E328=0,0,F328/E328)</x:f>
        <x:v>0</x:v>
      </x:c>
      <x:c r="H328" s="4" t="n">
        <x:f>IF(E328=0,0,1)</x:f>
        <x:v>0</x:v>
      </x:c>
      <x:c r="I328" s="26" t="str">
        <x:f>IF(H328=1,G328,"n/m")</x:f>
        <x:v>n/m</x:v>
      </x:c>
    </x:row>
    <x:row r="329" ht="25" customHeight="1">
      <x:c r="A329" s="3" t="str">
        <x:v>GL.PEOPLE.PV</x:v>
      </x:c>
      <x:c r="B329" s="3" t="str">
        <x:v>PROD</x:v>
      </x:c>
      <x:c r="C329" s="16" t="n">
        <x:v>1</x:v>
      </x:c>
      <x:c r="D329" s="25" t="n">
        <x:f>SUMIFS('Journal'!$T$11:$T$1147,'Journal'!$G$11:$G$1147,A329,'Journal'!$H$11:$H$1147,B329,'Journal'!$C$11:$C$1147,C329)</x:f>
        <x:v>0</x:v>
      </x:c>
      <x:c r="E329" s="25" t="n">
        <x:f>SUMIFS('D13_Budget'!$D$11:$D$297,'D13_Budget'!$B$11:$B$297,A329,'D13_Budget'!$C$11:$C$297,B329,'D13_Budget'!$A$11:$A$297,C329)</x:f>
        <x:v>0</x:v>
      </x:c>
      <x:c r="F329" s="24" t="n">
        <x:f>D329-E329</x:f>
        <x:v>0</x:v>
      </x:c>
      <x:c r="G329" s="26" t="n">
        <x:f>IF(E329=0,0,F329/E329)</x:f>
        <x:v>0</x:v>
      </x:c>
      <x:c r="H329" s="4" t="n">
        <x:f>IF(E329=0,0,1)</x:f>
        <x:v>0</x:v>
      </x:c>
      <x:c r="I329" s="26" t="str">
        <x:f>IF(H329=1,G329,"n/m")</x:f>
        <x:v>n/m</x:v>
      </x:c>
    </x:row>
    <x:row r="330" ht="25" customHeight="1">
      <x:c r="A330" s="3" t="str">
        <x:v>GL.PEOPLE.PV</x:v>
      </x:c>
      <x:c r="B330" s="3" t="str">
        <x:v>PROD</x:v>
      </x:c>
      <x:c r="C330" s="16" t="n">
        <x:v>2</x:v>
      </x:c>
      <x:c r="D330" s="25" t="n">
        <x:f>SUMIFS('Journal'!$T$11:$T$1147,'Journal'!$G$11:$G$1147,A330,'Journal'!$H$11:$H$1147,B330,'Journal'!$C$11:$C$1147,C330)</x:f>
        <x:v>0</x:v>
      </x:c>
      <x:c r="E330" s="25" t="n">
        <x:f>SUMIFS('D13_Budget'!$D$11:$D$297,'D13_Budget'!$B$11:$B$297,A330,'D13_Budget'!$C$11:$C$297,B330,'D13_Budget'!$A$11:$A$297,C330)</x:f>
        <x:v>0</x:v>
      </x:c>
      <x:c r="F330" s="24" t="n">
        <x:f>D330-E330</x:f>
        <x:v>0</x:v>
      </x:c>
      <x:c r="G330" s="26" t="n">
        <x:f>IF(E330=0,0,F330/E330)</x:f>
        <x:v>0</x:v>
      </x:c>
      <x:c r="H330" s="4" t="n">
        <x:f>IF(E330=0,0,1)</x:f>
        <x:v>0</x:v>
      </x:c>
      <x:c r="I330" s="26" t="str">
        <x:f>IF(H330=1,G330,"n/m")</x:f>
        <x:v>n/m</x:v>
      </x:c>
    </x:row>
    <x:row r="331" ht="25" customHeight="1">
      <x:c r="A331" s="3" t="str">
        <x:v>GL.PEOPLE.PV</x:v>
      </x:c>
      <x:c r="B331" s="3" t="str">
        <x:v>PROD</x:v>
      </x:c>
      <x:c r="C331" s="16" t="n">
        <x:v>3</x:v>
      </x:c>
      <x:c r="D331" s="25" t="n">
        <x:f>SUMIFS('Journal'!$T$11:$T$1147,'Journal'!$G$11:$G$1147,A331,'Journal'!$H$11:$H$1147,B331,'Journal'!$C$11:$C$1147,C331)</x:f>
        <x:v>0</x:v>
      </x:c>
      <x:c r="E331" s="25" t="n">
        <x:f>SUMIFS('D13_Budget'!$D$11:$D$297,'D13_Budget'!$B$11:$B$297,A331,'D13_Budget'!$C$11:$C$297,B331,'D13_Budget'!$A$11:$A$297,C331)</x:f>
        <x:v>0</x:v>
      </x:c>
      <x:c r="F331" s="24" t="n">
        <x:f>D331-E331</x:f>
        <x:v>0</x:v>
      </x:c>
      <x:c r="G331" s="26" t="n">
        <x:f>IF(E331=0,0,F331/E331)</x:f>
        <x:v>0</x:v>
      </x:c>
      <x:c r="H331" s="4" t="n">
        <x:f>IF(E331=0,0,1)</x:f>
        <x:v>0</x:v>
      </x:c>
      <x:c r="I331" s="26" t="str">
        <x:f>IF(H331=1,G331,"n/m")</x:f>
        <x:v>n/m</x:v>
      </x:c>
    </x:row>
    <x:row r="332" ht="25" customHeight="1">
      <x:c r="A332" s="3" t="str">
        <x:v>GL.PEOPLE.PV</x:v>
      </x:c>
      <x:c r="B332" s="3" t="str">
        <x:v>PROD</x:v>
      </x:c>
      <x:c r="C332" s="16" t="n">
        <x:v>4</x:v>
      </x:c>
      <x:c r="D332" s="25" t="n">
        <x:f>SUMIFS('Journal'!$T$11:$T$1147,'Journal'!$G$11:$G$1147,A332,'Journal'!$H$11:$H$1147,B332,'Journal'!$C$11:$C$1147,C332)</x:f>
        <x:v>108.68</x:v>
      </x:c>
      <x:c r="E332" s="25" t="n">
        <x:f>SUMIFS('D13_Budget'!$D$11:$D$297,'D13_Budget'!$B$11:$B$297,A332,'D13_Budget'!$C$11:$C$297,B332,'D13_Budget'!$A$11:$A$297,C332)</x:f>
        <x:v>108.675</x:v>
      </x:c>
      <x:c r="F332" s="24" t="n">
        <x:f>D332-E332</x:f>
        <x:v>0.005000000000009663</x:v>
      </x:c>
      <x:c r="G332" s="26" t="n">
        <x:f>IF(E332=0,0,F332/E332)</x:f>
        <x:v>0.00004600874166100449</x:v>
      </x:c>
      <x:c r="H332" s="4" t="n">
        <x:f>IF(E332=0,0,1)</x:f>
        <x:v>1</x:v>
      </x:c>
      <x:c r="I332" s="26" t="n">
        <x:f>IF(H332=1,G332,"n/m")</x:f>
        <x:v>0.00004600874166100449</x:v>
      </x:c>
    </x:row>
    <x:row r="333" ht="25" customHeight="1">
      <x:c r="A333" s="3" t="str">
        <x:v>GL.PEOPLE.PV</x:v>
      </x:c>
      <x:c r="B333" s="3" t="str">
        <x:v>PROD</x:v>
      </x:c>
      <x:c r="C333" s="16" t="n">
        <x:v>5</x:v>
      </x:c>
      <x:c r="D333" s="25" t="n">
        <x:f>SUMIFS('Journal'!$T$11:$T$1147,'Journal'!$G$11:$G$1147,A333,'Journal'!$H$11:$H$1147,B333,'Journal'!$C$11:$C$1147,C333)</x:f>
        <x:v>108.68</x:v>
      </x:c>
      <x:c r="E333" s="25" t="n">
        <x:f>SUMIFS('D13_Budget'!$D$11:$D$297,'D13_Budget'!$B$11:$B$297,A333,'D13_Budget'!$C$11:$C$297,B333,'D13_Budget'!$A$11:$A$297,C333)</x:f>
        <x:v>108.675</x:v>
      </x:c>
      <x:c r="F333" s="24" t="n">
        <x:f>D333-E333</x:f>
        <x:v>0.005000000000009663</x:v>
      </x:c>
      <x:c r="G333" s="26" t="n">
        <x:f>IF(E333=0,0,F333/E333)</x:f>
        <x:v>0.00004600874166100449</x:v>
      </x:c>
      <x:c r="H333" s="4" t="n">
        <x:f>IF(E333=0,0,1)</x:f>
        <x:v>1</x:v>
      </x:c>
      <x:c r="I333" s="26" t="n">
        <x:f>IF(H333=1,G333,"n/m")</x:f>
        <x:v>0.00004600874166100449</x:v>
      </x:c>
    </x:row>
    <x:row r="334" ht="25" customHeight="1">
      <x:c r="A334" s="3" t="str">
        <x:v>GL.PEOPLE.PV</x:v>
      </x:c>
      <x:c r="B334" s="3" t="str">
        <x:v>PROD</x:v>
      </x:c>
      <x:c r="C334" s="16" t="n">
        <x:v>6</x:v>
      </x:c>
      <x:c r="D334" s="25" t="n">
        <x:f>SUMIFS('Journal'!$T$11:$T$1147,'Journal'!$G$11:$G$1147,A334,'Journal'!$H$11:$H$1147,B334,'Journal'!$C$11:$C$1147,C334)</x:f>
        <x:v>108.68</x:v>
      </x:c>
      <x:c r="E334" s="25" t="n">
        <x:f>SUMIFS('D13_Budget'!$D$11:$D$297,'D13_Budget'!$B$11:$B$297,A334,'D13_Budget'!$C$11:$C$297,B334,'D13_Budget'!$A$11:$A$297,C334)</x:f>
        <x:v>108.675</x:v>
      </x:c>
      <x:c r="F334" s="24" t="n">
        <x:f>D334-E334</x:f>
        <x:v>0.005000000000009663</x:v>
      </x:c>
      <x:c r="G334" s="26" t="n">
        <x:f>IF(E334=0,0,F334/E334)</x:f>
        <x:v>0.00004600874166100449</x:v>
      </x:c>
      <x:c r="H334" s="4" t="n">
        <x:f>IF(E334=0,0,1)</x:f>
        <x:v>1</x:v>
      </x:c>
      <x:c r="I334" s="26" t="n">
        <x:f>IF(H334=1,G334,"n/m")</x:f>
        <x:v>0.00004600874166100449</x:v>
      </x:c>
    </x:row>
    <x:row r="335" ht="25" customHeight="1">
      <x:c r="A335" s="3" t="str">
        <x:v>GL.PEOPLE.RV</x:v>
      </x:c>
      <x:c r="B335" s="3" t="str">
        <x:v>COMP</x:v>
      </x:c>
      <x:c r="C335" s="16" t="n">
        <x:v>1</x:v>
      </x:c>
      <x:c r="D335" s="25" t="n">
        <x:f>SUMIFS('Journal'!$T$11:$T$1147,'Journal'!$G$11:$G$1147,A335,'Journal'!$H$11:$H$1147,B335,'Journal'!$C$11:$C$1147,C335)</x:f>
        <x:v>0</x:v>
      </x:c>
      <x:c r="E335" s="25" t="n">
        <x:f>SUMIFS('D13_Budget'!$D$11:$D$297,'D13_Budget'!$B$11:$B$297,A335,'D13_Budget'!$C$11:$C$297,B335,'D13_Budget'!$A$11:$A$297,C335)</x:f>
        <x:v>0</x:v>
      </x:c>
      <x:c r="F335" s="24" t="n">
        <x:f>D335-E335</x:f>
        <x:v>0</x:v>
      </x:c>
      <x:c r="G335" s="26" t="n">
        <x:f>IF(E335=0,0,F335/E335)</x:f>
        <x:v>0</x:v>
      </x:c>
      <x:c r="H335" s="4" t="n">
        <x:f>IF(E335=0,0,1)</x:f>
        <x:v>0</x:v>
      </x:c>
      <x:c r="I335" s="26" t="str">
        <x:f>IF(H335=1,G335,"n/m")</x:f>
        <x:v>n/m</x:v>
      </x:c>
    </x:row>
    <x:row r="336" ht="25" customHeight="1">
      <x:c r="A336" s="3" t="str">
        <x:v>GL.PEOPLE.RV</x:v>
      </x:c>
      <x:c r="B336" s="3" t="str">
        <x:v>COMP</x:v>
      </x:c>
      <x:c r="C336" s="16" t="n">
        <x:v>2</x:v>
      </x:c>
      <x:c r="D336" s="25" t="n">
        <x:f>SUMIFS('Journal'!$T$11:$T$1147,'Journal'!$G$11:$G$1147,A336,'Journal'!$H$11:$H$1147,B336,'Journal'!$C$11:$C$1147,C336)</x:f>
        <x:v>0</x:v>
      </x:c>
      <x:c r="E336" s="25" t="n">
        <x:f>SUMIFS('D13_Budget'!$D$11:$D$297,'D13_Budget'!$B$11:$B$297,A336,'D13_Budget'!$C$11:$C$297,B336,'D13_Budget'!$A$11:$A$297,C336)</x:f>
        <x:v>0</x:v>
      </x:c>
      <x:c r="F336" s="24" t="n">
        <x:f>D336-E336</x:f>
        <x:v>0</x:v>
      </x:c>
      <x:c r="G336" s="26" t="n">
        <x:f>IF(E336=0,0,F336/E336)</x:f>
        <x:v>0</x:v>
      </x:c>
      <x:c r="H336" s="4" t="n">
        <x:f>IF(E336=0,0,1)</x:f>
        <x:v>0</x:v>
      </x:c>
      <x:c r="I336" s="26" t="str">
        <x:f>IF(H336=1,G336,"n/m")</x:f>
        <x:v>n/m</x:v>
      </x:c>
    </x:row>
    <x:row r="337" ht="25" customHeight="1">
      <x:c r="A337" s="3" t="str">
        <x:v>GL.PEOPLE.RV</x:v>
      </x:c>
      <x:c r="B337" s="3" t="str">
        <x:v>COMP</x:v>
      </x:c>
      <x:c r="C337" s="16" t="n">
        <x:v>3</x:v>
      </x:c>
      <x:c r="D337" s="25" t="n">
        <x:f>SUMIFS('Journal'!$T$11:$T$1147,'Journal'!$G$11:$G$1147,A337,'Journal'!$H$11:$H$1147,B337,'Journal'!$C$11:$C$1147,C337)</x:f>
        <x:v>0</x:v>
      </x:c>
      <x:c r="E337" s="25" t="n">
        <x:f>SUMIFS('D13_Budget'!$D$11:$D$297,'D13_Budget'!$B$11:$B$297,A337,'D13_Budget'!$C$11:$C$297,B337,'D13_Budget'!$A$11:$A$297,C337)</x:f>
        <x:v>0</x:v>
      </x:c>
      <x:c r="F337" s="24" t="n">
        <x:f>D337-E337</x:f>
        <x:v>0</x:v>
      </x:c>
      <x:c r="G337" s="26" t="n">
        <x:f>IF(E337=0,0,F337/E337)</x:f>
        <x:v>0</x:v>
      </x:c>
      <x:c r="H337" s="4" t="n">
        <x:f>IF(E337=0,0,1)</x:f>
        <x:v>0</x:v>
      </x:c>
      <x:c r="I337" s="26" t="str">
        <x:f>IF(H337=1,G337,"n/m")</x:f>
        <x:v>n/m</x:v>
      </x:c>
    </x:row>
    <x:row r="338" ht="25" customHeight="1">
      <x:c r="A338" s="3" t="str">
        <x:v>GL.PEOPLE.RV</x:v>
      </x:c>
      <x:c r="B338" s="3" t="str">
        <x:v>COMP</x:v>
      </x:c>
      <x:c r="C338" s="16" t="n">
        <x:v>4</x:v>
      </x:c>
      <x:c r="D338" s="25" t="n">
        <x:f>SUMIFS('Journal'!$T$11:$T$1147,'Journal'!$G$11:$G$1147,A338,'Journal'!$H$11:$H$1147,B338,'Journal'!$C$11:$C$1147,C338)</x:f>
        <x:v>721.91</x:v>
      </x:c>
      <x:c r="E338" s="25" t="n">
        <x:f>SUMIFS('D13_Budget'!$D$11:$D$297,'D13_Budget'!$B$11:$B$297,A338,'D13_Budget'!$C$11:$C$297,B338,'D13_Budget'!$A$11:$A$297,C338)</x:f>
        <x:v>721.9125</x:v>
      </x:c>
      <x:c r="F338" s="24" t="n">
        <x:f>D338-E338</x:f>
        <x:v>-0.0025000000000545697</x:v>
      </x:c>
      <x:c r="G338" s="26" t="n">
        <x:f>IF(E338=0,0,F338/E338)</x:f>
        <x:v>-0.0000034630235659509562</x:v>
      </x:c>
      <x:c r="H338" s="4" t="n">
        <x:f>IF(E338=0,0,1)</x:f>
        <x:v>1</x:v>
      </x:c>
      <x:c r="I338" s="26" t="n">
        <x:f>IF(H338=1,G338,"n/m")</x:f>
        <x:v>-0.0000034630235659509562</x:v>
      </x:c>
    </x:row>
    <x:row r="339" ht="25" customHeight="1">
      <x:c r="A339" s="3" t="str">
        <x:v>GL.PEOPLE.RV</x:v>
      </x:c>
      <x:c r="B339" s="3" t="str">
        <x:v>COMP</x:v>
      </x:c>
      <x:c r="C339" s="16" t="n">
        <x:v>5</x:v>
      </x:c>
      <x:c r="D339" s="25" t="n">
        <x:f>SUMIFS('Journal'!$T$11:$T$1147,'Journal'!$G$11:$G$1147,A339,'Journal'!$H$11:$H$1147,B339,'Journal'!$C$11:$C$1147,C339)</x:f>
        <x:v>721.91</x:v>
      </x:c>
      <x:c r="E339" s="25" t="n">
        <x:f>SUMIFS('D13_Budget'!$D$11:$D$297,'D13_Budget'!$B$11:$B$297,A339,'D13_Budget'!$C$11:$C$297,B339,'D13_Budget'!$A$11:$A$297,C339)</x:f>
        <x:v>721.9125</x:v>
      </x:c>
      <x:c r="F339" s="24" t="n">
        <x:f>D339-E339</x:f>
        <x:v>-0.0025000000000545697</x:v>
      </x:c>
      <x:c r="G339" s="26" t="n">
        <x:f>IF(E339=0,0,F339/E339)</x:f>
        <x:v>-0.0000034630235659509562</x:v>
      </x:c>
      <x:c r="H339" s="4" t="n">
        <x:f>IF(E339=0,0,1)</x:f>
        <x:v>1</x:v>
      </x:c>
      <x:c r="I339" s="26" t="n">
        <x:f>IF(H339=1,G339,"n/m")</x:f>
        <x:v>-0.0000034630235659509562</x:v>
      </x:c>
    </x:row>
    <x:row r="340" ht="25" customHeight="1">
      <x:c r="A340" s="3" t="str">
        <x:v>GL.PEOPLE.RV</x:v>
      </x:c>
      <x:c r="B340" s="3" t="str">
        <x:v>COMP</x:v>
      </x:c>
      <x:c r="C340" s="16" t="n">
        <x:v>6</x:v>
      </x:c>
      <x:c r="D340" s="25" t="n">
        <x:f>SUMIFS('Journal'!$T$11:$T$1147,'Journal'!$G$11:$G$1147,A340,'Journal'!$H$11:$H$1147,B340,'Journal'!$C$11:$C$1147,C340)</x:f>
        <x:v>721.91</x:v>
      </x:c>
      <x:c r="E340" s="25" t="n">
        <x:f>SUMIFS('D13_Budget'!$D$11:$D$297,'D13_Budget'!$B$11:$B$297,A340,'D13_Budget'!$C$11:$C$297,B340,'D13_Budget'!$A$11:$A$297,C340)</x:f>
        <x:v>721.9125</x:v>
      </x:c>
      <x:c r="F340" s="24" t="n">
        <x:f>D340-E340</x:f>
        <x:v>-0.0025000000000545697</x:v>
      </x:c>
      <x:c r="G340" s="26" t="n">
        <x:f>IF(E340=0,0,F340/E340)</x:f>
        <x:v>-0.0000034630235659509562</x:v>
      </x:c>
      <x:c r="H340" s="4" t="n">
        <x:f>IF(E340=0,0,1)</x:f>
        <x:v>1</x:v>
      </x:c>
      <x:c r="I340" s="26" t="n">
        <x:f>IF(H340=1,G340,"n/m")</x:f>
        <x:v>-0.0000034630235659509562</x:v>
      </x:c>
    </x:row>
    <x:row r="341" ht="25" customHeight="1">
      <x:c r="A341" s="3" t="str">
        <x:v>GL.PEOPLE.RV</x:v>
      </x:c>
      <x:c r="B341" s="3" t="str">
        <x:v>ENG</x:v>
      </x:c>
      <x:c r="C341" s="16" t="n">
        <x:v>1</x:v>
      </x:c>
      <x:c r="D341" s="25" t="n">
        <x:f>SUMIFS('Journal'!$T$11:$T$1147,'Journal'!$G$11:$G$1147,A341,'Journal'!$H$11:$H$1147,B341,'Journal'!$C$11:$C$1147,C341)</x:f>
        <x:v>721.91</x:v>
      </x:c>
      <x:c r="E341" s="25" t="n">
        <x:f>SUMIFS('D13_Budget'!$D$11:$D$297,'D13_Budget'!$B$11:$B$297,A341,'D13_Budget'!$C$11:$C$297,B341,'D13_Budget'!$A$11:$A$297,C341)</x:f>
        <x:v>721.9125</x:v>
      </x:c>
      <x:c r="F341" s="24" t="n">
        <x:f>D341-E341</x:f>
        <x:v>-0.0025000000000545697</x:v>
      </x:c>
      <x:c r="G341" s="26" t="n">
        <x:f>IF(E341=0,0,F341/E341)</x:f>
        <x:v>-0.0000034630235659509562</x:v>
      </x:c>
      <x:c r="H341" s="4" t="n">
        <x:f>IF(E341=0,0,1)</x:f>
        <x:v>1</x:v>
      </x:c>
      <x:c r="I341" s="26" t="n">
        <x:f>IF(H341=1,G341,"n/m")</x:f>
        <x:v>-0.0000034630235659509562</x:v>
      </x:c>
    </x:row>
    <x:row r="342" ht="25" customHeight="1">
      <x:c r="A342" s="3" t="str">
        <x:v>GL.PEOPLE.RV</x:v>
      </x:c>
      <x:c r="B342" s="3" t="str">
        <x:v>ENG</x:v>
      </x:c>
      <x:c r="C342" s="16" t="n">
        <x:v>2</x:v>
      </x:c>
      <x:c r="D342" s="25" t="n">
        <x:f>SUMIFS('Journal'!$T$11:$T$1147,'Journal'!$G$11:$G$1147,A342,'Journal'!$H$11:$H$1147,B342,'Journal'!$C$11:$C$1147,C342)</x:f>
        <x:v>721.91</x:v>
      </x:c>
      <x:c r="E342" s="25" t="n">
        <x:f>SUMIFS('D13_Budget'!$D$11:$D$297,'D13_Budget'!$B$11:$B$297,A342,'D13_Budget'!$C$11:$C$297,B342,'D13_Budget'!$A$11:$A$297,C342)</x:f>
        <x:v>1443.825</x:v>
      </x:c>
      <x:c r="F342" s="24" t="n">
        <x:f>D342-E342</x:f>
        <x:v>-721.9150000000001</x:v>
      </x:c>
      <x:c r="G342" s="26" t="n">
        <x:f>IF(E342=0,0,F342/E342)</x:f>
        <x:v>-0.500001731511783</x:v>
      </x:c>
      <x:c r="H342" s="4" t="n">
        <x:f>IF(E342=0,0,1)</x:f>
        <x:v>1</x:v>
      </x:c>
      <x:c r="I342" s="26" t="n">
        <x:f>IF(H342=1,G342,"n/m")</x:f>
        <x:v>-0.500001731511783</x:v>
      </x:c>
    </x:row>
    <x:row r="343" ht="25" customHeight="1">
      <x:c r="A343" s="3" t="str">
        <x:v>GL.PEOPLE.RV</x:v>
      </x:c>
      <x:c r="B343" s="3" t="str">
        <x:v>ENG</x:v>
      </x:c>
      <x:c r="C343" s="16" t="n">
        <x:v>3</x:v>
      </x:c>
      <x:c r="D343" s="25" t="n">
        <x:f>SUMIFS('Journal'!$T$11:$T$1147,'Journal'!$G$11:$G$1147,A343,'Journal'!$H$11:$H$1147,B343,'Journal'!$C$11:$C$1147,C343)</x:f>
        <x:v>2085.52</x:v>
      </x:c>
      <x:c r="E343" s="25" t="n">
        <x:f>SUMIFS('D13_Budget'!$D$11:$D$297,'D13_Budget'!$B$11:$B$297,A343,'D13_Budget'!$C$11:$C$297,B343,'D13_Budget'!$A$11:$A$297,C343)</x:f>
        <x:v>2085.525</x:v>
      </x:c>
      <x:c r="F343" s="24" t="n">
        <x:f>D343-E343</x:f>
        <x:v>-0.005000000000109139</x:v>
      </x:c>
      <x:c r="G343" s="26" t="n">
        <x:f>IF(E343=0,0,F343/E343)</x:f>
        <x:v>-0.000002397477853350662</x:v>
      </x:c>
      <x:c r="H343" s="4" t="n">
        <x:f>IF(E343=0,0,1)</x:f>
        <x:v>1</x:v>
      </x:c>
      <x:c r="I343" s="26" t="n">
        <x:f>IF(H343=1,G343,"n/m")</x:f>
        <x:v>-0.000002397477853350662</x:v>
      </x:c>
    </x:row>
    <x:row r="344" ht="25" customHeight="1">
      <x:c r="A344" s="3" t="str">
        <x:v>GL.PEOPLE.RV</x:v>
      </x:c>
      <x:c r="B344" s="3" t="str">
        <x:v>ENG</x:v>
      </x:c>
      <x:c r="C344" s="16" t="n">
        <x:v>4</x:v>
      </x:c>
      <x:c r="D344" s="25" t="n">
        <x:f>SUMIFS('Journal'!$T$11:$T$1147,'Journal'!$G$11:$G$1147,A344,'Journal'!$H$11:$H$1147,B344,'Journal'!$C$11:$C$1147,C344)</x:f>
        <x:v>2085.52</x:v>
      </x:c>
      <x:c r="E344" s="25" t="n">
        <x:f>SUMIFS('D13_Budget'!$D$11:$D$297,'D13_Budget'!$B$11:$B$297,A344,'D13_Budget'!$C$11:$C$297,B344,'D13_Budget'!$A$11:$A$297,C344)</x:f>
        <x:v>2085.525</x:v>
      </x:c>
      <x:c r="F344" s="24" t="n">
        <x:f>D344-E344</x:f>
        <x:v>-0.005000000000109139</x:v>
      </x:c>
      <x:c r="G344" s="26" t="n">
        <x:f>IF(E344=0,0,F344/E344)</x:f>
        <x:v>-0.000002397477853350662</x:v>
      </x:c>
      <x:c r="H344" s="4" t="n">
        <x:f>IF(E344=0,0,1)</x:f>
        <x:v>1</x:v>
      </x:c>
      <x:c r="I344" s="26" t="n">
        <x:f>IF(H344=1,G344,"n/m")</x:f>
        <x:v>-0.000002397477853350662</x:v>
      </x:c>
    </x:row>
    <x:row r="345" ht="25" customHeight="1">
      <x:c r="A345" s="3" t="str">
        <x:v>GL.PEOPLE.RV</x:v>
      </x:c>
      <x:c r="B345" s="3" t="str">
        <x:v>ENG</x:v>
      </x:c>
      <x:c r="C345" s="16" t="n">
        <x:v>5</x:v>
      </x:c>
      <x:c r="D345" s="25" t="n">
        <x:f>SUMIFS('Journal'!$T$11:$T$1147,'Journal'!$G$11:$G$1147,A345,'Journal'!$H$11:$H$1147,B345,'Journal'!$C$11:$C$1147,C345)</x:f>
        <x:v>2727.2200000000003</x:v>
      </x:c>
      <x:c r="E345" s="25" t="n">
        <x:f>SUMIFS('D13_Budget'!$D$11:$D$297,'D13_Budget'!$B$11:$B$297,A345,'D13_Budget'!$C$11:$C$297,B345,'D13_Budget'!$A$11:$A$297,C345)</x:f>
        <x:v>2727.225</x:v>
      </x:c>
      <x:c r="F345" s="24" t="n">
        <x:f>D345-E345</x:f>
        <x:v>-0.004999999999654392</x:v>
      </x:c>
      <x:c r="G345" s="26" t="n">
        <x:f>IF(E345=0,0,F345/E345)</x:f>
        <x:v>-0.0000018333654171014097</x:v>
      </x:c>
      <x:c r="H345" s="4" t="n">
        <x:f>IF(E345=0,0,1)</x:f>
        <x:v>1</x:v>
      </x:c>
      <x:c r="I345" s="26" t="n">
        <x:f>IF(H345=1,G345,"n/m")</x:f>
        <x:v>-0.0000018333654171014097</x:v>
      </x:c>
    </x:row>
    <x:row r="346" ht="25" customHeight="1">
      <x:c r="A346" s="3" t="str">
        <x:v>GL.PEOPLE.RV</x:v>
      </x:c>
      <x:c r="B346" s="3" t="str">
        <x:v>ENG</x:v>
      </x:c>
      <x:c r="C346" s="16" t="n">
        <x:v>6</x:v>
      </x:c>
      <x:c r="D346" s="25" t="n">
        <x:f>SUMIFS('Journal'!$T$11:$T$1147,'Journal'!$G$11:$G$1147,A346,'Journal'!$H$11:$H$1147,B346,'Journal'!$C$11:$C$1147,C346)</x:f>
        <x:v>2727.2200000000003</x:v>
      </x:c>
      <x:c r="E346" s="25" t="n">
        <x:f>SUMIFS('D13_Budget'!$D$11:$D$297,'D13_Budget'!$B$11:$B$297,A346,'D13_Budget'!$C$11:$C$297,B346,'D13_Budget'!$A$11:$A$297,C346)</x:f>
        <x:v>2727.225</x:v>
      </x:c>
      <x:c r="F346" s="24" t="n">
        <x:f>D346-E346</x:f>
        <x:v>-0.004999999999654392</x:v>
      </x:c>
      <x:c r="G346" s="26" t="n">
        <x:f>IF(E346=0,0,F346/E346)</x:f>
        <x:v>-0.0000018333654171014097</x:v>
      </x:c>
      <x:c r="H346" s="4" t="n">
        <x:f>IF(E346=0,0,1)</x:f>
        <x:v>1</x:v>
      </x:c>
      <x:c r="I346" s="26" t="n">
        <x:f>IF(H346=1,G346,"n/m")</x:f>
        <x:v>-0.0000018333654171014097</x:v>
      </x:c>
    </x:row>
    <x:row r="347" ht="25" customHeight="1">
      <x:c r="A347" s="3" t="str">
        <x:v>GL.PEOPLE.RV</x:v>
      </x:c>
      <x:c r="B347" s="3" t="str">
        <x:v>MGMT</x:v>
      </x:c>
      <x:c r="C347" s="16" t="n">
        <x:v>1</x:v>
      </x:c>
      <x:c r="D347" s="25" t="n">
        <x:f>SUMIFS('Journal'!$T$11:$T$1147,'Journal'!$G$11:$G$1147,A347,'Journal'!$H$11:$H$1147,B347,'Journal'!$C$11:$C$1147,C347)</x:f>
        <x:v>0</x:v>
      </x:c>
      <x:c r="E347" s="25" t="n">
        <x:f>SUMIFS('D13_Budget'!$D$11:$D$297,'D13_Budget'!$B$11:$B$297,A347,'D13_Budget'!$C$11:$C$297,B347,'D13_Budget'!$A$11:$A$297,C347)</x:f>
        <x:v>0</x:v>
      </x:c>
      <x:c r="F347" s="24" t="n">
        <x:f>D347-E347</x:f>
        <x:v>0</x:v>
      </x:c>
      <x:c r="G347" s="26" t="n">
        <x:f>IF(E347=0,0,F347/E347)</x:f>
        <x:v>0</x:v>
      </x:c>
      <x:c r="H347" s="4" t="n">
        <x:f>IF(E347=0,0,1)</x:f>
        <x:v>0</x:v>
      </x:c>
      <x:c r="I347" s="26" t="str">
        <x:f>IF(H347=1,G347,"n/m")</x:f>
        <x:v>n/m</x:v>
      </x:c>
    </x:row>
    <x:row r="348" ht="25" customHeight="1">
      <x:c r="A348" s="3" t="str">
        <x:v>GL.PEOPLE.RV</x:v>
      </x:c>
      <x:c r="B348" s="3" t="str">
        <x:v>MGMT</x:v>
      </x:c>
      <x:c r="C348" s="16" t="n">
        <x:v>2</x:v>
      </x:c>
      <x:c r="D348" s="25" t="n">
        <x:f>SUMIFS('Journal'!$T$11:$T$1147,'Journal'!$G$11:$G$1147,A348,'Journal'!$H$11:$H$1147,B348,'Journal'!$C$11:$C$1147,C348)</x:f>
        <x:v>0</x:v>
      </x:c>
      <x:c r="E348" s="25" t="n">
        <x:f>SUMIFS('D13_Budget'!$D$11:$D$297,'D13_Budget'!$B$11:$B$297,A348,'D13_Budget'!$C$11:$C$297,B348,'D13_Budget'!$A$11:$A$297,C348)</x:f>
        <x:v>0</x:v>
      </x:c>
      <x:c r="F348" s="24" t="n">
        <x:f>D348-E348</x:f>
        <x:v>0</x:v>
      </x:c>
      <x:c r="G348" s="26" t="n">
        <x:f>IF(E348=0,0,F348/E348)</x:f>
        <x:v>0</x:v>
      </x:c>
      <x:c r="H348" s="4" t="n">
        <x:f>IF(E348=0,0,1)</x:f>
        <x:v>0</x:v>
      </x:c>
      <x:c r="I348" s="26" t="str">
        <x:f>IF(H348=1,G348,"n/m")</x:f>
        <x:v>n/m</x:v>
      </x:c>
    </x:row>
    <x:row r="349" ht="25" customHeight="1">
      <x:c r="A349" s="3" t="str">
        <x:v>GL.PEOPLE.RV</x:v>
      </x:c>
      <x:c r="B349" s="3" t="str">
        <x:v>MGMT</x:v>
      </x:c>
      <x:c r="C349" s="16" t="n">
        <x:v>3</x:v>
      </x:c>
      <x:c r="D349" s="25" t="n">
        <x:f>SUMIFS('Journal'!$T$11:$T$1147,'Journal'!$G$11:$G$1147,A349,'Journal'!$H$11:$H$1147,B349,'Journal'!$C$11:$C$1147,C349)</x:f>
        <x:v>0</x:v>
      </x:c>
      <x:c r="E349" s="25" t="n">
        <x:f>SUMIFS('D13_Budget'!$D$11:$D$297,'D13_Budget'!$B$11:$B$297,A349,'D13_Budget'!$C$11:$C$297,B349,'D13_Budget'!$A$11:$A$297,C349)</x:f>
        <x:v>0</x:v>
      </x:c>
      <x:c r="F349" s="24" t="n">
        <x:f>D349-E349</x:f>
        <x:v>0</x:v>
      </x:c>
      <x:c r="G349" s="26" t="n">
        <x:f>IF(E349=0,0,F349/E349)</x:f>
        <x:v>0</x:v>
      </x:c>
      <x:c r="H349" s="4" t="n">
        <x:f>IF(E349=0,0,1)</x:f>
        <x:v>0</x:v>
      </x:c>
      <x:c r="I349" s="26" t="str">
        <x:f>IF(H349=1,G349,"n/m")</x:f>
        <x:v>n/m</x:v>
      </x:c>
    </x:row>
    <x:row r="350" ht="25" customHeight="1">
      <x:c r="A350" s="3" t="str">
        <x:v>GL.PEOPLE.RV</x:v>
      </x:c>
      <x:c r="B350" s="3" t="str">
        <x:v>MGMT</x:v>
      </x:c>
      <x:c r="C350" s="16" t="n">
        <x:v>4</x:v>
      </x:c>
      <x:c r="D350" s="25" t="n">
        <x:f>SUMIFS('Journal'!$T$11:$T$1147,'Journal'!$G$11:$G$1147,A350,'Journal'!$H$11:$H$1147,B350,'Journal'!$C$11:$C$1147,C350)</x:f>
        <x:v>0</x:v>
      </x:c>
      <x:c r="E350" s="25" t="n">
        <x:f>SUMIFS('D13_Budget'!$D$11:$D$297,'D13_Budget'!$B$11:$B$297,A350,'D13_Budget'!$C$11:$C$297,B350,'D13_Budget'!$A$11:$A$297,C350)</x:f>
        <x:v>0</x:v>
      </x:c>
      <x:c r="F350" s="24" t="n">
        <x:f>D350-E350</x:f>
        <x:v>0</x:v>
      </x:c>
      <x:c r="G350" s="26" t="n">
        <x:f>IF(E350=0,0,F350/E350)</x:f>
        <x:v>0</x:v>
      </x:c>
      <x:c r="H350" s="4" t="n">
        <x:f>IF(E350=0,0,1)</x:f>
        <x:v>0</x:v>
      </x:c>
      <x:c r="I350" s="26" t="str">
        <x:f>IF(H350=1,G350,"n/m")</x:f>
        <x:v>n/m</x:v>
      </x:c>
    </x:row>
    <x:row r="351" ht="25" customHeight="1">
      <x:c r="A351" s="3" t="str">
        <x:v>GL.PEOPLE.RV</x:v>
      </x:c>
      <x:c r="B351" s="3" t="str">
        <x:v>MGMT</x:v>
      </x:c>
      <x:c r="C351" s="16" t="n">
        <x:v>5</x:v>
      </x:c>
      <x:c r="D351" s="25" t="n">
        <x:f>SUMIFS('Journal'!$T$11:$T$1147,'Journal'!$G$11:$G$1147,A351,'Journal'!$H$11:$H$1147,B351,'Journal'!$C$11:$C$1147,C351)</x:f>
        <x:v>0</x:v>
      </x:c>
      <x:c r="E351" s="25" t="n">
        <x:f>SUMIFS('D13_Budget'!$D$11:$D$297,'D13_Budget'!$B$11:$B$297,A351,'D13_Budget'!$C$11:$C$297,B351,'D13_Budget'!$A$11:$A$297,C351)</x:f>
        <x:v>0</x:v>
      </x:c>
      <x:c r="F351" s="24" t="n">
        <x:f>D351-E351</x:f>
        <x:v>0</x:v>
      </x:c>
      <x:c r="G351" s="26" t="n">
        <x:f>IF(E351=0,0,F351/E351)</x:f>
        <x:v>0</x:v>
      </x:c>
      <x:c r="H351" s="4" t="n">
        <x:f>IF(E351=0,0,1)</x:f>
        <x:v>0</x:v>
      </x:c>
      <x:c r="I351" s="26" t="str">
        <x:f>IF(H351=1,G351,"n/m")</x:f>
        <x:v>n/m</x:v>
      </x:c>
    </x:row>
    <x:row r="352" ht="25" customHeight="1">
      <x:c r="A352" s="3" t="str">
        <x:v>GL.PEOPLE.RV</x:v>
      </x:c>
      <x:c r="B352" s="3" t="str">
        <x:v>MGMT</x:v>
      </x:c>
      <x:c r="C352" s="16" t="n">
        <x:v>6</x:v>
      </x:c>
      <x:c r="D352" s="25" t="n">
        <x:f>SUMIFS('Journal'!$T$11:$T$1147,'Journal'!$G$11:$G$1147,A352,'Journal'!$H$11:$H$1147,B352,'Journal'!$C$11:$C$1147,C352)</x:f>
        <x:v>0</x:v>
      </x:c>
      <x:c r="E352" s="25" t="n">
        <x:f>SUMIFS('D13_Budget'!$D$11:$D$297,'D13_Budget'!$B$11:$B$297,A352,'D13_Budget'!$C$11:$C$297,B352,'D13_Budget'!$A$11:$A$297,C352)</x:f>
        <x:v>0</x:v>
      </x:c>
      <x:c r="F352" s="24" t="n">
        <x:f>D352-E352</x:f>
        <x:v>0</x:v>
      </x:c>
      <x:c r="G352" s="26" t="n">
        <x:f>IF(E352=0,0,F352/E352)</x:f>
        <x:v>0</x:v>
      </x:c>
      <x:c r="H352" s="4" t="n">
        <x:f>IF(E352=0,0,1)</x:f>
        <x:v>0</x:v>
      </x:c>
      <x:c r="I352" s="26" t="str">
        <x:f>IF(H352=1,G352,"n/m")</x:f>
        <x:v>n/m</x:v>
      </x:c>
    </x:row>
    <x:row r="353" ht="25" customHeight="1">
      <x:c r="A353" s="3" t="str">
        <x:v>GL.PEOPLE.RV</x:v>
      </x:c>
      <x:c r="B353" s="3" t="str">
        <x:v>MKT</x:v>
      </x:c>
      <x:c r="C353" s="16" t="n">
        <x:v>1</x:v>
      </x:c>
      <x:c r="D353" s="25" t="n">
        <x:f>SUMIFS('Journal'!$T$11:$T$1147,'Journal'!$G$11:$G$1147,A353,'Journal'!$H$11:$H$1147,B353,'Journal'!$C$11:$C$1147,C353)</x:f>
        <x:v>0</x:v>
      </x:c>
      <x:c r="E353" s="25" t="n">
        <x:f>SUMIFS('D13_Budget'!$D$11:$D$297,'D13_Budget'!$B$11:$B$297,A353,'D13_Budget'!$C$11:$C$297,B353,'D13_Budget'!$A$11:$A$297,C353)</x:f>
        <x:v>0</x:v>
      </x:c>
      <x:c r="F353" s="24" t="n">
        <x:f>D353-E353</x:f>
        <x:v>0</x:v>
      </x:c>
      <x:c r="G353" s="26" t="n">
        <x:f>IF(E353=0,0,F353/E353)</x:f>
        <x:v>0</x:v>
      </x:c>
      <x:c r="H353" s="4" t="n">
        <x:f>IF(E353=0,0,1)</x:f>
        <x:v>0</x:v>
      </x:c>
      <x:c r="I353" s="26" t="str">
        <x:f>IF(H353=1,G353,"n/m")</x:f>
        <x:v>n/m</x:v>
      </x:c>
    </x:row>
    <x:row r="354" ht="25" customHeight="1">
      <x:c r="A354" s="3" t="str">
        <x:v>GL.PEOPLE.RV</x:v>
      </x:c>
      <x:c r="B354" s="3" t="str">
        <x:v>MKT</x:v>
      </x:c>
      <x:c r="C354" s="16" t="n">
        <x:v>2</x:v>
      </x:c>
      <x:c r="D354" s="25" t="n">
        <x:f>SUMIFS('Journal'!$T$11:$T$1147,'Journal'!$G$11:$G$1147,A354,'Journal'!$H$11:$H$1147,B354,'Journal'!$C$11:$C$1147,C354)</x:f>
        <x:v>0</x:v>
      </x:c>
      <x:c r="E354" s="25" t="n">
        <x:f>SUMIFS('D13_Budget'!$D$11:$D$297,'D13_Budget'!$B$11:$B$297,A354,'D13_Budget'!$C$11:$C$297,B354,'D13_Budget'!$A$11:$A$297,C354)</x:f>
        <x:v>0</x:v>
      </x:c>
      <x:c r="F354" s="24" t="n">
        <x:f>D354-E354</x:f>
        <x:v>0</x:v>
      </x:c>
      <x:c r="G354" s="26" t="n">
        <x:f>IF(E354=0,0,F354/E354)</x:f>
        <x:v>0</x:v>
      </x:c>
      <x:c r="H354" s="4" t="n">
        <x:f>IF(E354=0,0,1)</x:f>
        <x:v>0</x:v>
      </x:c>
      <x:c r="I354" s="26" t="str">
        <x:f>IF(H354=1,G354,"n/m")</x:f>
        <x:v>n/m</x:v>
      </x:c>
    </x:row>
    <x:row r="355" ht="25" customHeight="1">
      <x:c r="A355" s="3" t="str">
        <x:v>GL.PEOPLE.RV</x:v>
      </x:c>
      <x:c r="B355" s="3" t="str">
        <x:v>MKT</x:v>
      </x:c>
      <x:c r="C355" s="16" t="n">
        <x:v>3</x:v>
      </x:c>
      <x:c r="D355" s="25" t="n">
        <x:f>SUMIFS('Journal'!$T$11:$T$1147,'Journal'!$G$11:$G$1147,A355,'Journal'!$H$11:$H$1147,B355,'Journal'!$C$11:$C$1147,C355)</x:f>
        <x:v>0</x:v>
      </x:c>
      <x:c r="E355" s="25" t="n">
        <x:f>SUMIFS('D13_Budget'!$D$11:$D$297,'D13_Budget'!$B$11:$B$297,A355,'D13_Budget'!$C$11:$C$297,B355,'D13_Budget'!$A$11:$A$297,C355)</x:f>
        <x:v>0</x:v>
      </x:c>
      <x:c r="F355" s="24" t="n">
        <x:f>D355-E355</x:f>
        <x:v>0</x:v>
      </x:c>
      <x:c r="G355" s="26" t="n">
        <x:f>IF(E355=0,0,F355/E355)</x:f>
        <x:v>0</x:v>
      </x:c>
      <x:c r="H355" s="4" t="n">
        <x:f>IF(E355=0,0,1)</x:f>
        <x:v>0</x:v>
      </x:c>
      <x:c r="I355" s="26" t="str">
        <x:f>IF(H355=1,G355,"n/m")</x:f>
        <x:v>n/m</x:v>
      </x:c>
    </x:row>
    <x:row r="356" ht="25" customHeight="1">
      <x:c r="A356" s="3" t="str">
        <x:v>GL.PEOPLE.RV</x:v>
      </x:c>
      <x:c r="B356" s="3" t="str">
        <x:v>MKT</x:v>
      </x:c>
      <x:c r="C356" s="16" t="n">
        <x:v>4</x:v>
      </x:c>
      <x:c r="D356" s="25" t="n">
        <x:f>SUMIFS('Journal'!$T$11:$T$1147,'Journal'!$G$11:$G$1147,A356,'Journal'!$H$11:$H$1147,B356,'Journal'!$C$11:$C$1147,C356)</x:f>
        <x:v>0</x:v>
      </x:c>
      <x:c r="E356" s="25" t="n">
        <x:f>SUMIFS('D13_Budget'!$D$11:$D$297,'D13_Budget'!$B$11:$B$297,A356,'D13_Budget'!$C$11:$C$297,B356,'D13_Budget'!$A$11:$A$297,C356)</x:f>
        <x:v>0</x:v>
      </x:c>
      <x:c r="F356" s="24" t="n">
        <x:f>D356-E356</x:f>
        <x:v>0</x:v>
      </x:c>
      <x:c r="G356" s="26" t="n">
        <x:f>IF(E356=0,0,F356/E356)</x:f>
        <x:v>0</x:v>
      </x:c>
      <x:c r="H356" s="4" t="n">
        <x:f>IF(E356=0,0,1)</x:f>
        <x:v>0</x:v>
      </x:c>
      <x:c r="I356" s="26" t="str">
        <x:f>IF(H356=1,G356,"n/m")</x:f>
        <x:v>n/m</x:v>
      </x:c>
    </x:row>
    <x:row r="357" ht="25" customHeight="1">
      <x:c r="A357" s="3" t="str">
        <x:v>GL.PEOPLE.RV</x:v>
      </x:c>
      <x:c r="B357" s="3" t="str">
        <x:v>MKT</x:v>
      </x:c>
      <x:c r="C357" s="16" t="n">
        <x:v>5</x:v>
      </x:c>
      <x:c r="D357" s="25" t="n">
        <x:f>SUMIFS('Journal'!$T$11:$T$1147,'Journal'!$G$11:$G$1147,A357,'Journal'!$H$11:$H$1147,B357,'Journal'!$C$11:$C$1147,C357)</x:f>
        <x:v>0</x:v>
      </x:c>
      <x:c r="E357" s="25" t="n">
        <x:f>SUMIFS('D13_Budget'!$D$11:$D$297,'D13_Budget'!$B$11:$B$297,A357,'D13_Budget'!$C$11:$C$297,B357,'D13_Budget'!$A$11:$A$297,C357)</x:f>
        <x:v>0</x:v>
      </x:c>
      <x:c r="F357" s="24" t="n">
        <x:f>D357-E357</x:f>
        <x:v>0</x:v>
      </x:c>
      <x:c r="G357" s="26" t="n">
        <x:f>IF(E357=0,0,F357/E357)</x:f>
        <x:v>0</x:v>
      </x:c>
      <x:c r="H357" s="4" t="n">
        <x:f>IF(E357=0,0,1)</x:f>
        <x:v>0</x:v>
      </x:c>
      <x:c r="I357" s="26" t="str">
        <x:f>IF(H357=1,G357,"n/m")</x:f>
        <x:v>n/m</x:v>
      </x:c>
    </x:row>
    <x:row r="358" ht="25" customHeight="1">
      <x:c r="A358" s="3" t="str">
        <x:v>GL.PEOPLE.RV</x:v>
      </x:c>
      <x:c r="B358" s="3" t="str">
        <x:v>MKT</x:v>
      </x:c>
      <x:c r="C358" s="16" t="n">
        <x:v>6</x:v>
      </x:c>
      <x:c r="D358" s="25" t="n">
        <x:f>SUMIFS('Journal'!$T$11:$T$1147,'Journal'!$G$11:$G$1147,A358,'Journal'!$H$11:$H$1147,B358,'Journal'!$C$11:$C$1147,C358)</x:f>
        <x:v>481.28</x:v>
      </x:c>
      <x:c r="E358" s="25" t="n">
        <x:f>SUMIFS('D13_Budget'!$D$11:$D$297,'D13_Budget'!$B$11:$B$297,A358,'D13_Budget'!$C$11:$C$297,B358,'D13_Budget'!$A$11:$A$297,C358)</x:f>
        <x:v>0</x:v>
      </x:c>
      <x:c r="F358" s="24" t="n">
        <x:f>D358-E358</x:f>
        <x:v>481.28</x:v>
      </x:c>
      <x:c r="G358" s="26" t="n">
        <x:f>IF(E358=0,0,F358/E358)</x:f>
        <x:v>0</x:v>
      </x:c>
      <x:c r="H358" s="4" t="n">
        <x:f>IF(E358=0,0,1)</x:f>
        <x:v>0</x:v>
      </x:c>
      <x:c r="I358" s="26" t="str">
        <x:f>IF(H358=1,G358,"n/m")</x:f>
        <x:v>n/m</x:v>
      </x:c>
    </x:row>
    <x:row r="359" ht="25" customHeight="1">
      <x:c r="A359" s="3" t="str">
        <x:v>GL.PEOPLE.RV</x:v>
      </x:c>
      <x:c r="B359" s="3" t="str">
        <x:v>PROD</x:v>
      </x:c>
      <x:c r="C359" s="16" t="n">
        <x:v>1</x:v>
      </x:c>
      <x:c r="D359" s="25" t="n">
        <x:f>SUMIFS('Journal'!$T$11:$T$1147,'Journal'!$G$11:$G$1147,A359,'Journal'!$H$11:$H$1147,B359,'Journal'!$C$11:$C$1147,C359)</x:f>
        <x:v>0</x:v>
      </x:c>
      <x:c r="E359" s="25" t="n">
        <x:f>SUMIFS('D13_Budget'!$D$11:$D$297,'D13_Budget'!$B$11:$B$297,A359,'D13_Budget'!$C$11:$C$297,B359,'D13_Budget'!$A$11:$A$297,C359)</x:f>
        <x:v>0</x:v>
      </x:c>
      <x:c r="F359" s="24" t="n">
        <x:f>D359-E359</x:f>
        <x:v>0</x:v>
      </x:c>
      <x:c r="G359" s="26" t="n">
        <x:f>IF(E359=0,0,F359/E359)</x:f>
        <x:v>0</x:v>
      </x:c>
      <x:c r="H359" s="4" t="n">
        <x:f>IF(E359=0,0,1)</x:f>
        <x:v>0</x:v>
      </x:c>
      <x:c r="I359" s="26" t="str">
        <x:f>IF(H359=1,G359,"n/m")</x:f>
        <x:v>n/m</x:v>
      </x:c>
    </x:row>
    <x:row r="360" ht="25" customHeight="1">
      <x:c r="A360" s="3" t="str">
        <x:v>GL.PEOPLE.RV</x:v>
      </x:c>
      <x:c r="B360" s="3" t="str">
        <x:v>PROD</x:v>
      </x:c>
      <x:c r="C360" s="16" t="n">
        <x:v>2</x:v>
      </x:c>
      <x:c r="D360" s="25" t="n">
        <x:f>SUMIFS('Journal'!$T$11:$T$1147,'Journal'!$G$11:$G$1147,A360,'Journal'!$H$11:$H$1147,B360,'Journal'!$C$11:$C$1147,C360)</x:f>
        <x:v>0</x:v>
      </x:c>
      <x:c r="E360" s="25" t="n">
        <x:f>SUMIFS('D13_Budget'!$D$11:$D$297,'D13_Budget'!$B$11:$B$297,A360,'D13_Budget'!$C$11:$C$297,B360,'D13_Budget'!$A$11:$A$297,C360)</x:f>
        <x:v>0</x:v>
      </x:c>
      <x:c r="F360" s="24" t="n">
        <x:f>D360-E360</x:f>
        <x:v>0</x:v>
      </x:c>
      <x:c r="G360" s="26" t="n">
        <x:f>IF(E360=0,0,F360/E360)</x:f>
        <x:v>0</x:v>
      </x:c>
      <x:c r="H360" s="4" t="n">
        <x:f>IF(E360=0,0,1)</x:f>
        <x:v>0</x:v>
      </x:c>
      <x:c r="I360" s="26" t="str">
        <x:f>IF(H360=1,G360,"n/m")</x:f>
        <x:v>n/m</x:v>
      </x:c>
    </x:row>
    <x:row r="361" ht="25" customHeight="1">
      <x:c r="A361" s="3" t="str">
        <x:v>GL.PEOPLE.RV</x:v>
      </x:c>
      <x:c r="B361" s="3" t="str">
        <x:v>PROD</x:v>
      </x:c>
      <x:c r="C361" s="16" t="n">
        <x:v>3</x:v>
      </x:c>
      <x:c r="D361" s="25" t="n">
        <x:f>SUMIFS('Journal'!$T$11:$T$1147,'Journal'!$G$11:$G$1147,A361,'Journal'!$H$11:$H$1147,B361,'Journal'!$C$11:$C$1147,C361)</x:f>
        <x:v>0</x:v>
      </x:c>
      <x:c r="E361" s="25" t="n">
        <x:f>SUMIFS('D13_Budget'!$D$11:$D$297,'D13_Budget'!$B$11:$B$297,A361,'D13_Budget'!$C$11:$C$297,B361,'D13_Budget'!$A$11:$A$297,C361)</x:f>
        <x:v>0</x:v>
      </x:c>
      <x:c r="F361" s="24" t="n">
        <x:f>D361-E361</x:f>
        <x:v>0</x:v>
      </x:c>
      <x:c r="G361" s="26" t="n">
        <x:f>IF(E361=0,0,F361/E361)</x:f>
        <x:v>0</x:v>
      </x:c>
      <x:c r="H361" s="4" t="n">
        <x:f>IF(E361=0,0,1)</x:f>
        <x:v>0</x:v>
      </x:c>
      <x:c r="I361" s="26" t="str">
        <x:f>IF(H361=1,G361,"n/m")</x:f>
        <x:v>n/m</x:v>
      </x:c>
    </x:row>
    <x:row r="362" ht="25" customHeight="1">
      <x:c r="A362" s="3" t="str">
        <x:v>GL.PEOPLE.RV</x:v>
      </x:c>
      <x:c r="B362" s="3" t="str">
        <x:v>PROD</x:v>
      </x:c>
      <x:c r="C362" s="16" t="n">
        <x:v>4</x:v>
      </x:c>
      <x:c r="D362" s="25" t="n">
        <x:f>SUMIFS('Journal'!$T$11:$T$1147,'Journal'!$G$11:$G$1147,A362,'Journal'!$H$11:$H$1147,B362,'Journal'!$C$11:$C$1147,C362)</x:f>
        <x:v>561.49</x:v>
      </x:c>
      <x:c r="E362" s="25" t="n">
        <x:f>SUMIFS('D13_Budget'!$D$11:$D$297,'D13_Budget'!$B$11:$B$297,A362,'D13_Budget'!$C$11:$C$297,B362,'D13_Budget'!$A$11:$A$297,C362)</x:f>
        <x:v>561.4875</x:v>
      </x:c>
      <x:c r="F362" s="24" t="n">
        <x:f>D362-E362</x:f>
        <x:v>0.0025000000000545697</x:v>
      </x:c>
      <x:c r="G362" s="26" t="n">
        <x:f>IF(E362=0,0,F362/E362)</x:f>
        <x:v>0.0000044524588705083725</x:v>
      </x:c>
      <x:c r="H362" s="4" t="n">
        <x:f>IF(E362=0,0,1)</x:f>
        <x:v>1</x:v>
      </x:c>
      <x:c r="I362" s="26" t="n">
        <x:f>IF(H362=1,G362,"n/m")</x:f>
        <x:v>0.0000044524588705083725</x:v>
      </x:c>
    </x:row>
    <x:row r="363" ht="25" customHeight="1">
      <x:c r="A363" s="3" t="str">
        <x:v>GL.PEOPLE.RV</x:v>
      </x:c>
      <x:c r="B363" s="3" t="str">
        <x:v>PROD</x:v>
      </x:c>
      <x:c r="C363" s="16" t="n">
        <x:v>5</x:v>
      </x:c>
      <x:c r="D363" s="25" t="n">
        <x:f>SUMIFS('Journal'!$T$11:$T$1147,'Journal'!$G$11:$G$1147,A363,'Journal'!$H$11:$H$1147,B363,'Journal'!$C$11:$C$1147,C363)</x:f>
        <x:v>561.49</x:v>
      </x:c>
      <x:c r="E363" s="25" t="n">
        <x:f>SUMIFS('D13_Budget'!$D$11:$D$297,'D13_Budget'!$B$11:$B$297,A363,'D13_Budget'!$C$11:$C$297,B363,'D13_Budget'!$A$11:$A$297,C363)</x:f>
        <x:v>561.4875</x:v>
      </x:c>
      <x:c r="F363" s="24" t="n">
        <x:f>D363-E363</x:f>
        <x:v>0.0025000000000545697</x:v>
      </x:c>
      <x:c r="G363" s="26" t="n">
        <x:f>IF(E363=0,0,F363/E363)</x:f>
        <x:v>0.0000044524588705083725</x:v>
      </x:c>
      <x:c r="H363" s="4" t="n">
        <x:f>IF(E363=0,0,1)</x:f>
        <x:v>1</x:v>
      </x:c>
      <x:c r="I363" s="26" t="n">
        <x:f>IF(H363=1,G363,"n/m")</x:f>
        <x:v>0.0000044524588705083725</x:v>
      </x:c>
    </x:row>
    <x:row r="364" ht="25" customHeight="1">
      <x:c r="A364" s="3" t="str">
        <x:v>GL.PEOPLE.RV</x:v>
      </x:c>
      <x:c r="B364" s="3" t="str">
        <x:v>PROD</x:v>
      </x:c>
      <x:c r="C364" s="16" t="n">
        <x:v>6</x:v>
      </x:c>
      <x:c r="D364" s="25" t="n">
        <x:f>SUMIFS('Journal'!$T$11:$T$1147,'Journal'!$G$11:$G$1147,A364,'Journal'!$H$11:$H$1147,B364,'Journal'!$C$11:$C$1147,C364)</x:f>
        <x:v>561.49</x:v>
      </x:c>
      <x:c r="E364" s="25" t="n">
        <x:f>SUMIFS('D13_Budget'!$D$11:$D$297,'D13_Budget'!$B$11:$B$297,A364,'D13_Budget'!$C$11:$C$297,B364,'D13_Budget'!$A$11:$A$297,C364)</x:f>
        <x:v>561.4875</x:v>
      </x:c>
      <x:c r="F364" s="24" t="n">
        <x:f>D364-E364</x:f>
        <x:v>0.0025000000000545697</x:v>
      </x:c>
      <x:c r="G364" s="26" t="n">
        <x:f>IF(E364=0,0,F364/E364)</x:f>
        <x:v>0.0000044524588705083725</x:v>
      </x:c>
      <x:c r="H364" s="4" t="n">
        <x:f>IF(E364=0,0,1)</x:f>
        <x:v>1</x:v>
      </x:c>
      <x:c r="I364" s="26" t="n">
        <x:f>IF(H364=1,G364,"n/m")</x:f>
        <x:v>0.0000044524588705083725</x:v>
      </x:c>
    </x:row>
    <x:row r="365" ht="25" customHeight="1">
      <x:c r="A365" s="3" t="str">
        <x:v>GL.PEOPLE.SALARY</x:v>
      </x:c>
      <x:c r="B365" s="3" t="str">
        <x:v>COMP</x:v>
      </x:c>
      <x:c r="C365" s="16" t="n">
        <x:v>1</x:v>
      </x:c>
      <x:c r="D365" s="25" t="n">
        <x:f>SUMIFS('Journal'!$T$11:$T$1147,'Journal'!$G$11:$G$1147,A365,'Journal'!$H$11:$H$1147,B365,'Journal'!$C$11:$C$1147,C365)</x:f>
        <x:v>0</x:v>
      </x:c>
      <x:c r="E365" s="25" t="n">
        <x:f>SUMIFS('D13_Budget'!$D$11:$D$297,'D13_Budget'!$B$11:$B$297,A365,'D13_Budget'!$C$11:$C$297,B365,'D13_Budget'!$A$11:$A$297,C365)</x:f>
        <x:v>0</x:v>
      </x:c>
      <x:c r="F365" s="24" t="n">
        <x:f>D365-E365</x:f>
        <x:v>0</x:v>
      </x:c>
      <x:c r="G365" s="26" t="n">
        <x:f>IF(E365=0,0,F365/E365)</x:f>
        <x:v>0</x:v>
      </x:c>
      <x:c r="H365" s="4" t="n">
        <x:f>IF(E365=0,0,1)</x:f>
        <x:v>0</x:v>
      </x:c>
      <x:c r="I365" s="26" t="str">
        <x:f>IF(H365=1,G365,"n/m")</x:f>
        <x:v>n/m</x:v>
      </x:c>
    </x:row>
    <x:row r="366" ht="25" customHeight="1">
      <x:c r="A366" s="3" t="str">
        <x:v>GL.PEOPLE.SALARY</x:v>
      </x:c>
      <x:c r="B366" s="3" t="str">
        <x:v>COMP</x:v>
      </x:c>
      <x:c r="C366" s="16" t="n">
        <x:v>2</x:v>
      </x:c>
      <x:c r="D366" s="25" t="n">
        <x:f>SUMIFS('Journal'!$T$11:$T$1147,'Journal'!$G$11:$G$1147,A366,'Journal'!$H$11:$H$1147,B366,'Journal'!$C$11:$C$1147,C366)</x:f>
        <x:v>0</x:v>
      </x:c>
      <x:c r="E366" s="25" t="n">
        <x:f>SUMIFS('D13_Budget'!$D$11:$D$297,'D13_Budget'!$B$11:$B$297,A366,'D13_Budget'!$C$11:$C$297,B366,'D13_Budget'!$A$11:$A$297,C366)</x:f>
        <x:v>0</x:v>
      </x:c>
      <x:c r="F366" s="24" t="n">
        <x:f>D366-E366</x:f>
        <x:v>0</x:v>
      </x:c>
      <x:c r="G366" s="26" t="n">
        <x:f>IF(E366=0,0,F366/E366)</x:f>
        <x:v>0</x:v>
      </x:c>
      <x:c r="H366" s="4" t="n">
        <x:f>IF(E366=0,0,1)</x:f>
        <x:v>0</x:v>
      </x:c>
      <x:c r="I366" s="26" t="str">
        <x:f>IF(H366=1,G366,"n/m")</x:f>
        <x:v>n/m</x:v>
      </x:c>
    </x:row>
    <x:row r="367" ht="25" customHeight="1">
      <x:c r="A367" s="3" t="str">
        <x:v>GL.PEOPLE.SALARY</x:v>
      </x:c>
      <x:c r="B367" s="3" t="str">
        <x:v>COMP</x:v>
      </x:c>
      <x:c r="C367" s="16" t="n">
        <x:v>3</x:v>
      </x:c>
      <x:c r="D367" s="25" t="n">
        <x:f>SUMIFS('Journal'!$T$11:$T$1147,'Journal'!$G$11:$G$1147,A367,'Journal'!$H$11:$H$1147,B367,'Journal'!$C$11:$C$1147,C367)</x:f>
        <x:v>0</x:v>
      </x:c>
      <x:c r="E367" s="25" t="n">
        <x:f>SUMIFS('D13_Budget'!$D$11:$D$297,'D13_Budget'!$B$11:$B$297,A367,'D13_Budget'!$C$11:$C$297,B367,'D13_Budget'!$A$11:$A$297,C367)</x:f>
        <x:v>0</x:v>
      </x:c>
      <x:c r="F367" s="24" t="n">
        <x:f>D367-E367</x:f>
        <x:v>0</x:v>
      </x:c>
      <x:c r="G367" s="26" t="n">
        <x:f>IF(E367=0,0,F367/E367)</x:f>
        <x:v>0</x:v>
      </x:c>
      <x:c r="H367" s="4" t="n">
        <x:f>IF(E367=0,0,1)</x:f>
        <x:v>0</x:v>
      </x:c>
      <x:c r="I367" s="26" t="str">
        <x:f>IF(H367=1,G367,"n/m")</x:f>
        <x:v>n/m</x:v>
      </x:c>
    </x:row>
    <x:row r="368" ht="25" customHeight="1">
      <x:c r="A368" s="3" t="str">
        <x:v>GL.PEOPLE.SALARY</x:v>
      </x:c>
      <x:c r="B368" s="3" t="str">
        <x:v>COMP</x:v>
      </x:c>
      <x:c r="C368" s="16" t="n">
        <x:v>4</x:v>
      </x:c>
      <x:c r="D368" s="25" t="n">
        <x:f>SUMIFS('Journal'!$T$11:$T$1147,'Journal'!$G$11:$G$1147,A368,'Journal'!$H$11:$H$1147,B368,'Journal'!$C$11:$C$1147,C368)</x:f>
        <x:v>7762.5</x:v>
      </x:c>
      <x:c r="E368" s="25" t="n">
        <x:f>SUMIFS('D13_Budget'!$D$11:$D$297,'D13_Budget'!$B$11:$B$297,A368,'D13_Budget'!$C$11:$C$297,B368,'D13_Budget'!$A$11:$A$297,C368)</x:f>
        <x:v>7762.5</x:v>
      </x:c>
      <x:c r="F368" s="24" t="n">
        <x:f>D368-E368</x:f>
        <x:v>0</x:v>
      </x:c>
      <x:c r="G368" s="26" t="n">
        <x:f>IF(E368=0,0,F368/E368)</x:f>
        <x:v>0</x:v>
      </x:c>
      <x:c r="H368" s="4" t="n">
        <x:f>IF(E368=0,0,1)</x:f>
        <x:v>1</x:v>
      </x:c>
      <x:c r="I368" s="26" t="n">
        <x:f>IF(H368=1,G368,"n/m")</x:f>
        <x:v>0</x:v>
      </x:c>
    </x:row>
    <x:row r="369" ht="25" customHeight="1">
      <x:c r="A369" s="3" t="str">
        <x:v>GL.PEOPLE.SALARY</x:v>
      </x:c>
      <x:c r="B369" s="3" t="str">
        <x:v>COMP</x:v>
      </x:c>
      <x:c r="C369" s="16" t="n">
        <x:v>5</x:v>
      </x:c>
      <x:c r="D369" s="25" t="n">
        <x:f>SUMIFS('Journal'!$T$11:$T$1147,'Journal'!$G$11:$G$1147,A369,'Journal'!$H$11:$H$1147,B369,'Journal'!$C$11:$C$1147,C369)</x:f>
        <x:v>7762.5</x:v>
      </x:c>
      <x:c r="E369" s="25" t="n">
        <x:f>SUMIFS('D13_Budget'!$D$11:$D$297,'D13_Budget'!$B$11:$B$297,A369,'D13_Budget'!$C$11:$C$297,B369,'D13_Budget'!$A$11:$A$297,C369)</x:f>
        <x:v>7762.5</x:v>
      </x:c>
      <x:c r="F369" s="24" t="n">
        <x:f>D369-E369</x:f>
        <x:v>0</x:v>
      </x:c>
      <x:c r="G369" s="26" t="n">
        <x:f>IF(E369=0,0,F369/E369)</x:f>
        <x:v>0</x:v>
      </x:c>
      <x:c r="H369" s="4" t="n">
        <x:f>IF(E369=0,0,1)</x:f>
        <x:v>1</x:v>
      </x:c>
      <x:c r="I369" s="26" t="n">
        <x:f>IF(H369=1,G369,"n/m")</x:f>
        <x:v>0</x:v>
      </x:c>
    </x:row>
    <x:row r="370" ht="25" customHeight="1">
      <x:c r="A370" s="3" t="str">
        <x:v>GL.PEOPLE.SALARY</x:v>
      </x:c>
      <x:c r="B370" s="3" t="str">
        <x:v>COMP</x:v>
      </x:c>
      <x:c r="C370" s="16" t="n">
        <x:v>6</x:v>
      </x:c>
      <x:c r="D370" s="25" t="n">
        <x:f>SUMIFS('Journal'!$T$11:$T$1147,'Journal'!$G$11:$G$1147,A370,'Journal'!$H$11:$H$1147,B370,'Journal'!$C$11:$C$1147,C370)</x:f>
        <x:v>7762.5</x:v>
      </x:c>
      <x:c r="E370" s="25" t="n">
        <x:f>SUMIFS('D13_Budget'!$D$11:$D$297,'D13_Budget'!$B$11:$B$297,A370,'D13_Budget'!$C$11:$C$297,B370,'D13_Budget'!$A$11:$A$297,C370)</x:f>
        <x:v>7762.5</x:v>
      </x:c>
      <x:c r="F370" s="24" t="n">
        <x:f>D370-E370</x:f>
        <x:v>0</x:v>
      </x:c>
      <x:c r="G370" s="26" t="n">
        <x:f>IF(E370=0,0,F370/E370)</x:f>
        <x:v>0</x:v>
      </x:c>
      <x:c r="H370" s="4" t="n">
        <x:f>IF(E370=0,0,1)</x:f>
        <x:v>1</x:v>
      </x:c>
      <x:c r="I370" s="26" t="n">
        <x:f>IF(H370=1,G370,"n/m")</x:f>
        <x:v>0</x:v>
      </x:c>
    </x:row>
    <x:row r="371" ht="25" customHeight="1">
      <x:c r="A371" s="3" t="str">
        <x:v>GL.PEOPLE.SALARY</x:v>
      </x:c>
      <x:c r="B371" s="3" t="str">
        <x:v>ENG</x:v>
      </x:c>
      <x:c r="C371" s="16" t="n">
        <x:v>1</x:v>
      </x:c>
      <x:c r="D371" s="25" t="n">
        <x:f>SUMIFS('Journal'!$T$11:$T$1147,'Journal'!$G$11:$G$1147,A371,'Journal'!$H$11:$H$1147,B371,'Journal'!$C$11:$C$1147,C371)</x:f>
        <x:v>13196.25</x:v>
      </x:c>
      <x:c r="E371" s="25" t="n">
        <x:f>SUMIFS('D13_Budget'!$D$11:$D$297,'D13_Budget'!$B$11:$B$297,A371,'D13_Budget'!$C$11:$C$297,B371,'D13_Budget'!$A$11:$A$297,C371)</x:f>
        <x:v>13196.25</x:v>
      </x:c>
      <x:c r="F371" s="24" t="n">
        <x:f>D371-E371</x:f>
        <x:v>0</x:v>
      </x:c>
      <x:c r="G371" s="26" t="n">
        <x:f>IF(E371=0,0,F371/E371)</x:f>
        <x:v>0</x:v>
      </x:c>
      <x:c r="H371" s="4" t="n">
        <x:f>IF(E371=0,0,1)</x:f>
        <x:v>1</x:v>
      </x:c>
      <x:c r="I371" s="26" t="n">
        <x:f>IF(H371=1,G371,"n/m")</x:f>
        <x:v>0</x:v>
      </x:c>
    </x:row>
    <x:row r="372" ht="25" customHeight="1">
      <x:c r="A372" s="3" t="str">
        <x:v>GL.PEOPLE.SALARY</x:v>
      </x:c>
      <x:c r="B372" s="3" t="str">
        <x:v>ENG</x:v>
      </x:c>
      <x:c r="C372" s="16" t="n">
        <x:v>2</x:v>
      </x:c>
      <x:c r="D372" s="25" t="n">
        <x:f>SUMIFS('Journal'!$T$11:$T$1147,'Journal'!$G$11:$G$1147,A372,'Journal'!$H$11:$H$1147,B372,'Journal'!$C$11:$C$1147,C372)</x:f>
        <x:v>13196.25</x:v>
      </x:c>
      <x:c r="E372" s="25" t="n">
        <x:f>SUMIFS('D13_Budget'!$D$11:$D$297,'D13_Budget'!$B$11:$B$297,A372,'D13_Budget'!$C$11:$C$297,B372,'D13_Budget'!$A$11:$A$297,C372)</x:f>
        <x:v>20958.75</x:v>
      </x:c>
      <x:c r="F372" s="24" t="n">
        <x:f>D372-E372</x:f>
        <x:v>-7762.5</x:v>
      </x:c>
      <x:c r="G372" s="26" t="n">
        <x:f>IF(E372=0,0,F372/E372)</x:f>
        <x:v>-0.37037037037037035</x:v>
      </x:c>
      <x:c r="H372" s="4" t="n">
        <x:f>IF(E372=0,0,1)</x:f>
        <x:v>1</x:v>
      </x:c>
      <x:c r="I372" s="26" t="n">
        <x:f>IF(H372=1,G372,"n/m")</x:f>
        <x:v>-0.37037037037037035</x:v>
      </x:c>
    </x:row>
    <x:row r="373" ht="25" customHeight="1">
      <x:c r="A373" s="3" t="str">
        <x:v>GL.PEOPLE.SALARY</x:v>
      </x:c>
      <x:c r="B373" s="3" t="str">
        <x:v>ENG</x:v>
      </x:c>
      <x:c r="C373" s="16" t="n">
        <x:v>3</x:v>
      </x:c>
      <x:c r="D373" s="25" t="n">
        <x:f>SUMIFS('Journal'!$T$11:$T$1147,'Journal'!$G$11:$G$1147,A373,'Journal'!$H$11:$H$1147,B373,'Journal'!$C$11:$C$1147,C373)</x:f>
        <x:v>27858.75</x:v>
      </x:c>
      <x:c r="E373" s="25" t="n">
        <x:f>SUMIFS('D13_Budget'!$D$11:$D$297,'D13_Budget'!$B$11:$B$297,A373,'D13_Budget'!$C$11:$C$297,B373,'D13_Budget'!$A$11:$A$297,C373)</x:f>
        <x:v>27858.75</x:v>
      </x:c>
      <x:c r="F373" s="24" t="n">
        <x:f>D373-E373</x:f>
        <x:v>0</x:v>
      </x:c>
      <x:c r="G373" s="26" t="n">
        <x:f>IF(E373=0,0,F373/E373)</x:f>
        <x:v>0</x:v>
      </x:c>
      <x:c r="H373" s="4" t="n">
        <x:f>IF(E373=0,0,1)</x:f>
        <x:v>1</x:v>
      </x:c>
      <x:c r="I373" s="26" t="n">
        <x:f>IF(H373=1,G373,"n/m")</x:f>
        <x:v>0</x:v>
      </x:c>
    </x:row>
    <x:row r="374" ht="25" customHeight="1">
      <x:c r="A374" s="3" t="str">
        <x:v>GL.PEOPLE.SALARY</x:v>
      </x:c>
      <x:c r="B374" s="3" t="str">
        <x:v>ENG</x:v>
      </x:c>
      <x:c r="C374" s="16" t="n">
        <x:v>4</x:v>
      </x:c>
      <x:c r="D374" s="25" t="n">
        <x:f>SUMIFS('Journal'!$T$11:$T$1147,'Journal'!$G$11:$G$1147,A374,'Journal'!$H$11:$H$1147,B374,'Journal'!$C$11:$C$1147,C374)</x:f>
        <x:v>27858.75</x:v>
      </x:c>
      <x:c r="E374" s="25" t="n">
        <x:f>SUMIFS('D13_Budget'!$D$11:$D$297,'D13_Budget'!$B$11:$B$297,A374,'D13_Budget'!$C$11:$C$297,B374,'D13_Budget'!$A$11:$A$297,C374)</x:f>
        <x:v>27858.75</x:v>
      </x:c>
      <x:c r="F374" s="24" t="n">
        <x:f>D374-E374</x:f>
        <x:v>0</x:v>
      </x:c>
      <x:c r="G374" s="26" t="n">
        <x:f>IF(E374=0,0,F374/E374)</x:f>
        <x:v>0</x:v>
      </x:c>
      <x:c r="H374" s="4" t="n">
        <x:f>IF(E374=0,0,1)</x:f>
        <x:v>1</x:v>
      </x:c>
      <x:c r="I374" s="26" t="n">
        <x:f>IF(H374=1,G374,"n/m")</x:f>
        <x:v>0</x:v>
      </x:c>
    </x:row>
    <x:row r="375" ht="25" customHeight="1">
      <x:c r="A375" s="3" t="str">
        <x:v>GL.PEOPLE.SALARY</x:v>
      </x:c>
      <x:c r="B375" s="3" t="str">
        <x:v>ENG</x:v>
      </x:c>
      <x:c r="C375" s="16" t="n">
        <x:v>5</x:v>
      </x:c>
      <x:c r="D375" s="25" t="n">
        <x:f>SUMIFS('Journal'!$T$11:$T$1147,'Journal'!$G$11:$G$1147,A375,'Journal'!$H$11:$H$1147,B375,'Journal'!$C$11:$C$1147,C375)</x:f>
        <x:v>34758.75</x:v>
      </x:c>
      <x:c r="E375" s="25" t="n">
        <x:f>SUMIFS('D13_Budget'!$D$11:$D$297,'D13_Budget'!$B$11:$B$297,A375,'D13_Budget'!$C$11:$C$297,B375,'D13_Budget'!$A$11:$A$297,C375)</x:f>
        <x:v>34758.75</x:v>
      </x:c>
      <x:c r="F375" s="24" t="n">
        <x:f>D375-E375</x:f>
        <x:v>0</x:v>
      </x:c>
      <x:c r="G375" s="26" t="n">
        <x:f>IF(E375=0,0,F375/E375)</x:f>
        <x:v>0</x:v>
      </x:c>
      <x:c r="H375" s="4" t="n">
        <x:f>IF(E375=0,0,1)</x:f>
        <x:v>1</x:v>
      </x:c>
      <x:c r="I375" s="26" t="n">
        <x:f>IF(H375=1,G375,"n/m")</x:f>
        <x:v>0</x:v>
      </x:c>
    </x:row>
    <x:row r="376" ht="25" customHeight="1">
      <x:c r="A376" s="3" t="str">
        <x:v>GL.PEOPLE.SALARY</x:v>
      </x:c>
      <x:c r="B376" s="3" t="str">
        <x:v>ENG</x:v>
      </x:c>
      <x:c r="C376" s="16" t="n">
        <x:v>6</x:v>
      </x:c>
      <x:c r="D376" s="25" t="n">
        <x:f>SUMIFS('Journal'!$T$11:$T$1147,'Journal'!$G$11:$G$1147,A376,'Journal'!$H$11:$H$1147,B376,'Journal'!$C$11:$C$1147,C376)</x:f>
        <x:v>34758.75</x:v>
      </x:c>
      <x:c r="E376" s="25" t="n">
        <x:f>SUMIFS('D13_Budget'!$D$11:$D$297,'D13_Budget'!$B$11:$B$297,A376,'D13_Budget'!$C$11:$C$297,B376,'D13_Budget'!$A$11:$A$297,C376)</x:f>
        <x:v>34758.75</x:v>
      </x:c>
      <x:c r="F376" s="24" t="n">
        <x:f>D376-E376</x:f>
        <x:v>0</x:v>
      </x:c>
      <x:c r="G376" s="26" t="n">
        <x:f>IF(E376=0,0,F376/E376)</x:f>
        <x:v>0</x:v>
      </x:c>
      <x:c r="H376" s="4" t="n">
        <x:f>IF(E376=0,0,1)</x:f>
        <x:v>1</x:v>
      </x:c>
      <x:c r="I376" s="26" t="n">
        <x:f>IF(H376=1,G376,"n/m")</x:f>
        <x:v>0</x:v>
      </x:c>
    </x:row>
    <x:row r="377" ht="25" customHeight="1">
      <x:c r="A377" s="3" t="str">
        <x:v>GL.PEOPLE.SALARY</x:v>
      </x:c>
      <x:c r="B377" s="3" t="str">
        <x:v>MGMT</x:v>
      </x:c>
      <x:c r="C377" s="16" t="n">
        <x:v>1</x:v>
      </x:c>
      <x:c r="D377" s="25" t="n">
        <x:f>SUMIFS('Journal'!$T$11:$T$1147,'Journal'!$G$11:$G$1147,A377,'Journal'!$H$11:$H$1147,B377,'Journal'!$C$11:$C$1147,C377)</x:f>
        <x:v>5433.75</x:v>
      </x:c>
      <x:c r="E377" s="25" t="n">
        <x:f>SUMIFS('D13_Budget'!$D$11:$D$297,'D13_Budget'!$B$11:$B$297,A377,'D13_Budget'!$C$11:$C$297,B377,'D13_Budget'!$A$11:$A$297,C377)</x:f>
        <x:v>5433.75</x:v>
      </x:c>
      <x:c r="F377" s="24" t="n">
        <x:f>D377-E377</x:f>
        <x:v>0</x:v>
      </x:c>
      <x:c r="G377" s="26" t="n">
        <x:f>IF(E377=0,0,F377/E377)</x:f>
        <x:v>0</x:v>
      </x:c>
      <x:c r="H377" s="4" t="n">
        <x:f>IF(E377=0,0,1)</x:f>
        <x:v>1</x:v>
      </x:c>
      <x:c r="I377" s="26" t="n">
        <x:f>IF(H377=1,G377,"n/m")</x:f>
        <x:v>0</x:v>
      </x:c>
    </x:row>
    <x:row r="378" ht="25" customHeight="1">
      <x:c r="A378" s="3" t="str">
        <x:v>GL.PEOPLE.SALARY</x:v>
      </x:c>
      <x:c r="B378" s="3" t="str">
        <x:v>MGMT</x:v>
      </x:c>
      <x:c r="C378" s="16" t="n">
        <x:v>2</x:v>
      </x:c>
      <x:c r="D378" s="25" t="n">
        <x:f>SUMIFS('Journal'!$T$11:$T$1147,'Journal'!$G$11:$G$1147,A378,'Journal'!$H$11:$H$1147,B378,'Journal'!$C$11:$C$1147,C378)</x:f>
        <x:v>5433.75</x:v>
      </x:c>
      <x:c r="E378" s="25" t="n">
        <x:f>SUMIFS('D13_Budget'!$D$11:$D$297,'D13_Budget'!$B$11:$B$297,A378,'D13_Budget'!$C$11:$C$297,B378,'D13_Budget'!$A$11:$A$297,C378)</x:f>
        <x:v>5433.75</x:v>
      </x:c>
      <x:c r="F378" s="24" t="n">
        <x:f>D378-E378</x:f>
        <x:v>0</x:v>
      </x:c>
      <x:c r="G378" s="26" t="n">
        <x:f>IF(E378=0,0,F378/E378)</x:f>
        <x:v>0</x:v>
      </x:c>
      <x:c r="H378" s="4" t="n">
        <x:f>IF(E378=0,0,1)</x:f>
        <x:v>1</x:v>
      </x:c>
      <x:c r="I378" s="26" t="n">
        <x:f>IF(H378=1,G378,"n/m")</x:f>
        <x:v>0</x:v>
      </x:c>
    </x:row>
    <x:row r="379" ht="25" customHeight="1">
      <x:c r="A379" s="3" t="str">
        <x:v>GL.PEOPLE.SALARY</x:v>
      </x:c>
      <x:c r="B379" s="3" t="str">
        <x:v>MGMT</x:v>
      </x:c>
      <x:c r="C379" s="16" t="n">
        <x:v>3</x:v>
      </x:c>
      <x:c r="D379" s="25" t="n">
        <x:f>SUMIFS('Journal'!$T$11:$T$1147,'Journal'!$G$11:$G$1147,A379,'Journal'!$H$11:$H$1147,B379,'Journal'!$C$11:$C$1147,C379)</x:f>
        <x:v>5433.75</x:v>
      </x:c>
      <x:c r="E379" s="25" t="n">
        <x:f>SUMIFS('D13_Budget'!$D$11:$D$297,'D13_Budget'!$B$11:$B$297,A379,'D13_Budget'!$C$11:$C$297,B379,'D13_Budget'!$A$11:$A$297,C379)</x:f>
        <x:v>5433.75</x:v>
      </x:c>
      <x:c r="F379" s="24" t="n">
        <x:f>D379-E379</x:f>
        <x:v>0</x:v>
      </x:c>
      <x:c r="G379" s="26" t="n">
        <x:f>IF(E379=0,0,F379/E379)</x:f>
        <x:v>0</x:v>
      </x:c>
      <x:c r="H379" s="4" t="n">
        <x:f>IF(E379=0,0,1)</x:f>
        <x:v>1</x:v>
      </x:c>
      <x:c r="I379" s="26" t="n">
        <x:f>IF(H379=1,G379,"n/m")</x:f>
        <x:v>0</x:v>
      </x:c>
    </x:row>
    <x:row r="380" ht="25" customHeight="1">
      <x:c r="A380" s="3" t="str">
        <x:v>GL.PEOPLE.SALARY</x:v>
      </x:c>
      <x:c r="B380" s="3" t="str">
        <x:v>MGMT</x:v>
      </x:c>
      <x:c r="C380" s="16" t="n">
        <x:v>4</x:v>
      </x:c>
      <x:c r="D380" s="25" t="n">
        <x:f>SUMIFS('Journal'!$T$11:$T$1147,'Journal'!$G$11:$G$1147,A380,'Journal'!$H$11:$H$1147,B380,'Journal'!$C$11:$C$1147,C380)</x:f>
        <x:v>5433.75</x:v>
      </x:c>
      <x:c r="E380" s="25" t="n">
        <x:f>SUMIFS('D13_Budget'!$D$11:$D$297,'D13_Budget'!$B$11:$B$297,A380,'D13_Budget'!$C$11:$C$297,B380,'D13_Budget'!$A$11:$A$297,C380)</x:f>
        <x:v>5433.75</x:v>
      </x:c>
      <x:c r="F380" s="24" t="n">
        <x:f>D380-E380</x:f>
        <x:v>0</x:v>
      </x:c>
      <x:c r="G380" s="26" t="n">
        <x:f>IF(E380=0,0,F380/E380)</x:f>
        <x:v>0</x:v>
      </x:c>
      <x:c r="H380" s="4" t="n">
        <x:f>IF(E380=0,0,1)</x:f>
        <x:v>1</x:v>
      </x:c>
      <x:c r="I380" s="26" t="n">
        <x:f>IF(H380=1,G380,"n/m")</x:f>
        <x:v>0</x:v>
      </x:c>
    </x:row>
    <x:row r="381" ht="25" customHeight="1">
      <x:c r="A381" s="3" t="str">
        <x:v>GL.PEOPLE.SALARY</x:v>
      </x:c>
      <x:c r="B381" s="3" t="str">
        <x:v>MGMT</x:v>
      </x:c>
      <x:c r="C381" s="16" t="n">
        <x:v>5</x:v>
      </x:c>
      <x:c r="D381" s="25" t="n">
        <x:f>SUMIFS('Journal'!$T$11:$T$1147,'Journal'!$G$11:$G$1147,A381,'Journal'!$H$11:$H$1147,B381,'Journal'!$C$11:$C$1147,C381)</x:f>
        <x:v>5433.75</x:v>
      </x:c>
      <x:c r="E381" s="25" t="n">
        <x:f>SUMIFS('D13_Budget'!$D$11:$D$297,'D13_Budget'!$B$11:$B$297,A381,'D13_Budget'!$C$11:$C$297,B381,'D13_Budget'!$A$11:$A$297,C381)</x:f>
        <x:v>5433.75</x:v>
      </x:c>
      <x:c r="F381" s="24" t="n">
        <x:f>D381-E381</x:f>
        <x:v>0</x:v>
      </x:c>
      <x:c r="G381" s="26" t="n">
        <x:f>IF(E381=0,0,F381/E381)</x:f>
        <x:v>0</x:v>
      </x:c>
      <x:c r="H381" s="4" t="n">
        <x:f>IF(E381=0,0,1)</x:f>
        <x:v>1</x:v>
      </x:c>
      <x:c r="I381" s="26" t="n">
        <x:f>IF(H381=1,G381,"n/m")</x:f>
        <x:v>0</x:v>
      </x:c>
    </x:row>
    <x:row r="382" ht="25" customHeight="1">
      <x:c r="A382" s="3" t="str">
        <x:v>GL.PEOPLE.SALARY</x:v>
      </x:c>
      <x:c r="B382" s="3" t="str">
        <x:v>MGMT</x:v>
      </x:c>
      <x:c r="C382" s="16" t="n">
        <x:v>6</x:v>
      </x:c>
      <x:c r="D382" s="25" t="n">
        <x:f>SUMIFS('Journal'!$T$11:$T$1147,'Journal'!$G$11:$G$1147,A382,'Journal'!$H$11:$H$1147,B382,'Journal'!$C$11:$C$1147,C382)</x:f>
        <x:v>5433.75</x:v>
      </x:c>
      <x:c r="E382" s="25" t="n">
        <x:f>SUMIFS('D13_Budget'!$D$11:$D$297,'D13_Budget'!$B$11:$B$297,A382,'D13_Budget'!$C$11:$C$297,B382,'D13_Budget'!$A$11:$A$297,C382)</x:f>
        <x:v>5433.75</x:v>
      </x:c>
      <x:c r="F382" s="24" t="n">
        <x:f>D382-E382</x:f>
        <x:v>0</x:v>
      </x:c>
      <x:c r="G382" s="26" t="n">
        <x:f>IF(E382=0,0,F382/E382)</x:f>
        <x:v>0</x:v>
      </x:c>
      <x:c r="H382" s="4" t="n">
        <x:f>IF(E382=0,0,1)</x:f>
        <x:v>1</x:v>
      </x:c>
      <x:c r="I382" s="26" t="n">
        <x:f>IF(H382=1,G382,"n/m")</x:f>
        <x:v>0</x:v>
      </x:c>
    </x:row>
    <x:row r="383" ht="25" customHeight="1">
      <x:c r="A383" s="3" t="str">
        <x:v>GL.PEOPLE.SALARY</x:v>
      </x:c>
      <x:c r="B383" s="3" t="str">
        <x:v>MKT</x:v>
      </x:c>
      <x:c r="C383" s="16" t="n">
        <x:v>1</x:v>
      </x:c>
      <x:c r="D383" s="25" t="n">
        <x:f>SUMIFS('Journal'!$T$11:$T$1147,'Journal'!$G$11:$G$1147,A383,'Journal'!$H$11:$H$1147,B383,'Journal'!$C$11:$C$1147,C383)</x:f>
        <x:v>0</x:v>
      </x:c>
      <x:c r="E383" s="25" t="n">
        <x:f>SUMIFS('D13_Budget'!$D$11:$D$297,'D13_Budget'!$B$11:$B$297,A383,'D13_Budget'!$C$11:$C$297,B383,'D13_Budget'!$A$11:$A$297,C383)</x:f>
        <x:v>0</x:v>
      </x:c>
      <x:c r="F383" s="24" t="n">
        <x:f>D383-E383</x:f>
        <x:v>0</x:v>
      </x:c>
      <x:c r="G383" s="26" t="n">
        <x:f>IF(E383=0,0,F383/E383)</x:f>
        <x:v>0</x:v>
      </x:c>
      <x:c r="H383" s="4" t="n">
        <x:f>IF(E383=0,0,1)</x:f>
        <x:v>0</x:v>
      </x:c>
      <x:c r="I383" s="26" t="str">
        <x:f>IF(H383=1,G383,"n/m")</x:f>
        <x:v>n/m</x:v>
      </x:c>
    </x:row>
    <x:row r="384" ht="25" customHeight="1">
      <x:c r="A384" s="3" t="str">
        <x:v>GL.PEOPLE.SALARY</x:v>
      </x:c>
      <x:c r="B384" s="3" t="str">
        <x:v>MKT</x:v>
      </x:c>
      <x:c r="C384" s="16" t="n">
        <x:v>2</x:v>
      </x:c>
      <x:c r="D384" s="25" t="n">
        <x:f>SUMIFS('Journal'!$T$11:$T$1147,'Journal'!$G$11:$G$1147,A384,'Journal'!$H$11:$H$1147,B384,'Journal'!$C$11:$C$1147,C384)</x:f>
        <x:v>0</x:v>
      </x:c>
      <x:c r="E384" s="25" t="n">
        <x:f>SUMIFS('D13_Budget'!$D$11:$D$297,'D13_Budget'!$B$11:$B$297,A384,'D13_Budget'!$C$11:$C$297,B384,'D13_Budget'!$A$11:$A$297,C384)</x:f>
        <x:v>0</x:v>
      </x:c>
      <x:c r="F384" s="24" t="n">
        <x:f>D384-E384</x:f>
        <x:v>0</x:v>
      </x:c>
      <x:c r="G384" s="26" t="n">
        <x:f>IF(E384=0,0,F384/E384)</x:f>
        <x:v>0</x:v>
      </x:c>
      <x:c r="H384" s="4" t="n">
        <x:f>IF(E384=0,0,1)</x:f>
        <x:v>0</x:v>
      </x:c>
      <x:c r="I384" s="26" t="str">
        <x:f>IF(H384=1,G384,"n/m")</x:f>
        <x:v>n/m</x:v>
      </x:c>
    </x:row>
    <x:row r="385" ht="25" customHeight="1">
      <x:c r="A385" s="3" t="str">
        <x:v>GL.PEOPLE.SALARY</x:v>
      </x:c>
      <x:c r="B385" s="3" t="str">
        <x:v>MKT</x:v>
      </x:c>
      <x:c r="C385" s="16" t="n">
        <x:v>3</x:v>
      </x:c>
      <x:c r="D385" s="25" t="n">
        <x:f>SUMIFS('Journal'!$T$11:$T$1147,'Journal'!$G$11:$G$1147,A385,'Journal'!$H$11:$H$1147,B385,'Journal'!$C$11:$C$1147,C385)</x:f>
        <x:v>0</x:v>
      </x:c>
      <x:c r="E385" s="25" t="n">
        <x:f>SUMIFS('D13_Budget'!$D$11:$D$297,'D13_Budget'!$B$11:$B$297,A385,'D13_Budget'!$C$11:$C$297,B385,'D13_Budget'!$A$11:$A$297,C385)</x:f>
        <x:v>0</x:v>
      </x:c>
      <x:c r="F385" s="24" t="n">
        <x:f>D385-E385</x:f>
        <x:v>0</x:v>
      </x:c>
      <x:c r="G385" s="26" t="n">
        <x:f>IF(E385=0,0,F385/E385)</x:f>
        <x:v>0</x:v>
      </x:c>
      <x:c r="H385" s="4" t="n">
        <x:f>IF(E385=0,0,1)</x:f>
        <x:v>0</x:v>
      </x:c>
      <x:c r="I385" s="26" t="str">
        <x:f>IF(H385=1,G385,"n/m")</x:f>
        <x:v>n/m</x:v>
      </x:c>
    </x:row>
    <x:row r="386" ht="25" customHeight="1">
      <x:c r="A386" s="3" t="str">
        <x:v>GL.PEOPLE.SALARY</x:v>
      </x:c>
      <x:c r="B386" s="3" t="str">
        <x:v>MKT</x:v>
      </x:c>
      <x:c r="C386" s="16" t="n">
        <x:v>4</x:v>
      </x:c>
      <x:c r="D386" s="25" t="n">
        <x:f>SUMIFS('Journal'!$T$11:$T$1147,'Journal'!$G$11:$G$1147,A386,'Journal'!$H$11:$H$1147,B386,'Journal'!$C$11:$C$1147,C386)</x:f>
        <x:v>0</x:v>
      </x:c>
      <x:c r="E386" s="25" t="n">
        <x:f>SUMIFS('D13_Budget'!$D$11:$D$297,'D13_Budget'!$B$11:$B$297,A386,'D13_Budget'!$C$11:$C$297,B386,'D13_Budget'!$A$11:$A$297,C386)</x:f>
        <x:v>0</x:v>
      </x:c>
      <x:c r="F386" s="24" t="n">
        <x:f>D386-E386</x:f>
        <x:v>0</x:v>
      </x:c>
      <x:c r="G386" s="26" t="n">
        <x:f>IF(E386=0,0,F386/E386)</x:f>
        <x:v>0</x:v>
      </x:c>
      <x:c r="H386" s="4" t="n">
        <x:f>IF(E386=0,0,1)</x:f>
        <x:v>0</x:v>
      </x:c>
      <x:c r="I386" s="26" t="str">
        <x:f>IF(H386=1,G386,"n/m")</x:f>
        <x:v>n/m</x:v>
      </x:c>
    </x:row>
    <x:row r="387" ht="25" customHeight="1">
      <x:c r="A387" s="3" t="str">
        <x:v>GL.PEOPLE.SALARY</x:v>
      </x:c>
      <x:c r="B387" s="3" t="str">
        <x:v>MKT</x:v>
      </x:c>
      <x:c r="C387" s="16" t="n">
        <x:v>5</x:v>
      </x:c>
      <x:c r="D387" s="25" t="n">
        <x:f>SUMIFS('Journal'!$T$11:$T$1147,'Journal'!$G$11:$G$1147,A387,'Journal'!$H$11:$H$1147,B387,'Journal'!$C$11:$C$1147,C387)</x:f>
        <x:v>0</x:v>
      </x:c>
      <x:c r="E387" s="25" t="n">
        <x:f>SUMIFS('D13_Budget'!$D$11:$D$297,'D13_Budget'!$B$11:$B$297,A387,'D13_Budget'!$C$11:$C$297,B387,'D13_Budget'!$A$11:$A$297,C387)</x:f>
        <x:v>0</x:v>
      </x:c>
      <x:c r="F387" s="24" t="n">
        <x:f>D387-E387</x:f>
        <x:v>0</x:v>
      </x:c>
      <x:c r="G387" s="26" t="n">
        <x:f>IF(E387=0,0,F387/E387)</x:f>
        <x:v>0</x:v>
      </x:c>
      <x:c r="H387" s="4" t="n">
        <x:f>IF(E387=0,0,1)</x:f>
        <x:v>0</x:v>
      </x:c>
      <x:c r="I387" s="26" t="str">
        <x:f>IF(H387=1,G387,"n/m")</x:f>
        <x:v>n/m</x:v>
      </x:c>
    </x:row>
    <x:row r="388" ht="25" customHeight="1">
      <x:c r="A388" s="3" t="str">
        <x:v>GL.PEOPLE.SALARY</x:v>
      </x:c>
      <x:c r="B388" s="3" t="str">
        <x:v>MKT</x:v>
      </x:c>
      <x:c r="C388" s="16" t="n">
        <x:v>6</x:v>
      </x:c>
      <x:c r="D388" s="25" t="n">
        <x:f>SUMIFS('Journal'!$T$11:$T$1147,'Journal'!$G$11:$G$1147,A388,'Journal'!$H$11:$H$1147,B388,'Journal'!$C$11:$C$1147,C388)</x:f>
        <x:v>5175</x:v>
      </x:c>
      <x:c r="E388" s="25" t="n">
        <x:f>SUMIFS('D13_Budget'!$D$11:$D$297,'D13_Budget'!$B$11:$B$297,A388,'D13_Budget'!$C$11:$C$297,B388,'D13_Budget'!$A$11:$A$297,C388)</x:f>
        <x:v>0</x:v>
      </x:c>
      <x:c r="F388" s="24" t="n">
        <x:f>D388-E388</x:f>
        <x:v>5175</x:v>
      </x:c>
      <x:c r="G388" s="26" t="n">
        <x:f>IF(E388=0,0,F388/E388)</x:f>
        <x:v>0</x:v>
      </x:c>
      <x:c r="H388" s="4" t="n">
        <x:f>IF(E388=0,0,1)</x:f>
        <x:v>0</x:v>
      </x:c>
      <x:c r="I388" s="26" t="str">
        <x:f>IF(H388=1,G388,"n/m")</x:f>
        <x:v>n/m</x:v>
      </x:c>
    </x:row>
    <x:row r="389" ht="25" customHeight="1">
      <x:c r="A389" s="3" t="str">
        <x:v>GL.PEOPLE.SALARY</x:v>
      </x:c>
      <x:c r="B389" s="3" t="str">
        <x:v>PROD</x:v>
      </x:c>
      <x:c r="C389" s="16" t="n">
        <x:v>1</x:v>
      </x:c>
      <x:c r="D389" s="25" t="n">
        <x:f>SUMIFS('Journal'!$T$11:$T$1147,'Journal'!$G$11:$G$1147,A389,'Journal'!$H$11:$H$1147,B389,'Journal'!$C$11:$C$1147,C389)</x:f>
        <x:v>0</x:v>
      </x:c>
      <x:c r="E389" s="25" t="n">
        <x:f>SUMIFS('D13_Budget'!$D$11:$D$297,'D13_Budget'!$B$11:$B$297,A389,'D13_Budget'!$C$11:$C$297,B389,'D13_Budget'!$A$11:$A$297,C389)</x:f>
        <x:v>0</x:v>
      </x:c>
      <x:c r="F389" s="24" t="n">
        <x:f>D389-E389</x:f>
        <x:v>0</x:v>
      </x:c>
      <x:c r="G389" s="26" t="n">
        <x:f>IF(E389=0,0,F389/E389)</x:f>
        <x:v>0</x:v>
      </x:c>
      <x:c r="H389" s="4" t="n">
        <x:f>IF(E389=0,0,1)</x:f>
        <x:v>0</x:v>
      </x:c>
      <x:c r="I389" s="26" t="str">
        <x:f>IF(H389=1,G389,"n/m")</x:f>
        <x:v>n/m</x:v>
      </x:c>
    </x:row>
    <x:row r="390" ht="25" customHeight="1">
      <x:c r="A390" s="3" t="str">
        <x:v>GL.PEOPLE.SALARY</x:v>
      </x:c>
      <x:c r="B390" s="3" t="str">
        <x:v>PROD</x:v>
      </x:c>
      <x:c r="C390" s="16" t="n">
        <x:v>2</x:v>
      </x:c>
      <x:c r="D390" s="25" t="n">
        <x:f>SUMIFS('Journal'!$T$11:$T$1147,'Journal'!$G$11:$G$1147,A390,'Journal'!$H$11:$H$1147,B390,'Journal'!$C$11:$C$1147,C390)</x:f>
        <x:v>0</x:v>
      </x:c>
      <x:c r="E390" s="25" t="n">
        <x:f>SUMIFS('D13_Budget'!$D$11:$D$297,'D13_Budget'!$B$11:$B$297,A390,'D13_Budget'!$C$11:$C$297,B390,'D13_Budget'!$A$11:$A$297,C390)</x:f>
        <x:v>0</x:v>
      </x:c>
      <x:c r="F390" s="24" t="n">
        <x:f>D390-E390</x:f>
        <x:v>0</x:v>
      </x:c>
      <x:c r="G390" s="26" t="n">
        <x:f>IF(E390=0,0,F390/E390)</x:f>
        <x:v>0</x:v>
      </x:c>
      <x:c r="H390" s="4" t="n">
        <x:f>IF(E390=0,0,1)</x:f>
        <x:v>0</x:v>
      </x:c>
      <x:c r="I390" s="26" t="str">
        <x:f>IF(H390=1,G390,"n/m")</x:f>
        <x:v>n/m</x:v>
      </x:c>
    </x:row>
    <x:row r="391" ht="25" customHeight="1">
      <x:c r="A391" s="3" t="str">
        <x:v>GL.PEOPLE.SALARY</x:v>
      </x:c>
      <x:c r="B391" s="3" t="str">
        <x:v>PROD</x:v>
      </x:c>
      <x:c r="C391" s="16" t="n">
        <x:v>3</x:v>
      </x:c>
      <x:c r="D391" s="25" t="n">
        <x:f>SUMIFS('Journal'!$T$11:$T$1147,'Journal'!$G$11:$G$1147,A391,'Journal'!$H$11:$H$1147,B391,'Journal'!$C$11:$C$1147,C391)</x:f>
        <x:v>0</x:v>
      </x:c>
      <x:c r="E391" s="25" t="n">
        <x:f>SUMIFS('D13_Budget'!$D$11:$D$297,'D13_Budget'!$B$11:$B$297,A391,'D13_Budget'!$C$11:$C$297,B391,'D13_Budget'!$A$11:$A$297,C391)</x:f>
        <x:v>0</x:v>
      </x:c>
      <x:c r="F391" s="24" t="n">
        <x:f>D391-E391</x:f>
        <x:v>0</x:v>
      </x:c>
      <x:c r="G391" s="26" t="n">
        <x:f>IF(E391=0,0,F391/E391)</x:f>
        <x:v>0</x:v>
      </x:c>
      <x:c r="H391" s="4" t="n">
        <x:f>IF(E391=0,0,1)</x:f>
        <x:v>0</x:v>
      </x:c>
      <x:c r="I391" s="26" t="str">
        <x:f>IF(H391=1,G391,"n/m")</x:f>
        <x:v>n/m</x:v>
      </x:c>
    </x:row>
    <x:row r="392" ht="25" customHeight="1">
      <x:c r="A392" s="3" t="str">
        <x:v>GL.PEOPLE.SALARY</x:v>
      </x:c>
      <x:c r="B392" s="3" t="str">
        <x:v>PROD</x:v>
      </x:c>
      <x:c r="C392" s="16" t="n">
        <x:v>4</x:v>
      </x:c>
      <x:c r="D392" s="25" t="n">
        <x:f>SUMIFS('Journal'!$T$11:$T$1147,'Journal'!$G$11:$G$1147,A392,'Journal'!$H$11:$H$1147,B392,'Journal'!$C$11:$C$1147,C392)</x:f>
        <x:v>6037.5</x:v>
      </x:c>
      <x:c r="E392" s="25" t="n">
        <x:f>SUMIFS('D13_Budget'!$D$11:$D$297,'D13_Budget'!$B$11:$B$297,A392,'D13_Budget'!$C$11:$C$297,B392,'D13_Budget'!$A$11:$A$297,C392)</x:f>
        <x:v>6037.5</x:v>
      </x:c>
      <x:c r="F392" s="24" t="n">
        <x:f>D392-E392</x:f>
        <x:v>0</x:v>
      </x:c>
      <x:c r="G392" s="26" t="n">
        <x:f>IF(E392=0,0,F392/E392)</x:f>
        <x:v>0</x:v>
      </x:c>
      <x:c r="H392" s="4" t="n">
        <x:f>IF(E392=0,0,1)</x:f>
        <x:v>1</x:v>
      </x:c>
      <x:c r="I392" s="26" t="n">
        <x:f>IF(H392=1,G392,"n/m")</x:f>
        <x:v>0</x:v>
      </x:c>
    </x:row>
    <x:row r="393" ht="25" customHeight="1">
      <x:c r="A393" s="3" t="str">
        <x:v>GL.PEOPLE.SALARY</x:v>
      </x:c>
      <x:c r="B393" s="3" t="str">
        <x:v>PROD</x:v>
      </x:c>
      <x:c r="C393" s="16" t="n">
        <x:v>5</x:v>
      </x:c>
      <x:c r="D393" s="25" t="n">
        <x:f>SUMIFS('Journal'!$T$11:$T$1147,'Journal'!$G$11:$G$1147,A393,'Journal'!$H$11:$H$1147,B393,'Journal'!$C$11:$C$1147,C393)</x:f>
        <x:v>6037.5</x:v>
      </x:c>
      <x:c r="E393" s="25" t="n">
        <x:f>SUMIFS('D13_Budget'!$D$11:$D$297,'D13_Budget'!$B$11:$B$297,A393,'D13_Budget'!$C$11:$C$297,B393,'D13_Budget'!$A$11:$A$297,C393)</x:f>
        <x:v>6037.5</x:v>
      </x:c>
      <x:c r="F393" s="24" t="n">
        <x:f>D393-E393</x:f>
        <x:v>0</x:v>
      </x:c>
      <x:c r="G393" s="26" t="n">
        <x:f>IF(E393=0,0,F393/E393)</x:f>
        <x:v>0</x:v>
      </x:c>
      <x:c r="H393" s="4" t="n">
        <x:f>IF(E393=0,0,1)</x:f>
        <x:v>1</x:v>
      </x:c>
      <x:c r="I393" s="26" t="n">
        <x:f>IF(H393=1,G393,"n/m")</x:f>
        <x:v>0</x:v>
      </x:c>
    </x:row>
    <x:row r="394" ht="25" customHeight="1">
      <x:c r="A394" s="3" t="str">
        <x:v>GL.PEOPLE.SALARY</x:v>
      </x:c>
      <x:c r="B394" s="3" t="str">
        <x:v>PROD</x:v>
      </x:c>
      <x:c r="C394" s="16" t="n">
        <x:v>6</x:v>
      </x:c>
      <x:c r="D394" s="25" t="n">
        <x:f>SUMIFS('Journal'!$T$11:$T$1147,'Journal'!$G$11:$G$1147,A394,'Journal'!$H$11:$H$1147,B394,'Journal'!$C$11:$C$1147,C394)</x:f>
        <x:v>6037.5</x:v>
      </x:c>
      <x:c r="E394" s="25" t="n">
        <x:f>SUMIFS('D13_Budget'!$D$11:$D$297,'D13_Budget'!$B$11:$B$297,A394,'D13_Budget'!$C$11:$C$297,B394,'D13_Budget'!$A$11:$A$297,C394)</x:f>
        <x:v>6037.5</x:v>
      </x:c>
      <x:c r="F394" s="24" t="n">
        <x:f>D394-E394</x:f>
        <x:v>0</x:v>
      </x:c>
      <x:c r="G394" s="26" t="n">
        <x:f>IF(E394=0,0,F394/E394)</x:f>
        <x:v>0</x:v>
      </x:c>
      <x:c r="H394" s="4" t="n">
        <x:f>IF(E394=0,0,1)</x:f>
        <x:v>1</x:v>
      </x:c>
      <x:c r="I394" s="26" t="n">
        <x:f>IF(H394=1,G394,"n/m")</x:f>
        <x:v>0</x:v>
      </x:c>
    </x:row>
    <x:row r="395" ht="25" customHeight="1">
      <x:c r="A395" s="3" t="str">
        <x:v>GL.PEOPLE.U1</x:v>
      </x:c>
      <x:c r="B395" s="3" t="str">
        <x:v>COMP</x:v>
      </x:c>
      <x:c r="C395" s="16" t="n">
        <x:v>1</x:v>
      </x:c>
      <x:c r="D395" s="25" t="n">
        <x:f>SUMIFS('Journal'!$T$11:$T$1147,'Journal'!$G$11:$G$1147,A395,'Journal'!$H$11:$H$1147,B395,'Journal'!$C$11:$C$1147,C395)</x:f>
        <x:v>0</x:v>
      </x:c>
      <x:c r="E395" s="25" t="n">
        <x:f>SUMIFS('D13_Budget'!$D$11:$D$297,'D13_Budget'!$B$11:$B$297,A395,'D13_Budget'!$C$11:$C$297,B395,'D13_Budget'!$A$11:$A$297,C395)</x:f>
        <x:v>0</x:v>
      </x:c>
      <x:c r="F395" s="24" t="n">
        <x:f>D395-E395</x:f>
        <x:v>0</x:v>
      </x:c>
      <x:c r="G395" s="26" t="n">
        <x:f>IF(E395=0,0,F395/E395)</x:f>
        <x:v>0</x:v>
      </x:c>
      <x:c r="H395" s="4" t="n">
        <x:f>IF(E395=0,0,1)</x:f>
        <x:v>0</x:v>
      </x:c>
      <x:c r="I395" s="26" t="str">
        <x:f>IF(H395=1,G395,"n/m")</x:f>
        <x:v>n/m</x:v>
      </x:c>
    </x:row>
    <x:row r="396" ht="25" customHeight="1">
      <x:c r="A396" s="3" t="str">
        <x:v>GL.PEOPLE.U1</x:v>
      </x:c>
      <x:c r="B396" s="3" t="str">
        <x:v>COMP</x:v>
      </x:c>
      <x:c r="C396" s="16" t="n">
        <x:v>2</x:v>
      </x:c>
      <x:c r="D396" s="25" t="n">
        <x:f>SUMIFS('Journal'!$T$11:$T$1147,'Journal'!$G$11:$G$1147,A396,'Journal'!$H$11:$H$1147,B396,'Journal'!$C$11:$C$1147,C396)</x:f>
        <x:v>0</x:v>
      </x:c>
      <x:c r="E396" s="25" t="n">
        <x:f>SUMIFS('D13_Budget'!$D$11:$D$297,'D13_Budget'!$B$11:$B$297,A396,'D13_Budget'!$C$11:$C$297,B396,'D13_Budget'!$A$11:$A$297,C396)</x:f>
        <x:v>0</x:v>
      </x:c>
      <x:c r="F396" s="24" t="n">
        <x:f>D396-E396</x:f>
        <x:v>0</x:v>
      </x:c>
      <x:c r="G396" s="26" t="n">
        <x:f>IF(E396=0,0,F396/E396)</x:f>
        <x:v>0</x:v>
      </x:c>
      <x:c r="H396" s="4" t="n">
        <x:f>IF(E396=0,0,1)</x:f>
        <x:v>0</x:v>
      </x:c>
      <x:c r="I396" s="26" t="str">
        <x:f>IF(H396=1,G396,"n/m")</x:f>
        <x:v>n/m</x:v>
      </x:c>
    </x:row>
    <x:row r="397" ht="25" customHeight="1">
      <x:c r="A397" s="3" t="str">
        <x:v>GL.PEOPLE.U1</x:v>
      </x:c>
      <x:c r="B397" s="3" t="str">
        <x:v>COMP</x:v>
      </x:c>
      <x:c r="C397" s="16" t="n">
        <x:v>3</x:v>
      </x:c>
      <x:c r="D397" s="25" t="n">
        <x:f>SUMIFS('Journal'!$T$11:$T$1147,'Journal'!$G$11:$G$1147,A397,'Journal'!$H$11:$H$1147,B397,'Journal'!$C$11:$C$1147,C397)</x:f>
        <x:v>0</x:v>
      </x:c>
      <x:c r="E397" s="25" t="n">
        <x:f>SUMIFS('D13_Budget'!$D$11:$D$297,'D13_Budget'!$B$11:$B$297,A397,'D13_Budget'!$C$11:$C$297,B397,'D13_Budget'!$A$11:$A$297,C397)</x:f>
        <x:v>0</x:v>
      </x:c>
      <x:c r="F397" s="24" t="n">
        <x:f>D397-E397</x:f>
        <x:v>0</x:v>
      </x:c>
      <x:c r="G397" s="26" t="n">
        <x:f>IF(E397=0,0,F397/E397)</x:f>
        <x:v>0</x:v>
      </x:c>
      <x:c r="H397" s="4" t="n">
        <x:f>IF(E397=0,0,1)</x:f>
        <x:v>0</x:v>
      </x:c>
      <x:c r="I397" s="26" t="str">
        <x:f>IF(H397=1,G397,"n/m")</x:f>
        <x:v>n/m</x:v>
      </x:c>
    </x:row>
    <x:row r="398" ht="25" customHeight="1">
      <x:c r="A398" s="3" t="str">
        <x:v>GL.PEOPLE.U1</x:v>
      </x:c>
      <x:c r="B398" s="3" t="str">
        <x:v>COMP</x:v>
      </x:c>
      <x:c r="C398" s="16" t="n">
        <x:v>4</x:v>
      </x:c>
      <x:c r="D398" s="25" t="n">
        <x:f>SUMIFS('Journal'!$T$11:$T$1147,'Journal'!$G$11:$G$1147,A398,'Journal'!$H$11:$H$1147,B398,'Journal'!$C$11:$C$1147,C398)</x:f>
        <x:v>163.01</x:v>
      </x:c>
      <x:c r="E398" s="25" t="n">
        <x:f>SUMIFS('D13_Budget'!$D$11:$D$297,'D13_Budget'!$B$11:$B$297,A398,'D13_Budget'!$C$11:$C$297,B398,'D13_Budget'!$A$11:$A$297,C398)</x:f>
        <x:v>163.0125</x:v>
      </x:c>
      <x:c r="F398" s="24" t="n">
        <x:f>D398-E398</x:f>
        <x:v>-0.0024999999999977263</x:v>
      </x:c>
      <x:c r="G398" s="26" t="n">
        <x:f>IF(E398=0,0,F398/E398)</x:f>
        <x:v>-0.000015336247220291243</x:v>
      </x:c>
      <x:c r="H398" s="4" t="n">
        <x:f>IF(E398=0,0,1)</x:f>
        <x:v>1</x:v>
      </x:c>
      <x:c r="I398" s="26" t="n">
        <x:f>IF(H398=1,G398,"n/m")</x:f>
        <x:v>-0.000015336247220291243</x:v>
      </x:c>
    </x:row>
    <x:row r="399" ht="25" customHeight="1">
      <x:c r="A399" s="3" t="str">
        <x:v>GL.PEOPLE.U1</x:v>
      </x:c>
      <x:c r="B399" s="3" t="str">
        <x:v>COMP</x:v>
      </x:c>
      <x:c r="C399" s="16" t="n">
        <x:v>5</x:v>
      </x:c>
      <x:c r="D399" s="25" t="n">
        <x:f>SUMIFS('Journal'!$T$11:$T$1147,'Journal'!$G$11:$G$1147,A399,'Journal'!$H$11:$H$1147,B399,'Journal'!$C$11:$C$1147,C399)</x:f>
        <x:v>163.01</x:v>
      </x:c>
      <x:c r="E399" s="25" t="n">
        <x:f>SUMIFS('D13_Budget'!$D$11:$D$297,'D13_Budget'!$B$11:$B$297,A399,'D13_Budget'!$C$11:$C$297,B399,'D13_Budget'!$A$11:$A$297,C399)</x:f>
        <x:v>163.0125</x:v>
      </x:c>
      <x:c r="F399" s="24" t="n">
        <x:f>D399-E399</x:f>
        <x:v>-0.0024999999999977263</x:v>
      </x:c>
      <x:c r="G399" s="26" t="n">
        <x:f>IF(E399=0,0,F399/E399)</x:f>
        <x:v>-0.000015336247220291243</x:v>
      </x:c>
      <x:c r="H399" s="4" t="n">
        <x:f>IF(E399=0,0,1)</x:f>
        <x:v>1</x:v>
      </x:c>
      <x:c r="I399" s="26" t="n">
        <x:f>IF(H399=1,G399,"n/m")</x:f>
        <x:v>-0.000015336247220291243</x:v>
      </x:c>
    </x:row>
    <x:row r="400" ht="25" customHeight="1">
      <x:c r="A400" s="3" t="str">
        <x:v>GL.PEOPLE.U1</x:v>
      </x:c>
      <x:c r="B400" s="3" t="str">
        <x:v>COMP</x:v>
      </x:c>
      <x:c r="C400" s="16" t="n">
        <x:v>6</x:v>
      </x:c>
      <x:c r="D400" s="25" t="n">
        <x:f>SUMIFS('Journal'!$T$11:$T$1147,'Journal'!$G$11:$G$1147,A400,'Journal'!$H$11:$H$1147,B400,'Journal'!$C$11:$C$1147,C400)</x:f>
        <x:v>163.01</x:v>
      </x:c>
      <x:c r="E400" s="25" t="n">
        <x:f>SUMIFS('D13_Budget'!$D$11:$D$297,'D13_Budget'!$B$11:$B$297,A400,'D13_Budget'!$C$11:$C$297,B400,'D13_Budget'!$A$11:$A$297,C400)</x:f>
        <x:v>163.0125</x:v>
      </x:c>
      <x:c r="F400" s="24" t="n">
        <x:f>D400-E400</x:f>
        <x:v>-0.0024999999999977263</x:v>
      </x:c>
      <x:c r="G400" s="26" t="n">
        <x:f>IF(E400=0,0,F400/E400)</x:f>
        <x:v>-0.000015336247220291243</x:v>
      </x:c>
      <x:c r="H400" s="4" t="n">
        <x:f>IF(E400=0,0,1)</x:f>
        <x:v>1</x:v>
      </x:c>
      <x:c r="I400" s="26" t="n">
        <x:f>IF(H400=1,G400,"n/m")</x:f>
        <x:v>-0.000015336247220291243</x:v>
      </x:c>
    </x:row>
    <x:row r="401" ht="25" customHeight="1">
      <x:c r="A401" s="3" t="str">
        <x:v>GL.PEOPLE.U1</x:v>
      </x:c>
      <x:c r="B401" s="3" t="str">
        <x:v>ENG</x:v>
      </x:c>
      <x:c r="C401" s="16" t="n">
        <x:v>1</x:v>
      </x:c>
      <x:c r="D401" s="25" t="n">
        <x:f>SUMIFS('Journal'!$T$11:$T$1147,'Journal'!$G$11:$G$1147,A401,'Journal'!$H$11:$H$1147,B401,'Journal'!$C$11:$C$1147,C401)</x:f>
        <x:v>163.01</x:v>
      </x:c>
      <x:c r="E401" s="25" t="n">
        <x:f>SUMIFS('D13_Budget'!$D$11:$D$297,'D13_Budget'!$B$11:$B$297,A401,'D13_Budget'!$C$11:$C$297,B401,'D13_Budget'!$A$11:$A$297,C401)</x:f>
        <x:v>163.0125</x:v>
      </x:c>
      <x:c r="F401" s="24" t="n">
        <x:f>D401-E401</x:f>
        <x:v>-0.0024999999999977263</x:v>
      </x:c>
      <x:c r="G401" s="26" t="n">
        <x:f>IF(E401=0,0,F401/E401)</x:f>
        <x:v>-0.000015336247220291243</x:v>
      </x:c>
      <x:c r="H401" s="4" t="n">
        <x:f>IF(E401=0,0,1)</x:f>
        <x:v>1</x:v>
      </x:c>
      <x:c r="I401" s="26" t="n">
        <x:f>IF(H401=1,G401,"n/m")</x:f>
        <x:v>-0.000015336247220291243</x:v>
      </x:c>
    </x:row>
    <x:row r="402" ht="25" customHeight="1">
      <x:c r="A402" s="3" t="str">
        <x:v>GL.PEOPLE.U1</x:v>
      </x:c>
      <x:c r="B402" s="3" t="str">
        <x:v>ENG</x:v>
      </x:c>
      <x:c r="C402" s="16" t="n">
        <x:v>2</x:v>
      </x:c>
      <x:c r="D402" s="25" t="n">
        <x:f>SUMIFS('Journal'!$T$11:$T$1147,'Journal'!$G$11:$G$1147,A402,'Journal'!$H$11:$H$1147,B402,'Journal'!$C$11:$C$1147,C402)</x:f>
        <x:v>163.01</x:v>
      </x:c>
      <x:c r="E402" s="25" t="n">
        <x:f>SUMIFS('D13_Budget'!$D$11:$D$297,'D13_Budget'!$B$11:$B$297,A402,'D13_Budget'!$C$11:$C$297,B402,'D13_Budget'!$A$11:$A$297,C402)</x:f>
        <x:v>326.025</x:v>
      </x:c>
      <x:c r="F402" s="24" t="n">
        <x:f>D402-E402</x:f>
        <x:v>-163.015</x:v>
      </x:c>
      <x:c r="G402" s="26" t="n">
        <x:f>IF(E402=0,0,F402/E402)</x:f>
        <x:v>-0.5000076681236102</x:v>
      </x:c>
      <x:c r="H402" s="4" t="n">
        <x:f>IF(E402=0,0,1)</x:f>
        <x:v>1</x:v>
      </x:c>
      <x:c r="I402" s="26" t="n">
        <x:f>IF(H402=1,G402,"n/m")</x:f>
        <x:v>-0.5000076681236102</x:v>
      </x:c>
    </x:row>
    <x:row r="403" ht="25" customHeight="1">
      <x:c r="A403" s="3" t="str">
        <x:v>GL.PEOPLE.U1</x:v>
      </x:c>
      <x:c r="B403" s="3" t="str">
        <x:v>ENG</x:v>
      </x:c>
      <x:c r="C403" s="16" t="n">
        <x:v>3</x:v>
      </x:c>
      <x:c r="D403" s="25" t="n">
        <x:f>SUMIFS('Journal'!$T$11:$T$1147,'Journal'!$G$11:$G$1147,A403,'Journal'!$H$11:$H$1147,B403,'Journal'!$C$11:$C$1147,C403)</x:f>
        <x:v>470.91999999999996</x:v>
      </x:c>
      <x:c r="E403" s="25" t="n">
        <x:f>SUMIFS('D13_Budget'!$D$11:$D$297,'D13_Budget'!$B$11:$B$297,A403,'D13_Budget'!$C$11:$C$297,B403,'D13_Budget'!$A$11:$A$297,C403)</x:f>
        <x:v>470.925</x:v>
      </x:c>
      <x:c r="F403" s="24" t="n">
        <x:f>D403-E403</x:f>
        <x:v>-0.005000000000052296</x:v>
      </x:c>
      <x:c r="G403" s="26" t="n">
        <x:f>IF(E403=0,0,F403/E403)</x:f>
        <x:v>-0.000010617401921860797</x:v>
      </x:c>
      <x:c r="H403" s="4" t="n">
        <x:f>IF(E403=0,0,1)</x:f>
        <x:v>1</x:v>
      </x:c>
      <x:c r="I403" s="26" t="n">
        <x:f>IF(H403=1,G403,"n/m")</x:f>
        <x:v>-0.000010617401921860797</x:v>
      </x:c>
    </x:row>
    <x:row r="404" ht="25" customHeight="1">
      <x:c r="A404" s="3" t="str">
        <x:v>GL.PEOPLE.U1</x:v>
      </x:c>
      <x:c r="B404" s="3" t="str">
        <x:v>ENG</x:v>
      </x:c>
      <x:c r="C404" s="16" t="n">
        <x:v>4</x:v>
      </x:c>
      <x:c r="D404" s="25" t="n">
        <x:f>SUMIFS('Journal'!$T$11:$T$1147,'Journal'!$G$11:$G$1147,A404,'Journal'!$H$11:$H$1147,B404,'Journal'!$C$11:$C$1147,C404)</x:f>
        <x:v>470.91999999999996</x:v>
      </x:c>
      <x:c r="E404" s="25" t="n">
        <x:f>SUMIFS('D13_Budget'!$D$11:$D$297,'D13_Budget'!$B$11:$B$297,A404,'D13_Budget'!$C$11:$C$297,B404,'D13_Budget'!$A$11:$A$297,C404)</x:f>
        <x:v>470.925</x:v>
      </x:c>
      <x:c r="F404" s="24" t="n">
        <x:f>D404-E404</x:f>
        <x:v>-0.005000000000052296</x:v>
      </x:c>
      <x:c r="G404" s="26" t="n">
        <x:f>IF(E404=0,0,F404/E404)</x:f>
        <x:v>-0.000010617401921860797</x:v>
      </x:c>
      <x:c r="H404" s="4" t="n">
        <x:f>IF(E404=0,0,1)</x:f>
        <x:v>1</x:v>
      </x:c>
      <x:c r="I404" s="26" t="n">
        <x:f>IF(H404=1,G404,"n/m")</x:f>
        <x:v>-0.000010617401921860797</x:v>
      </x:c>
    </x:row>
    <x:row r="405" ht="25" customHeight="1">
      <x:c r="A405" s="3" t="str">
        <x:v>GL.PEOPLE.U1</x:v>
      </x:c>
      <x:c r="B405" s="3" t="str">
        <x:v>ENG</x:v>
      </x:c>
      <x:c r="C405" s="16" t="n">
        <x:v>5</x:v>
      </x:c>
      <x:c r="D405" s="25" t="n">
        <x:f>SUMIFS('Journal'!$T$11:$T$1147,'Journal'!$G$11:$G$1147,A405,'Journal'!$H$11:$H$1147,B405,'Journal'!$C$11:$C$1147,C405)</x:f>
        <x:v>615.8199999999999</x:v>
      </x:c>
      <x:c r="E405" s="25" t="n">
        <x:f>SUMIFS('D13_Budget'!$D$11:$D$297,'D13_Budget'!$B$11:$B$297,A405,'D13_Budget'!$C$11:$C$297,B405,'D13_Budget'!$A$11:$A$297,C405)</x:f>
        <x:v>615.825</x:v>
      </x:c>
      <x:c r="F405" s="24" t="n">
        <x:f>D405-E405</x:f>
        <x:v>-0.005000000000109139</x:v>
      </x:c>
      <x:c r="G405" s="26" t="n">
        <x:f>IF(E405=0,0,F405/E405)</x:f>
        <x:v>-0.000008119189705044679</x:v>
      </x:c>
      <x:c r="H405" s="4" t="n">
        <x:f>IF(E405=0,0,1)</x:f>
        <x:v>1</x:v>
      </x:c>
      <x:c r="I405" s="26" t="n">
        <x:f>IF(H405=1,G405,"n/m")</x:f>
        <x:v>-0.000008119189705044679</x:v>
      </x:c>
    </x:row>
    <x:row r="406" ht="25" customHeight="1">
      <x:c r="A406" s="3" t="str">
        <x:v>GL.PEOPLE.U1</x:v>
      </x:c>
      <x:c r="B406" s="3" t="str">
        <x:v>ENG</x:v>
      </x:c>
      <x:c r="C406" s="16" t="n">
        <x:v>6</x:v>
      </x:c>
      <x:c r="D406" s="25" t="n">
        <x:f>SUMIFS('Journal'!$T$11:$T$1147,'Journal'!$G$11:$G$1147,A406,'Journal'!$H$11:$H$1147,B406,'Journal'!$C$11:$C$1147,C406)</x:f>
        <x:v>615.8199999999999</x:v>
      </x:c>
      <x:c r="E406" s="25" t="n">
        <x:f>SUMIFS('D13_Budget'!$D$11:$D$297,'D13_Budget'!$B$11:$B$297,A406,'D13_Budget'!$C$11:$C$297,B406,'D13_Budget'!$A$11:$A$297,C406)</x:f>
        <x:v>615.825</x:v>
      </x:c>
      <x:c r="F406" s="24" t="n">
        <x:f>D406-E406</x:f>
        <x:v>-0.005000000000109139</x:v>
      </x:c>
      <x:c r="G406" s="26" t="n">
        <x:f>IF(E406=0,0,F406/E406)</x:f>
        <x:v>-0.000008119189705044679</x:v>
      </x:c>
      <x:c r="H406" s="4" t="n">
        <x:f>IF(E406=0,0,1)</x:f>
        <x:v>1</x:v>
      </x:c>
      <x:c r="I406" s="26" t="n">
        <x:f>IF(H406=1,G406,"n/m")</x:f>
        <x:v>-0.000008119189705044679</x:v>
      </x:c>
    </x:row>
    <x:row r="407" ht="25" customHeight="1">
      <x:c r="A407" s="3" t="str">
        <x:v>GL.PEOPLE.U1</x:v>
      </x:c>
      <x:c r="B407" s="3" t="str">
        <x:v>MGMT</x:v>
      </x:c>
      <x:c r="C407" s="16" t="n">
        <x:v>1</x:v>
      </x:c>
      <x:c r="D407" s="25" t="n">
        <x:f>SUMIFS('Journal'!$T$11:$T$1147,'Journal'!$G$11:$G$1147,A407,'Journal'!$H$11:$H$1147,B407,'Journal'!$C$11:$C$1147,C407)</x:f>
        <x:v>0</x:v>
      </x:c>
      <x:c r="E407" s="25" t="n">
        <x:f>SUMIFS('D13_Budget'!$D$11:$D$297,'D13_Budget'!$B$11:$B$297,A407,'D13_Budget'!$C$11:$C$297,B407,'D13_Budget'!$A$11:$A$297,C407)</x:f>
        <x:v>0</x:v>
      </x:c>
      <x:c r="F407" s="24" t="n">
        <x:f>D407-E407</x:f>
        <x:v>0</x:v>
      </x:c>
      <x:c r="G407" s="26" t="n">
        <x:f>IF(E407=0,0,F407/E407)</x:f>
        <x:v>0</x:v>
      </x:c>
      <x:c r="H407" s="4" t="n">
        <x:f>IF(E407=0,0,1)</x:f>
        <x:v>0</x:v>
      </x:c>
      <x:c r="I407" s="26" t="str">
        <x:f>IF(H407=1,G407,"n/m")</x:f>
        <x:v>n/m</x:v>
      </x:c>
    </x:row>
    <x:row r="408" ht="25" customHeight="1">
      <x:c r="A408" s="3" t="str">
        <x:v>GL.PEOPLE.U1</x:v>
      </x:c>
      <x:c r="B408" s="3" t="str">
        <x:v>MGMT</x:v>
      </x:c>
      <x:c r="C408" s="16" t="n">
        <x:v>2</x:v>
      </x:c>
      <x:c r="D408" s="25" t="n">
        <x:f>SUMIFS('Journal'!$T$11:$T$1147,'Journal'!$G$11:$G$1147,A408,'Journal'!$H$11:$H$1147,B408,'Journal'!$C$11:$C$1147,C408)</x:f>
        <x:v>0</x:v>
      </x:c>
      <x:c r="E408" s="25" t="n">
        <x:f>SUMIFS('D13_Budget'!$D$11:$D$297,'D13_Budget'!$B$11:$B$297,A408,'D13_Budget'!$C$11:$C$297,B408,'D13_Budget'!$A$11:$A$297,C408)</x:f>
        <x:v>0</x:v>
      </x:c>
      <x:c r="F408" s="24" t="n">
        <x:f>D408-E408</x:f>
        <x:v>0</x:v>
      </x:c>
      <x:c r="G408" s="26" t="n">
        <x:f>IF(E408=0,0,F408/E408)</x:f>
        <x:v>0</x:v>
      </x:c>
      <x:c r="H408" s="4" t="n">
        <x:f>IF(E408=0,0,1)</x:f>
        <x:v>0</x:v>
      </x:c>
      <x:c r="I408" s="26" t="str">
        <x:f>IF(H408=1,G408,"n/m")</x:f>
        <x:v>n/m</x:v>
      </x:c>
    </x:row>
    <x:row r="409" ht="25" customHeight="1">
      <x:c r="A409" s="3" t="str">
        <x:v>GL.PEOPLE.U1</x:v>
      </x:c>
      <x:c r="B409" s="3" t="str">
        <x:v>MGMT</x:v>
      </x:c>
      <x:c r="C409" s="16" t="n">
        <x:v>3</x:v>
      </x:c>
      <x:c r="D409" s="25" t="n">
        <x:f>SUMIFS('Journal'!$T$11:$T$1147,'Journal'!$G$11:$G$1147,A409,'Journal'!$H$11:$H$1147,B409,'Journal'!$C$11:$C$1147,C409)</x:f>
        <x:v>0</x:v>
      </x:c>
      <x:c r="E409" s="25" t="n">
        <x:f>SUMIFS('D13_Budget'!$D$11:$D$297,'D13_Budget'!$B$11:$B$297,A409,'D13_Budget'!$C$11:$C$297,B409,'D13_Budget'!$A$11:$A$297,C409)</x:f>
        <x:v>0</x:v>
      </x:c>
      <x:c r="F409" s="24" t="n">
        <x:f>D409-E409</x:f>
        <x:v>0</x:v>
      </x:c>
      <x:c r="G409" s="26" t="n">
        <x:f>IF(E409=0,0,F409/E409)</x:f>
        <x:v>0</x:v>
      </x:c>
      <x:c r="H409" s="4" t="n">
        <x:f>IF(E409=0,0,1)</x:f>
        <x:v>0</x:v>
      </x:c>
      <x:c r="I409" s="26" t="str">
        <x:f>IF(H409=1,G409,"n/m")</x:f>
        <x:v>n/m</x:v>
      </x:c>
    </x:row>
    <x:row r="410" ht="25" customHeight="1">
      <x:c r="A410" s="3" t="str">
        <x:v>GL.PEOPLE.U1</x:v>
      </x:c>
      <x:c r="B410" s="3" t="str">
        <x:v>MGMT</x:v>
      </x:c>
      <x:c r="C410" s="16" t="n">
        <x:v>4</x:v>
      </x:c>
      <x:c r="D410" s="25" t="n">
        <x:f>SUMIFS('Journal'!$T$11:$T$1147,'Journal'!$G$11:$G$1147,A410,'Journal'!$H$11:$H$1147,B410,'Journal'!$C$11:$C$1147,C410)</x:f>
        <x:v>0</x:v>
      </x:c>
      <x:c r="E410" s="25" t="n">
        <x:f>SUMIFS('D13_Budget'!$D$11:$D$297,'D13_Budget'!$B$11:$B$297,A410,'D13_Budget'!$C$11:$C$297,B410,'D13_Budget'!$A$11:$A$297,C410)</x:f>
        <x:v>0</x:v>
      </x:c>
      <x:c r="F410" s="24" t="n">
        <x:f>D410-E410</x:f>
        <x:v>0</x:v>
      </x:c>
      <x:c r="G410" s="26" t="n">
        <x:f>IF(E410=0,0,F410/E410)</x:f>
        <x:v>0</x:v>
      </x:c>
      <x:c r="H410" s="4" t="n">
        <x:f>IF(E410=0,0,1)</x:f>
        <x:v>0</x:v>
      </x:c>
      <x:c r="I410" s="26" t="str">
        <x:f>IF(H410=1,G410,"n/m")</x:f>
        <x:v>n/m</x:v>
      </x:c>
    </x:row>
    <x:row r="411" ht="25" customHeight="1">
      <x:c r="A411" s="3" t="str">
        <x:v>GL.PEOPLE.U1</x:v>
      </x:c>
      <x:c r="B411" s="3" t="str">
        <x:v>MGMT</x:v>
      </x:c>
      <x:c r="C411" s="16" t="n">
        <x:v>5</x:v>
      </x:c>
      <x:c r="D411" s="25" t="n">
        <x:f>SUMIFS('Journal'!$T$11:$T$1147,'Journal'!$G$11:$G$1147,A411,'Journal'!$H$11:$H$1147,B411,'Journal'!$C$11:$C$1147,C411)</x:f>
        <x:v>0</x:v>
      </x:c>
      <x:c r="E411" s="25" t="n">
        <x:f>SUMIFS('D13_Budget'!$D$11:$D$297,'D13_Budget'!$B$11:$B$297,A411,'D13_Budget'!$C$11:$C$297,B411,'D13_Budget'!$A$11:$A$297,C411)</x:f>
        <x:v>0</x:v>
      </x:c>
      <x:c r="F411" s="24" t="n">
        <x:f>D411-E411</x:f>
        <x:v>0</x:v>
      </x:c>
      <x:c r="G411" s="26" t="n">
        <x:f>IF(E411=0,0,F411/E411)</x:f>
        <x:v>0</x:v>
      </x:c>
      <x:c r="H411" s="4" t="n">
        <x:f>IF(E411=0,0,1)</x:f>
        <x:v>0</x:v>
      </x:c>
      <x:c r="I411" s="26" t="str">
        <x:f>IF(H411=1,G411,"n/m")</x:f>
        <x:v>n/m</x:v>
      </x:c>
    </x:row>
    <x:row r="412" ht="25" customHeight="1">
      <x:c r="A412" s="3" t="str">
        <x:v>GL.PEOPLE.U1</x:v>
      </x:c>
      <x:c r="B412" s="3" t="str">
        <x:v>MGMT</x:v>
      </x:c>
      <x:c r="C412" s="16" t="n">
        <x:v>6</x:v>
      </x:c>
      <x:c r="D412" s="25" t="n">
        <x:f>SUMIFS('Journal'!$T$11:$T$1147,'Journal'!$G$11:$G$1147,A412,'Journal'!$H$11:$H$1147,B412,'Journal'!$C$11:$C$1147,C412)</x:f>
        <x:v>0</x:v>
      </x:c>
      <x:c r="E412" s="25" t="n">
        <x:f>SUMIFS('D13_Budget'!$D$11:$D$297,'D13_Budget'!$B$11:$B$297,A412,'D13_Budget'!$C$11:$C$297,B412,'D13_Budget'!$A$11:$A$297,C412)</x:f>
        <x:v>0</x:v>
      </x:c>
      <x:c r="F412" s="24" t="n">
        <x:f>D412-E412</x:f>
        <x:v>0</x:v>
      </x:c>
      <x:c r="G412" s="26" t="n">
        <x:f>IF(E412=0,0,F412/E412)</x:f>
        <x:v>0</x:v>
      </x:c>
      <x:c r="H412" s="4" t="n">
        <x:f>IF(E412=0,0,1)</x:f>
        <x:v>0</x:v>
      </x:c>
      <x:c r="I412" s="26" t="str">
        <x:f>IF(H412=1,G412,"n/m")</x:f>
        <x:v>n/m</x:v>
      </x:c>
    </x:row>
    <x:row r="413" ht="25" customHeight="1">
      <x:c r="A413" s="3" t="str">
        <x:v>GL.PEOPLE.U1</x:v>
      </x:c>
      <x:c r="B413" s="3" t="str">
        <x:v>MKT</x:v>
      </x:c>
      <x:c r="C413" s="16" t="n">
        <x:v>1</x:v>
      </x:c>
      <x:c r="D413" s="25" t="n">
        <x:f>SUMIFS('Journal'!$T$11:$T$1147,'Journal'!$G$11:$G$1147,A413,'Journal'!$H$11:$H$1147,B413,'Journal'!$C$11:$C$1147,C413)</x:f>
        <x:v>0</x:v>
      </x:c>
      <x:c r="E413" s="25" t="n">
        <x:f>SUMIFS('D13_Budget'!$D$11:$D$297,'D13_Budget'!$B$11:$B$297,A413,'D13_Budget'!$C$11:$C$297,B413,'D13_Budget'!$A$11:$A$297,C413)</x:f>
        <x:v>0</x:v>
      </x:c>
      <x:c r="F413" s="24" t="n">
        <x:f>D413-E413</x:f>
        <x:v>0</x:v>
      </x:c>
      <x:c r="G413" s="26" t="n">
        <x:f>IF(E413=0,0,F413/E413)</x:f>
        <x:v>0</x:v>
      </x:c>
      <x:c r="H413" s="4" t="n">
        <x:f>IF(E413=0,0,1)</x:f>
        <x:v>0</x:v>
      </x:c>
      <x:c r="I413" s="26" t="str">
        <x:f>IF(H413=1,G413,"n/m")</x:f>
        <x:v>n/m</x:v>
      </x:c>
    </x:row>
    <x:row r="414" ht="25" customHeight="1">
      <x:c r="A414" s="3" t="str">
        <x:v>GL.PEOPLE.U1</x:v>
      </x:c>
      <x:c r="B414" s="3" t="str">
        <x:v>MKT</x:v>
      </x:c>
      <x:c r="C414" s="16" t="n">
        <x:v>2</x:v>
      </x:c>
      <x:c r="D414" s="25" t="n">
        <x:f>SUMIFS('Journal'!$T$11:$T$1147,'Journal'!$G$11:$G$1147,A414,'Journal'!$H$11:$H$1147,B414,'Journal'!$C$11:$C$1147,C414)</x:f>
        <x:v>0</x:v>
      </x:c>
      <x:c r="E414" s="25" t="n">
        <x:f>SUMIFS('D13_Budget'!$D$11:$D$297,'D13_Budget'!$B$11:$B$297,A414,'D13_Budget'!$C$11:$C$297,B414,'D13_Budget'!$A$11:$A$297,C414)</x:f>
        <x:v>0</x:v>
      </x:c>
      <x:c r="F414" s="24" t="n">
        <x:f>D414-E414</x:f>
        <x:v>0</x:v>
      </x:c>
      <x:c r="G414" s="26" t="n">
        <x:f>IF(E414=0,0,F414/E414)</x:f>
        <x:v>0</x:v>
      </x:c>
      <x:c r="H414" s="4" t="n">
        <x:f>IF(E414=0,0,1)</x:f>
        <x:v>0</x:v>
      </x:c>
      <x:c r="I414" s="26" t="str">
        <x:f>IF(H414=1,G414,"n/m")</x:f>
        <x:v>n/m</x:v>
      </x:c>
    </x:row>
    <x:row r="415" ht="25" customHeight="1">
      <x:c r="A415" s="3" t="str">
        <x:v>GL.PEOPLE.U1</x:v>
      </x:c>
      <x:c r="B415" s="3" t="str">
        <x:v>MKT</x:v>
      </x:c>
      <x:c r="C415" s="16" t="n">
        <x:v>3</x:v>
      </x:c>
      <x:c r="D415" s="25" t="n">
        <x:f>SUMIFS('Journal'!$T$11:$T$1147,'Journal'!$G$11:$G$1147,A415,'Journal'!$H$11:$H$1147,B415,'Journal'!$C$11:$C$1147,C415)</x:f>
        <x:v>0</x:v>
      </x:c>
      <x:c r="E415" s="25" t="n">
        <x:f>SUMIFS('D13_Budget'!$D$11:$D$297,'D13_Budget'!$B$11:$B$297,A415,'D13_Budget'!$C$11:$C$297,B415,'D13_Budget'!$A$11:$A$297,C415)</x:f>
        <x:v>0</x:v>
      </x:c>
      <x:c r="F415" s="24" t="n">
        <x:f>D415-E415</x:f>
        <x:v>0</x:v>
      </x:c>
      <x:c r="G415" s="26" t="n">
        <x:f>IF(E415=0,0,F415/E415)</x:f>
        <x:v>0</x:v>
      </x:c>
      <x:c r="H415" s="4" t="n">
        <x:f>IF(E415=0,0,1)</x:f>
        <x:v>0</x:v>
      </x:c>
      <x:c r="I415" s="26" t="str">
        <x:f>IF(H415=1,G415,"n/m")</x:f>
        <x:v>n/m</x:v>
      </x:c>
    </x:row>
    <x:row r="416" ht="25" customHeight="1">
      <x:c r="A416" s="3" t="str">
        <x:v>GL.PEOPLE.U1</x:v>
      </x:c>
      <x:c r="B416" s="3" t="str">
        <x:v>MKT</x:v>
      </x:c>
      <x:c r="C416" s="16" t="n">
        <x:v>4</x:v>
      </x:c>
      <x:c r="D416" s="25" t="n">
        <x:f>SUMIFS('Journal'!$T$11:$T$1147,'Journal'!$G$11:$G$1147,A416,'Journal'!$H$11:$H$1147,B416,'Journal'!$C$11:$C$1147,C416)</x:f>
        <x:v>0</x:v>
      </x:c>
      <x:c r="E416" s="25" t="n">
        <x:f>SUMIFS('D13_Budget'!$D$11:$D$297,'D13_Budget'!$B$11:$B$297,A416,'D13_Budget'!$C$11:$C$297,B416,'D13_Budget'!$A$11:$A$297,C416)</x:f>
        <x:v>0</x:v>
      </x:c>
      <x:c r="F416" s="24" t="n">
        <x:f>D416-E416</x:f>
        <x:v>0</x:v>
      </x:c>
      <x:c r="G416" s="26" t="n">
        <x:f>IF(E416=0,0,F416/E416)</x:f>
        <x:v>0</x:v>
      </x:c>
      <x:c r="H416" s="4" t="n">
        <x:f>IF(E416=0,0,1)</x:f>
        <x:v>0</x:v>
      </x:c>
      <x:c r="I416" s="26" t="str">
        <x:f>IF(H416=1,G416,"n/m")</x:f>
        <x:v>n/m</x:v>
      </x:c>
    </x:row>
    <x:row r="417" ht="25" customHeight="1">
      <x:c r="A417" s="3" t="str">
        <x:v>GL.PEOPLE.U1</x:v>
      </x:c>
      <x:c r="B417" s="3" t="str">
        <x:v>MKT</x:v>
      </x:c>
      <x:c r="C417" s="16" t="n">
        <x:v>5</x:v>
      </x:c>
      <x:c r="D417" s="25" t="n">
        <x:f>SUMIFS('Journal'!$T$11:$T$1147,'Journal'!$G$11:$G$1147,A417,'Journal'!$H$11:$H$1147,B417,'Journal'!$C$11:$C$1147,C417)</x:f>
        <x:v>0</x:v>
      </x:c>
      <x:c r="E417" s="25" t="n">
        <x:f>SUMIFS('D13_Budget'!$D$11:$D$297,'D13_Budget'!$B$11:$B$297,A417,'D13_Budget'!$C$11:$C$297,B417,'D13_Budget'!$A$11:$A$297,C417)</x:f>
        <x:v>0</x:v>
      </x:c>
      <x:c r="F417" s="24" t="n">
        <x:f>D417-E417</x:f>
        <x:v>0</x:v>
      </x:c>
      <x:c r="G417" s="26" t="n">
        <x:f>IF(E417=0,0,F417/E417)</x:f>
        <x:v>0</x:v>
      </x:c>
      <x:c r="H417" s="4" t="n">
        <x:f>IF(E417=0,0,1)</x:f>
        <x:v>0</x:v>
      </x:c>
      <x:c r="I417" s="26" t="str">
        <x:f>IF(H417=1,G417,"n/m")</x:f>
        <x:v>n/m</x:v>
      </x:c>
    </x:row>
    <x:row r="418" ht="25" customHeight="1">
      <x:c r="A418" s="3" t="str">
        <x:v>GL.PEOPLE.U1</x:v>
      </x:c>
      <x:c r="B418" s="3" t="str">
        <x:v>MKT</x:v>
      </x:c>
      <x:c r="C418" s="16" t="n">
        <x:v>6</x:v>
      </x:c>
      <x:c r="D418" s="25" t="n">
        <x:f>SUMIFS('Journal'!$T$11:$T$1147,'Journal'!$G$11:$G$1147,A418,'Journal'!$H$11:$H$1147,B418,'Journal'!$C$11:$C$1147,C418)</x:f>
        <x:v>108.68</x:v>
      </x:c>
      <x:c r="E418" s="25" t="n">
        <x:f>SUMIFS('D13_Budget'!$D$11:$D$297,'D13_Budget'!$B$11:$B$297,A418,'D13_Budget'!$C$11:$C$297,B418,'D13_Budget'!$A$11:$A$297,C418)</x:f>
        <x:v>0</x:v>
      </x:c>
      <x:c r="F418" s="24" t="n">
        <x:f>D418-E418</x:f>
        <x:v>108.68</x:v>
      </x:c>
      <x:c r="G418" s="26" t="n">
        <x:f>IF(E418=0,0,F418/E418)</x:f>
        <x:v>0</x:v>
      </x:c>
      <x:c r="H418" s="4" t="n">
        <x:f>IF(E418=0,0,1)</x:f>
        <x:v>0</x:v>
      </x:c>
      <x:c r="I418" s="26" t="str">
        <x:f>IF(H418=1,G418,"n/m")</x:f>
        <x:v>n/m</x:v>
      </x:c>
    </x:row>
    <x:row r="419" ht="25" customHeight="1">
      <x:c r="A419" s="3" t="str">
        <x:v>GL.PEOPLE.U1</x:v>
      </x:c>
      <x:c r="B419" s="3" t="str">
        <x:v>PROD</x:v>
      </x:c>
      <x:c r="C419" s="16" t="n">
        <x:v>1</x:v>
      </x:c>
      <x:c r="D419" s="25" t="n">
        <x:f>SUMIFS('Journal'!$T$11:$T$1147,'Journal'!$G$11:$G$1147,A419,'Journal'!$H$11:$H$1147,B419,'Journal'!$C$11:$C$1147,C419)</x:f>
        <x:v>0</x:v>
      </x:c>
      <x:c r="E419" s="25" t="n">
        <x:f>SUMIFS('D13_Budget'!$D$11:$D$297,'D13_Budget'!$B$11:$B$297,A419,'D13_Budget'!$C$11:$C$297,B419,'D13_Budget'!$A$11:$A$297,C419)</x:f>
        <x:v>0</x:v>
      </x:c>
      <x:c r="F419" s="24" t="n">
        <x:f>D419-E419</x:f>
        <x:v>0</x:v>
      </x:c>
      <x:c r="G419" s="26" t="n">
        <x:f>IF(E419=0,0,F419/E419)</x:f>
        <x:v>0</x:v>
      </x:c>
      <x:c r="H419" s="4" t="n">
        <x:f>IF(E419=0,0,1)</x:f>
        <x:v>0</x:v>
      </x:c>
      <x:c r="I419" s="26" t="str">
        <x:f>IF(H419=1,G419,"n/m")</x:f>
        <x:v>n/m</x:v>
      </x:c>
    </x:row>
    <x:row r="420" ht="25" customHeight="1">
      <x:c r="A420" s="3" t="str">
        <x:v>GL.PEOPLE.U1</x:v>
      </x:c>
      <x:c r="B420" s="3" t="str">
        <x:v>PROD</x:v>
      </x:c>
      <x:c r="C420" s="16" t="n">
        <x:v>2</x:v>
      </x:c>
      <x:c r="D420" s="25" t="n">
        <x:f>SUMIFS('Journal'!$T$11:$T$1147,'Journal'!$G$11:$G$1147,A420,'Journal'!$H$11:$H$1147,B420,'Journal'!$C$11:$C$1147,C420)</x:f>
        <x:v>0</x:v>
      </x:c>
      <x:c r="E420" s="25" t="n">
        <x:f>SUMIFS('D13_Budget'!$D$11:$D$297,'D13_Budget'!$B$11:$B$297,A420,'D13_Budget'!$C$11:$C$297,B420,'D13_Budget'!$A$11:$A$297,C420)</x:f>
        <x:v>0</x:v>
      </x:c>
      <x:c r="F420" s="24" t="n">
        <x:f>D420-E420</x:f>
        <x:v>0</x:v>
      </x:c>
      <x:c r="G420" s="26" t="n">
        <x:f>IF(E420=0,0,F420/E420)</x:f>
        <x:v>0</x:v>
      </x:c>
      <x:c r="H420" s="4" t="n">
        <x:f>IF(E420=0,0,1)</x:f>
        <x:v>0</x:v>
      </x:c>
      <x:c r="I420" s="26" t="str">
        <x:f>IF(H420=1,G420,"n/m")</x:f>
        <x:v>n/m</x:v>
      </x:c>
    </x:row>
    <x:row r="421" ht="25" customHeight="1">
      <x:c r="A421" s="3" t="str">
        <x:v>GL.PEOPLE.U1</x:v>
      </x:c>
      <x:c r="B421" s="3" t="str">
        <x:v>PROD</x:v>
      </x:c>
      <x:c r="C421" s="16" t="n">
        <x:v>3</x:v>
      </x:c>
      <x:c r="D421" s="25" t="n">
        <x:f>SUMIFS('Journal'!$T$11:$T$1147,'Journal'!$G$11:$G$1147,A421,'Journal'!$H$11:$H$1147,B421,'Journal'!$C$11:$C$1147,C421)</x:f>
        <x:v>0</x:v>
      </x:c>
      <x:c r="E421" s="25" t="n">
        <x:f>SUMIFS('D13_Budget'!$D$11:$D$297,'D13_Budget'!$B$11:$B$297,A421,'D13_Budget'!$C$11:$C$297,B421,'D13_Budget'!$A$11:$A$297,C421)</x:f>
        <x:v>0</x:v>
      </x:c>
      <x:c r="F421" s="24" t="n">
        <x:f>D421-E421</x:f>
        <x:v>0</x:v>
      </x:c>
      <x:c r="G421" s="26" t="n">
        <x:f>IF(E421=0,0,F421/E421)</x:f>
        <x:v>0</x:v>
      </x:c>
      <x:c r="H421" s="4" t="n">
        <x:f>IF(E421=0,0,1)</x:f>
        <x:v>0</x:v>
      </x:c>
      <x:c r="I421" s="26" t="str">
        <x:f>IF(H421=1,G421,"n/m")</x:f>
        <x:v>n/m</x:v>
      </x:c>
    </x:row>
    <x:row r="422" ht="25" customHeight="1">
      <x:c r="A422" s="3" t="str">
        <x:v>GL.PEOPLE.U1</x:v>
      </x:c>
      <x:c r="B422" s="3" t="str">
        <x:v>PROD</x:v>
      </x:c>
      <x:c r="C422" s="16" t="n">
        <x:v>4</x:v>
      </x:c>
      <x:c r="D422" s="25" t="n">
        <x:f>SUMIFS('Journal'!$T$11:$T$1147,'Journal'!$G$11:$G$1147,A422,'Journal'!$H$11:$H$1147,B422,'Journal'!$C$11:$C$1147,C422)</x:f>
        <x:v>126.79</x:v>
      </x:c>
      <x:c r="E422" s="25" t="n">
        <x:f>SUMIFS('D13_Budget'!$D$11:$D$297,'D13_Budget'!$B$11:$B$297,A422,'D13_Budget'!$C$11:$C$297,B422,'D13_Budget'!$A$11:$A$297,C422)</x:f>
        <x:v>126.7875</x:v>
      </x:c>
      <x:c r="F422" s="24" t="n">
        <x:f>D422-E422</x:f>
        <x:v>0.002500000000011937</x:v>
      </x:c>
      <x:c r="G422" s="26" t="n">
        <x:f>IF(E422=0,0,F422/E422)</x:f>
        <x:v>0.00001971803214048654</x:v>
      </x:c>
      <x:c r="H422" s="4" t="n">
        <x:f>IF(E422=0,0,1)</x:f>
        <x:v>1</x:v>
      </x:c>
      <x:c r="I422" s="26" t="n">
        <x:f>IF(H422=1,G422,"n/m")</x:f>
        <x:v>0.00001971803214048654</x:v>
      </x:c>
    </x:row>
    <x:row r="423" ht="25" customHeight="1">
      <x:c r="A423" s="3" t="str">
        <x:v>GL.PEOPLE.U1</x:v>
      </x:c>
      <x:c r="B423" s="3" t="str">
        <x:v>PROD</x:v>
      </x:c>
      <x:c r="C423" s="16" t="n">
        <x:v>5</x:v>
      </x:c>
      <x:c r="D423" s="25" t="n">
        <x:f>SUMIFS('Journal'!$T$11:$T$1147,'Journal'!$G$11:$G$1147,A423,'Journal'!$H$11:$H$1147,B423,'Journal'!$C$11:$C$1147,C423)</x:f>
        <x:v>126.79</x:v>
      </x:c>
      <x:c r="E423" s="25" t="n">
        <x:f>SUMIFS('D13_Budget'!$D$11:$D$297,'D13_Budget'!$B$11:$B$297,A423,'D13_Budget'!$C$11:$C$297,B423,'D13_Budget'!$A$11:$A$297,C423)</x:f>
        <x:v>126.7875</x:v>
      </x:c>
      <x:c r="F423" s="24" t="n">
        <x:f>D423-E423</x:f>
        <x:v>0.002500000000011937</x:v>
      </x:c>
      <x:c r="G423" s="26" t="n">
        <x:f>IF(E423=0,0,F423/E423)</x:f>
        <x:v>0.00001971803214048654</x:v>
      </x:c>
      <x:c r="H423" s="4" t="n">
        <x:f>IF(E423=0,0,1)</x:f>
        <x:v>1</x:v>
      </x:c>
      <x:c r="I423" s="26" t="n">
        <x:f>IF(H423=1,G423,"n/m")</x:f>
        <x:v>0.00001971803214048654</x:v>
      </x:c>
    </x:row>
    <x:row r="424" ht="25" customHeight="1">
      <x:c r="A424" s="3" t="str">
        <x:v>GL.PEOPLE.U1</x:v>
      </x:c>
      <x:c r="B424" s="3" t="str">
        <x:v>PROD</x:v>
      </x:c>
      <x:c r="C424" s="16" t="n">
        <x:v>6</x:v>
      </x:c>
      <x:c r="D424" s="25" t="n">
        <x:f>SUMIFS('Journal'!$T$11:$T$1147,'Journal'!$G$11:$G$1147,A424,'Journal'!$H$11:$H$1147,B424,'Journal'!$C$11:$C$1147,C424)</x:f>
        <x:v>126.79</x:v>
      </x:c>
      <x:c r="E424" s="25" t="n">
        <x:f>SUMIFS('D13_Budget'!$D$11:$D$297,'D13_Budget'!$B$11:$B$297,A424,'D13_Budget'!$C$11:$C$297,B424,'D13_Budget'!$A$11:$A$297,C424)</x:f>
        <x:v>126.7875</x:v>
      </x:c>
      <x:c r="F424" s="24" t="n">
        <x:f>D424-E424</x:f>
        <x:v>0.002500000000011937</x:v>
      </x:c>
      <x:c r="G424" s="26" t="n">
        <x:f>IF(E424=0,0,F424/E424)</x:f>
        <x:v>0.00001971803214048654</x:v>
      </x:c>
      <x:c r="H424" s="4" t="n">
        <x:f>IF(E424=0,0,1)</x:f>
        <x:v>1</x:v>
      </x:c>
      <x:c r="I424" s="26" t="n">
        <x:f>IF(H424=1,G424,"n/m")</x:f>
        <x:v>0.00001971803214048654</x:v>
      </x:c>
    </x:row>
    <x:row r="425" ht="25" customHeight="1">
      <x:c r="A425" s="3" t="str">
        <x:v>GL.PEOPLE.U2</x:v>
      </x:c>
      <x:c r="B425" s="3" t="str">
        <x:v>COMP</x:v>
      </x:c>
      <x:c r="C425" s="16" t="n">
        <x:v>1</x:v>
      </x:c>
      <x:c r="D425" s="25" t="n">
        <x:f>SUMIFS('Journal'!$T$11:$T$1147,'Journal'!$G$11:$G$1147,A425,'Journal'!$H$11:$H$1147,B425,'Journal'!$C$11:$C$1147,C425)</x:f>
        <x:v>0</x:v>
      </x:c>
      <x:c r="E425" s="25" t="n">
        <x:f>SUMIFS('D13_Budget'!$D$11:$D$297,'D13_Budget'!$B$11:$B$297,A425,'D13_Budget'!$C$11:$C$297,B425,'D13_Budget'!$A$11:$A$297,C425)</x:f>
        <x:v>0</x:v>
      </x:c>
      <x:c r="F425" s="24" t="n">
        <x:f>D425-E425</x:f>
        <x:v>0</x:v>
      </x:c>
      <x:c r="G425" s="26" t="n">
        <x:f>IF(E425=0,0,F425/E425)</x:f>
        <x:v>0</x:v>
      </x:c>
      <x:c r="H425" s="4" t="n">
        <x:f>IF(E425=0,0,1)</x:f>
        <x:v>0</x:v>
      </x:c>
      <x:c r="I425" s="26" t="str">
        <x:f>IF(H425=1,G425,"n/m")</x:f>
        <x:v>n/m</x:v>
      </x:c>
    </x:row>
    <x:row r="426" ht="25" customHeight="1">
      <x:c r="A426" s="3" t="str">
        <x:v>GL.PEOPLE.U2</x:v>
      </x:c>
      <x:c r="B426" s="3" t="str">
        <x:v>COMP</x:v>
      </x:c>
      <x:c r="C426" s="16" t="n">
        <x:v>2</x:v>
      </x:c>
      <x:c r="D426" s="25" t="n">
        <x:f>SUMIFS('Journal'!$T$11:$T$1147,'Journal'!$G$11:$G$1147,A426,'Journal'!$H$11:$H$1147,B426,'Journal'!$C$11:$C$1147,C426)</x:f>
        <x:v>0</x:v>
      </x:c>
      <x:c r="E426" s="25" t="n">
        <x:f>SUMIFS('D13_Budget'!$D$11:$D$297,'D13_Budget'!$B$11:$B$297,A426,'D13_Budget'!$C$11:$C$297,B426,'D13_Budget'!$A$11:$A$297,C426)</x:f>
        <x:v>0</x:v>
      </x:c>
      <x:c r="F426" s="24" t="n">
        <x:f>D426-E426</x:f>
        <x:v>0</x:v>
      </x:c>
      <x:c r="G426" s="26" t="n">
        <x:f>IF(E426=0,0,F426/E426)</x:f>
        <x:v>0</x:v>
      </x:c>
      <x:c r="H426" s="4" t="n">
        <x:f>IF(E426=0,0,1)</x:f>
        <x:v>0</x:v>
      </x:c>
      <x:c r="I426" s="26" t="str">
        <x:f>IF(H426=1,G426,"n/m")</x:f>
        <x:v>n/m</x:v>
      </x:c>
    </x:row>
    <x:row r="427" ht="25" customHeight="1">
      <x:c r="A427" s="3" t="str">
        <x:v>GL.PEOPLE.U2</x:v>
      </x:c>
      <x:c r="B427" s="3" t="str">
        <x:v>COMP</x:v>
      </x:c>
      <x:c r="C427" s="16" t="n">
        <x:v>3</x:v>
      </x:c>
      <x:c r="D427" s="25" t="n">
        <x:f>SUMIFS('Journal'!$T$11:$T$1147,'Journal'!$G$11:$G$1147,A427,'Journal'!$H$11:$H$1147,B427,'Journal'!$C$11:$C$1147,C427)</x:f>
        <x:v>0</x:v>
      </x:c>
      <x:c r="E427" s="25" t="n">
        <x:f>SUMIFS('D13_Budget'!$D$11:$D$297,'D13_Budget'!$B$11:$B$297,A427,'D13_Budget'!$C$11:$C$297,B427,'D13_Budget'!$A$11:$A$297,C427)</x:f>
        <x:v>0</x:v>
      </x:c>
      <x:c r="F427" s="24" t="n">
        <x:f>D427-E427</x:f>
        <x:v>0</x:v>
      </x:c>
      <x:c r="G427" s="26" t="n">
        <x:f>IF(E427=0,0,F427/E427)</x:f>
        <x:v>0</x:v>
      </x:c>
      <x:c r="H427" s="4" t="n">
        <x:f>IF(E427=0,0,1)</x:f>
        <x:v>0</x:v>
      </x:c>
      <x:c r="I427" s="26" t="str">
        <x:f>IF(H427=1,G427,"n/m")</x:f>
        <x:v>n/m</x:v>
      </x:c>
    </x:row>
    <x:row r="428" ht="25" customHeight="1">
      <x:c r="A428" s="3" t="str">
        <x:v>GL.PEOPLE.U2</x:v>
      </x:c>
      <x:c r="B428" s="3" t="str">
        <x:v>COMP</x:v>
      </x:c>
      <x:c r="C428" s="16" t="n">
        <x:v>4</x:v>
      </x:c>
      <x:c r="D428" s="25" t="n">
        <x:f>SUMIFS('Journal'!$T$11:$T$1147,'Journal'!$G$11:$G$1147,A428,'Journal'!$H$11:$H$1147,B428,'Journal'!$C$11:$C$1147,C428)</x:f>
        <x:v>34.16</x:v>
      </x:c>
      <x:c r="E428" s="25" t="n">
        <x:f>SUMIFS('D13_Budget'!$D$11:$D$297,'D13_Budget'!$B$11:$B$297,A428,'D13_Budget'!$C$11:$C$297,B428,'D13_Budget'!$A$11:$A$297,C428)</x:f>
        <x:v>34.155</x:v>
      </x:c>
      <x:c r="F428" s="24" t="n">
        <x:f>D428-E428</x:f>
        <x:v>0.0049999999999954525</x:v>
      </x:c>
      <x:c r="G428" s="26" t="n">
        <x:f>IF(E428=0,0,F428/E428)</x:f>
        <x:v>0.00014639145073914368</x:v>
      </x:c>
      <x:c r="H428" s="4" t="n">
        <x:f>IF(E428=0,0,1)</x:f>
        <x:v>1</x:v>
      </x:c>
      <x:c r="I428" s="26" t="n">
        <x:f>IF(H428=1,G428,"n/m")</x:f>
        <x:v>0.00014639145073914368</x:v>
      </x:c>
    </x:row>
    <x:row r="429" ht="25" customHeight="1">
      <x:c r="A429" s="3" t="str">
        <x:v>GL.PEOPLE.U2</x:v>
      </x:c>
      <x:c r="B429" s="3" t="str">
        <x:v>COMP</x:v>
      </x:c>
      <x:c r="C429" s="16" t="n">
        <x:v>5</x:v>
      </x:c>
      <x:c r="D429" s="25" t="n">
        <x:f>SUMIFS('Journal'!$T$11:$T$1147,'Journal'!$G$11:$G$1147,A429,'Journal'!$H$11:$H$1147,B429,'Journal'!$C$11:$C$1147,C429)</x:f>
        <x:v>34.16</x:v>
      </x:c>
      <x:c r="E429" s="25" t="n">
        <x:f>SUMIFS('D13_Budget'!$D$11:$D$297,'D13_Budget'!$B$11:$B$297,A429,'D13_Budget'!$C$11:$C$297,B429,'D13_Budget'!$A$11:$A$297,C429)</x:f>
        <x:v>34.155</x:v>
      </x:c>
      <x:c r="F429" s="24" t="n">
        <x:f>D429-E429</x:f>
        <x:v>0.0049999999999954525</x:v>
      </x:c>
      <x:c r="G429" s="26" t="n">
        <x:f>IF(E429=0,0,F429/E429)</x:f>
        <x:v>0.00014639145073914368</x:v>
      </x:c>
      <x:c r="H429" s="4" t="n">
        <x:f>IF(E429=0,0,1)</x:f>
        <x:v>1</x:v>
      </x:c>
      <x:c r="I429" s="26" t="n">
        <x:f>IF(H429=1,G429,"n/m")</x:f>
        <x:v>0.00014639145073914368</x:v>
      </x:c>
    </x:row>
    <x:row r="430" ht="25" customHeight="1">
      <x:c r="A430" s="3" t="str">
        <x:v>GL.PEOPLE.U2</x:v>
      </x:c>
      <x:c r="B430" s="3" t="str">
        <x:v>COMP</x:v>
      </x:c>
      <x:c r="C430" s="16" t="n">
        <x:v>6</x:v>
      </x:c>
      <x:c r="D430" s="25" t="n">
        <x:f>SUMIFS('Journal'!$T$11:$T$1147,'Journal'!$G$11:$G$1147,A430,'Journal'!$H$11:$H$1147,B430,'Journal'!$C$11:$C$1147,C430)</x:f>
        <x:v>34.16</x:v>
      </x:c>
      <x:c r="E430" s="25" t="n">
        <x:f>SUMIFS('D13_Budget'!$D$11:$D$297,'D13_Budget'!$B$11:$B$297,A430,'D13_Budget'!$C$11:$C$297,B430,'D13_Budget'!$A$11:$A$297,C430)</x:f>
        <x:v>34.155</x:v>
      </x:c>
      <x:c r="F430" s="24" t="n">
        <x:f>D430-E430</x:f>
        <x:v>0.0049999999999954525</x:v>
      </x:c>
      <x:c r="G430" s="26" t="n">
        <x:f>IF(E430=0,0,F430/E430)</x:f>
        <x:v>0.00014639145073914368</x:v>
      </x:c>
      <x:c r="H430" s="4" t="n">
        <x:f>IF(E430=0,0,1)</x:f>
        <x:v>1</x:v>
      </x:c>
      <x:c r="I430" s="26" t="n">
        <x:f>IF(H430=1,G430,"n/m")</x:f>
        <x:v>0.00014639145073914368</x:v>
      </x:c>
    </x:row>
    <x:row r="431" ht="25" customHeight="1">
      <x:c r="A431" s="3" t="str">
        <x:v>GL.PEOPLE.U2</x:v>
      </x:c>
      <x:c r="B431" s="3" t="str">
        <x:v>ENG</x:v>
      </x:c>
      <x:c r="C431" s="16" t="n">
        <x:v>1</x:v>
      </x:c>
      <x:c r="D431" s="25" t="n">
        <x:f>SUMIFS('Journal'!$T$11:$T$1147,'Journal'!$G$11:$G$1147,A431,'Journal'!$H$11:$H$1147,B431,'Journal'!$C$11:$C$1147,C431)</x:f>
        <x:v>34.16</x:v>
      </x:c>
      <x:c r="E431" s="25" t="n">
        <x:f>SUMIFS('D13_Budget'!$D$11:$D$297,'D13_Budget'!$B$11:$B$297,A431,'D13_Budget'!$C$11:$C$297,B431,'D13_Budget'!$A$11:$A$297,C431)</x:f>
        <x:v>34.155</x:v>
      </x:c>
      <x:c r="F431" s="24" t="n">
        <x:f>D431-E431</x:f>
        <x:v>0.0049999999999954525</x:v>
      </x:c>
      <x:c r="G431" s="26" t="n">
        <x:f>IF(E431=0,0,F431/E431)</x:f>
        <x:v>0.00014639145073914368</x:v>
      </x:c>
      <x:c r="H431" s="4" t="n">
        <x:f>IF(E431=0,0,1)</x:f>
        <x:v>1</x:v>
      </x:c>
      <x:c r="I431" s="26" t="n">
        <x:f>IF(H431=1,G431,"n/m")</x:f>
        <x:v>0.00014639145073914368</x:v>
      </x:c>
    </x:row>
    <x:row r="432" ht="25" customHeight="1">
      <x:c r="A432" s="3" t="str">
        <x:v>GL.PEOPLE.U2</x:v>
      </x:c>
      <x:c r="B432" s="3" t="str">
        <x:v>ENG</x:v>
      </x:c>
      <x:c r="C432" s="16" t="n">
        <x:v>2</x:v>
      </x:c>
      <x:c r="D432" s="25" t="n">
        <x:f>SUMIFS('Journal'!$T$11:$T$1147,'Journal'!$G$11:$G$1147,A432,'Journal'!$H$11:$H$1147,B432,'Journal'!$C$11:$C$1147,C432)</x:f>
        <x:v>34.16</x:v>
      </x:c>
      <x:c r="E432" s="25" t="n">
        <x:f>SUMIFS('D13_Budget'!$D$11:$D$297,'D13_Budget'!$B$11:$B$297,A432,'D13_Budget'!$C$11:$C$297,B432,'D13_Budget'!$A$11:$A$297,C432)</x:f>
        <x:v>68.31</x:v>
      </x:c>
      <x:c r="F432" s="24" t="n">
        <x:f>D432-E432</x:f>
        <x:v>-34.150000000000006</x:v>
      </x:c>
      <x:c r="G432" s="26" t="n">
        <x:f>IF(E432=0,0,F432/E432)</x:f>
        <x:v>-0.49992680427463043</x:v>
      </x:c>
      <x:c r="H432" s="4" t="n">
        <x:f>IF(E432=0,0,1)</x:f>
        <x:v>1</x:v>
      </x:c>
      <x:c r="I432" s="26" t="n">
        <x:f>IF(H432=1,G432,"n/m")</x:f>
        <x:v>-0.49992680427463043</x:v>
      </x:c>
    </x:row>
    <x:row r="433" ht="25" customHeight="1">
      <x:c r="A433" s="3" t="str">
        <x:v>GL.PEOPLE.U2</x:v>
      </x:c>
      <x:c r="B433" s="3" t="str">
        <x:v>ENG</x:v>
      </x:c>
      <x:c r="C433" s="16" t="n">
        <x:v>3</x:v>
      </x:c>
      <x:c r="D433" s="25" t="n">
        <x:f>SUMIFS('Journal'!$T$11:$T$1147,'Journal'!$G$11:$G$1147,A433,'Journal'!$H$11:$H$1147,B433,'Journal'!$C$11:$C$1147,C433)</x:f>
        <x:v>98.67999999999999</x:v>
      </x:c>
      <x:c r="E433" s="25" t="n">
        <x:f>SUMIFS('D13_Budget'!$D$11:$D$297,'D13_Budget'!$B$11:$B$297,A433,'D13_Budget'!$C$11:$C$297,B433,'D13_Budget'!$A$11:$A$297,C433)</x:f>
        <x:v>98.67</x:v>
      </x:c>
      <x:c r="F433" s="24" t="n">
        <x:f>D433-E433</x:f>
        <x:v>0.009999999999990905</x:v>
      </x:c>
      <x:c r="G433" s="26" t="n">
        <x:f>IF(E433=0,0,F433/E433)</x:f>
        <x:v>0.00010134792743479178</x:v>
      </x:c>
      <x:c r="H433" s="4" t="n">
        <x:f>IF(E433=0,0,1)</x:f>
        <x:v>1</x:v>
      </x:c>
      <x:c r="I433" s="26" t="n">
        <x:f>IF(H433=1,G433,"n/m")</x:f>
        <x:v>0.00010134792743479178</x:v>
      </x:c>
    </x:row>
    <x:row r="434" ht="25" customHeight="1">
      <x:c r="A434" s="3" t="str">
        <x:v>GL.PEOPLE.U2</x:v>
      </x:c>
      <x:c r="B434" s="3" t="str">
        <x:v>ENG</x:v>
      </x:c>
      <x:c r="C434" s="16" t="n">
        <x:v>4</x:v>
      </x:c>
      <x:c r="D434" s="25" t="n">
        <x:f>SUMIFS('Journal'!$T$11:$T$1147,'Journal'!$G$11:$G$1147,A434,'Journal'!$H$11:$H$1147,B434,'Journal'!$C$11:$C$1147,C434)</x:f>
        <x:v>98.67999999999999</x:v>
      </x:c>
      <x:c r="E434" s="25" t="n">
        <x:f>SUMIFS('D13_Budget'!$D$11:$D$297,'D13_Budget'!$B$11:$B$297,A434,'D13_Budget'!$C$11:$C$297,B434,'D13_Budget'!$A$11:$A$297,C434)</x:f>
        <x:v>98.67</x:v>
      </x:c>
      <x:c r="F434" s="24" t="n">
        <x:f>D434-E434</x:f>
        <x:v>0.009999999999990905</x:v>
      </x:c>
      <x:c r="G434" s="26" t="n">
        <x:f>IF(E434=0,0,F434/E434)</x:f>
        <x:v>0.00010134792743479178</x:v>
      </x:c>
      <x:c r="H434" s="4" t="n">
        <x:f>IF(E434=0,0,1)</x:f>
        <x:v>1</x:v>
      </x:c>
      <x:c r="I434" s="26" t="n">
        <x:f>IF(H434=1,G434,"n/m")</x:f>
        <x:v>0.00010134792743479178</x:v>
      </x:c>
    </x:row>
    <x:row r="435" ht="25" customHeight="1">
      <x:c r="A435" s="3" t="str">
        <x:v>GL.PEOPLE.U2</x:v>
      </x:c>
      <x:c r="B435" s="3" t="str">
        <x:v>ENG</x:v>
      </x:c>
      <x:c r="C435" s="16" t="n">
        <x:v>5</x:v>
      </x:c>
      <x:c r="D435" s="25" t="n">
        <x:f>SUMIFS('Journal'!$T$11:$T$1147,'Journal'!$G$11:$G$1147,A435,'Journal'!$H$11:$H$1147,B435,'Journal'!$C$11:$C$1147,C435)</x:f>
        <x:v>129.04</x:v>
      </x:c>
      <x:c r="E435" s="25" t="n">
        <x:f>SUMIFS('D13_Budget'!$D$11:$D$297,'D13_Budget'!$B$11:$B$297,A435,'D13_Budget'!$C$11:$C$297,B435,'D13_Budget'!$A$11:$A$297,C435)</x:f>
        <x:v>129.03</x:v>
      </x:c>
      <x:c r="F435" s="24" t="n">
        <x:f>D435-E435</x:f>
        <x:v>0.009999999999990905</x:v>
      </x:c>
      <x:c r="G435" s="26" t="n">
        <x:f>IF(E435=0,0,F435/E435)</x:f>
        <x:v>0.0000775013562736643</x:v>
      </x:c>
      <x:c r="H435" s="4" t="n">
        <x:f>IF(E435=0,0,1)</x:f>
        <x:v>1</x:v>
      </x:c>
      <x:c r="I435" s="26" t="n">
        <x:f>IF(H435=1,G435,"n/m")</x:f>
        <x:v>0.0000775013562736643</x:v>
      </x:c>
    </x:row>
    <x:row r="436" ht="25" customHeight="1">
      <x:c r="A436" s="3" t="str">
        <x:v>GL.PEOPLE.U2</x:v>
      </x:c>
      <x:c r="B436" s="3" t="str">
        <x:v>ENG</x:v>
      </x:c>
      <x:c r="C436" s="16" t="n">
        <x:v>6</x:v>
      </x:c>
      <x:c r="D436" s="25" t="n">
        <x:f>SUMIFS('Journal'!$T$11:$T$1147,'Journal'!$G$11:$G$1147,A436,'Journal'!$H$11:$H$1147,B436,'Journal'!$C$11:$C$1147,C436)</x:f>
        <x:v>129.04</x:v>
      </x:c>
      <x:c r="E436" s="25" t="n">
        <x:f>SUMIFS('D13_Budget'!$D$11:$D$297,'D13_Budget'!$B$11:$B$297,A436,'D13_Budget'!$C$11:$C$297,B436,'D13_Budget'!$A$11:$A$297,C436)</x:f>
        <x:v>129.03</x:v>
      </x:c>
      <x:c r="F436" s="24" t="n">
        <x:f>D436-E436</x:f>
        <x:v>0.009999999999990905</x:v>
      </x:c>
      <x:c r="G436" s="26" t="n">
        <x:f>IF(E436=0,0,F436/E436)</x:f>
        <x:v>0.0000775013562736643</x:v>
      </x:c>
      <x:c r="H436" s="4" t="n">
        <x:f>IF(E436=0,0,1)</x:f>
        <x:v>1</x:v>
      </x:c>
      <x:c r="I436" s="26" t="n">
        <x:f>IF(H436=1,G436,"n/m")</x:f>
        <x:v>0.0000775013562736643</x:v>
      </x:c>
    </x:row>
    <x:row r="437" ht="25" customHeight="1">
      <x:c r="A437" s="3" t="str">
        <x:v>GL.PEOPLE.U2</x:v>
      </x:c>
      <x:c r="B437" s="3" t="str">
        <x:v>MGMT</x:v>
      </x:c>
      <x:c r="C437" s="16" t="n">
        <x:v>1</x:v>
      </x:c>
      <x:c r="D437" s="25" t="n">
        <x:f>SUMIFS('Journal'!$T$11:$T$1147,'Journal'!$G$11:$G$1147,A437,'Journal'!$H$11:$H$1147,B437,'Journal'!$C$11:$C$1147,C437)</x:f>
        <x:v>0</x:v>
      </x:c>
      <x:c r="E437" s="25" t="n">
        <x:f>SUMIFS('D13_Budget'!$D$11:$D$297,'D13_Budget'!$B$11:$B$297,A437,'D13_Budget'!$C$11:$C$297,B437,'D13_Budget'!$A$11:$A$297,C437)</x:f>
        <x:v>0</x:v>
      </x:c>
      <x:c r="F437" s="24" t="n">
        <x:f>D437-E437</x:f>
        <x:v>0</x:v>
      </x:c>
      <x:c r="G437" s="26" t="n">
        <x:f>IF(E437=0,0,F437/E437)</x:f>
        <x:v>0</x:v>
      </x:c>
      <x:c r="H437" s="4" t="n">
        <x:f>IF(E437=0,0,1)</x:f>
        <x:v>0</x:v>
      </x:c>
      <x:c r="I437" s="26" t="str">
        <x:f>IF(H437=1,G437,"n/m")</x:f>
        <x:v>n/m</x:v>
      </x:c>
    </x:row>
    <x:row r="438" ht="25" customHeight="1">
      <x:c r="A438" s="3" t="str">
        <x:v>GL.PEOPLE.U2</x:v>
      </x:c>
      <x:c r="B438" s="3" t="str">
        <x:v>MGMT</x:v>
      </x:c>
      <x:c r="C438" s="16" t="n">
        <x:v>2</x:v>
      </x:c>
      <x:c r="D438" s="25" t="n">
        <x:f>SUMIFS('Journal'!$T$11:$T$1147,'Journal'!$G$11:$G$1147,A438,'Journal'!$H$11:$H$1147,B438,'Journal'!$C$11:$C$1147,C438)</x:f>
        <x:v>0</x:v>
      </x:c>
      <x:c r="E438" s="25" t="n">
        <x:f>SUMIFS('D13_Budget'!$D$11:$D$297,'D13_Budget'!$B$11:$B$297,A438,'D13_Budget'!$C$11:$C$297,B438,'D13_Budget'!$A$11:$A$297,C438)</x:f>
        <x:v>0</x:v>
      </x:c>
      <x:c r="F438" s="24" t="n">
        <x:f>D438-E438</x:f>
        <x:v>0</x:v>
      </x:c>
      <x:c r="G438" s="26" t="n">
        <x:f>IF(E438=0,0,F438/E438)</x:f>
        <x:v>0</x:v>
      </x:c>
      <x:c r="H438" s="4" t="n">
        <x:f>IF(E438=0,0,1)</x:f>
        <x:v>0</x:v>
      </x:c>
      <x:c r="I438" s="26" t="str">
        <x:f>IF(H438=1,G438,"n/m")</x:f>
        <x:v>n/m</x:v>
      </x:c>
    </x:row>
    <x:row r="439" ht="25" customHeight="1">
      <x:c r="A439" s="3" t="str">
        <x:v>GL.PEOPLE.U2</x:v>
      </x:c>
      <x:c r="B439" s="3" t="str">
        <x:v>MGMT</x:v>
      </x:c>
      <x:c r="C439" s="16" t="n">
        <x:v>3</x:v>
      </x:c>
      <x:c r="D439" s="25" t="n">
        <x:f>SUMIFS('Journal'!$T$11:$T$1147,'Journal'!$G$11:$G$1147,A439,'Journal'!$H$11:$H$1147,B439,'Journal'!$C$11:$C$1147,C439)</x:f>
        <x:v>0</x:v>
      </x:c>
      <x:c r="E439" s="25" t="n">
        <x:f>SUMIFS('D13_Budget'!$D$11:$D$297,'D13_Budget'!$B$11:$B$297,A439,'D13_Budget'!$C$11:$C$297,B439,'D13_Budget'!$A$11:$A$297,C439)</x:f>
        <x:v>0</x:v>
      </x:c>
      <x:c r="F439" s="24" t="n">
        <x:f>D439-E439</x:f>
        <x:v>0</x:v>
      </x:c>
      <x:c r="G439" s="26" t="n">
        <x:f>IF(E439=0,0,F439/E439)</x:f>
        <x:v>0</x:v>
      </x:c>
      <x:c r="H439" s="4" t="n">
        <x:f>IF(E439=0,0,1)</x:f>
        <x:v>0</x:v>
      </x:c>
      <x:c r="I439" s="26" t="str">
        <x:f>IF(H439=1,G439,"n/m")</x:f>
        <x:v>n/m</x:v>
      </x:c>
    </x:row>
    <x:row r="440" ht="25" customHeight="1">
      <x:c r="A440" s="3" t="str">
        <x:v>GL.PEOPLE.U2</x:v>
      </x:c>
      <x:c r="B440" s="3" t="str">
        <x:v>MGMT</x:v>
      </x:c>
      <x:c r="C440" s="16" t="n">
        <x:v>4</x:v>
      </x:c>
      <x:c r="D440" s="25" t="n">
        <x:f>SUMIFS('Journal'!$T$11:$T$1147,'Journal'!$G$11:$G$1147,A440,'Journal'!$H$11:$H$1147,B440,'Journal'!$C$11:$C$1147,C440)</x:f>
        <x:v>0</x:v>
      </x:c>
      <x:c r="E440" s="25" t="n">
        <x:f>SUMIFS('D13_Budget'!$D$11:$D$297,'D13_Budget'!$B$11:$B$297,A440,'D13_Budget'!$C$11:$C$297,B440,'D13_Budget'!$A$11:$A$297,C440)</x:f>
        <x:v>0</x:v>
      </x:c>
      <x:c r="F440" s="24" t="n">
        <x:f>D440-E440</x:f>
        <x:v>0</x:v>
      </x:c>
      <x:c r="G440" s="26" t="n">
        <x:f>IF(E440=0,0,F440/E440)</x:f>
        <x:v>0</x:v>
      </x:c>
      <x:c r="H440" s="4" t="n">
        <x:f>IF(E440=0,0,1)</x:f>
        <x:v>0</x:v>
      </x:c>
      <x:c r="I440" s="26" t="str">
        <x:f>IF(H440=1,G440,"n/m")</x:f>
        <x:v>n/m</x:v>
      </x:c>
    </x:row>
    <x:row r="441" ht="25" customHeight="1">
      <x:c r="A441" s="3" t="str">
        <x:v>GL.PEOPLE.U2</x:v>
      </x:c>
      <x:c r="B441" s="3" t="str">
        <x:v>MGMT</x:v>
      </x:c>
      <x:c r="C441" s="16" t="n">
        <x:v>5</x:v>
      </x:c>
      <x:c r="D441" s="25" t="n">
        <x:f>SUMIFS('Journal'!$T$11:$T$1147,'Journal'!$G$11:$G$1147,A441,'Journal'!$H$11:$H$1147,B441,'Journal'!$C$11:$C$1147,C441)</x:f>
        <x:v>0</x:v>
      </x:c>
      <x:c r="E441" s="25" t="n">
        <x:f>SUMIFS('D13_Budget'!$D$11:$D$297,'D13_Budget'!$B$11:$B$297,A441,'D13_Budget'!$C$11:$C$297,B441,'D13_Budget'!$A$11:$A$297,C441)</x:f>
        <x:v>0</x:v>
      </x:c>
      <x:c r="F441" s="24" t="n">
        <x:f>D441-E441</x:f>
        <x:v>0</x:v>
      </x:c>
      <x:c r="G441" s="26" t="n">
        <x:f>IF(E441=0,0,F441/E441)</x:f>
        <x:v>0</x:v>
      </x:c>
      <x:c r="H441" s="4" t="n">
        <x:f>IF(E441=0,0,1)</x:f>
        <x:v>0</x:v>
      </x:c>
      <x:c r="I441" s="26" t="str">
        <x:f>IF(H441=1,G441,"n/m")</x:f>
        <x:v>n/m</x:v>
      </x:c>
    </x:row>
    <x:row r="442" ht="25" customHeight="1">
      <x:c r="A442" s="3" t="str">
        <x:v>GL.PEOPLE.U2</x:v>
      </x:c>
      <x:c r="B442" s="3" t="str">
        <x:v>MGMT</x:v>
      </x:c>
      <x:c r="C442" s="16" t="n">
        <x:v>6</x:v>
      </x:c>
      <x:c r="D442" s="25" t="n">
        <x:f>SUMIFS('Journal'!$T$11:$T$1147,'Journal'!$G$11:$G$1147,A442,'Journal'!$H$11:$H$1147,B442,'Journal'!$C$11:$C$1147,C442)</x:f>
        <x:v>0</x:v>
      </x:c>
      <x:c r="E442" s="25" t="n">
        <x:f>SUMIFS('D13_Budget'!$D$11:$D$297,'D13_Budget'!$B$11:$B$297,A442,'D13_Budget'!$C$11:$C$297,B442,'D13_Budget'!$A$11:$A$297,C442)</x:f>
        <x:v>0</x:v>
      </x:c>
      <x:c r="F442" s="24" t="n">
        <x:f>D442-E442</x:f>
        <x:v>0</x:v>
      </x:c>
      <x:c r="G442" s="26" t="n">
        <x:f>IF(E442=0,0,F442/E442)</x:f>
        <x:v>0</x:v>
      </x:c>
      <x:c r="H442" s="4" t="n">
        <x:f>IF(E442=0,0,1)</x:f>
        <x:v>0</x:v>
      </x:c>
      <x:c r="I442" s="26" t="str">
        <x:f>IF(H442=1,G442,"n/m")</x:f>
        <x:v>n/m</x:v>
      </x:c>
    </x:row>
    <x:row r="443" ht="25" customHeight="1">
      <x:c r="A443" s="3" t="str">
        <x:v>GL.PEOPLE.U2</x:v>
      </x:c>
      <x:c r="B443" s="3" t="str">
        <x:v>MKT</x:v>
      </x:c>
      <x:c r="C443" s="16" t="n">
        <x:v>1</x:v>
      </x:c>
      <x:c r="D443" s="25" t="n">
        <x:f>SUMIFS('Journal'!$T$11:$T$1147,'Journal'!$G$11:$G$1147,A443,'Journal'!$H$11:$H$1147,B443,'Journal'!$C$11:$C$1147,C443)</x:f>
        <x:v>0</x:v>
      </x:c>
      <x:c r="E443" s="25" t="n">
        <x:f>SUMIFS('D13_Budget'!$D$11:$D$297,'D13_Budget'!$B$11:$B$297,A443,'D13_Budget'!$C$11:$C$297,B443,'D13_Budget'!$A$11:$A$297,C443)</x:f>
        <x:v>0</x:v>
      </x:c>
      <x:c r="F443" s="24" t="n">
        <x:f>D443-E443</x:f>
        <x:v>0</x:v>
      </x:c>
      <x:c r="G443" s="26" t="n">
        <x:f>IF(E443=0,0,F443/E443)</x:f>
        <x:v>0</x:v>
      </x:c>
      <x:c r="H443" s="4" t="n">
        <x:f>IF(E443=0,0,1)</x:f>
        <x:v>0</x:v>
      </x:c>
      <x:c r="I443" s="26" t="str">
        <x:f>IF(H443=1,G443,"n/m")</x:f>
        <x:v>n/m</x:v>
      </x:c>
    </x:row>
    <x:row r="444" ht="25" customHeight="1">
      <x:c r="A444" s="3" t="str">
        <x:v>GL.PEOPLE.U2</x:v>
      </x:c>
      <x:c r="B444" s="3" t="str">
        <x:v>MKT</x:v>
      </x:c>
      <x:c r="C444" s="16" t="n">
        <x:v>2</x:v>
      </x:c>
      <x:c r="D444" s="25" t="n">
        <x:f>SUMIFS('Journal'!$T$11:$T$1147,'Journal'!$G$11:$G$1147,A444,'Journal'!$H$11:$H$1147,B444,'Journal'!$C$11:$C$1147,C444)</x:f>
        <x:v>0</x:v>
      </x:c>
      <x:c r="E444" s="25" t="n">
        <x:f>SUMIFS('D13_Budget'!$D$11:$D$297,'D13_Budget'!$B$11:$B$297,A444,'D13_Budget'!$C$11:$C$297,B444,'D13_Budget'!$A$11:$A$297,C444)</x:f>
        <x:v>0</x:v>
      </x:c>
      <x:c r="F444" s="24" t="n">
        <x:f>D444-E444</x:f>
        <x:v>0</x:v>
      </x:c>
      <x:c r="G444" s="26" t="n">
        <x:f>IF(E444=0,0,F444/E444)</x:f>
        <x:v>0</x:v>
      </x:c>
      <x:c r="H444" s="4" t="n">
        <x:f>IF(E444=0,0,1)</x:f>
        <x:v>0</x:v>
      </x:c>
      <x:c r="I444" s="26" t="str">
        <x:f>IF(H444=1,G444,"n/m")</x:f>
        <x:v>n/m</x:v>
      </x:c>
    </x:row>
    <x:row r="445" ht="25" customHeight="1">
      <x:c r="A445" s="3" t="str">
        <x:v>GL.PEOPLE.U2</x:v>
      </x:c>
      <x:c r="B445" s="3" t="str">
        <x:v>MKT</x:v>
      </x:c>
      <x:c r="C445" s="16" t="n">
        <x:v>3</x:v>
      </x:c>
      <x:c r="D445" s="25" t="n">
        <x:f>SUMIFS('Journal'!$T$11:$T$1147,'Journal'!$G$11:$G$1147,A445,'Journal'!$H$11:$H$1147,B445,'Journal'!$C$11:$C$1147,C445)</x:f>
        <x:v>0</x:v>
      </x:c>
      <x:c r="E445" s="25" t="n">
        <x:f>SUMIFS('D13_Budget'!$D$11:$D$297,'D13_Budget'!$B$11:$B$297,A445,'D13_Budget'!$C$11:$C$297,B445,'D13_Budget'!$A$11:$A$297,C445)</x:f>
        <x:v>0</x:v>
      </x:c>
      <x:c r="F445" s="24" t="n">
        <x:f>D445-E445</x:f>
        <x:v>0</x:v>
      </x:c>
      <x:c r="G445" s="26" t="n">
        <x:f>IF(E445=0,0,F445/E445)</x:f>
        <x:v>0</x:v>
      </x:c>
      <x:c r="H445" s="4" t="n">
        <x:f>IF(E445=0,0,1)</x:f>
        <x:v>0</x:v>
      </x:c>
      <x:c r="I445" s="26" t="str">
        <x:f>IF(H445=1,G445,"n/m")</x:f>
        <x:v>n/m</x:v>
      </x:c>
    </x:row>
    <x:row r="446" ht="25" customHeight="1">
      <x:c r="A446" s="3" t="str">
        <x:v>GL.PEOPLE.U2</x:v>
      </x:c>
      <x:c r="B446" s="3" t="str">
        <x:v>MKT</x:v>
      </x:c>
      <x:c r="C446" s="16" t="n">
        <x:v>4</x:v>
      </x:c>
      <x:c r="D446" s="25" t="n">
        <x:f>SUMIFS('Journal'!$T$11:$T$1147,'Journal'!$G$11:$G$1147,A446,'Journal'!$H$11:$H$1147,B446,'Journal'!$C$11:$C$1147,C446)</x:f>
        <x:v>0</x:v>
      </x:c>
      <x:c r="E446" s="25" t="n">
        <x:f>SUMIFS('D13_Budget'!$D$11:$D$297,'D13_Budget'!$B$11:$B$297,A446,'D13_Budget'!$C$11:$C$297,B446,'D13_Budget'!$A$11:$A$297,C446)</x:f>
        <x:v>0</x:v>
      </x:c>
      <x:c r="F446" s="24" t="n">
        <x:f>D446-E446</x:f>
        <x:v>0</x:v>
      </x:c>
      <x:c r="G446" s="26" t="n">
        <x:f>IF(E446=0,0,F446/E446)</x:f>
        <x:v>0</x:v>
      </x:c>
      <x:c r="H446" s="4" t="n">
        <x:f>IF(E446=0,0,1)</x:f>
        <x:v>0</x:v>
      </x:c>
      <x:c r="I446" s="26" t="str">
        <x:f>IF(H446=1,G446,"n/m")</x:f>
        <x:v>n/m</x:v>
      </x:c>
    </x:row>
    <x:row r="447" ht="25" customHeight="1">
      <x:c r="A447" s="3" t="str">
        <x:v>GL.PEOPLE.U2</x:v>
      </x:c>
      <x:c r="B447" s="3" t="str">
        <x:v>MKT</x:v>
      </x:c>
      <x:c r="C447" s="16" t="n">
        <x:v>5</x:v>
      </x:c>
      <x:c r="D447" s="25" t="n">
        <x:f>SUMIFS('Journal'!$T$11:$T$1147,'Journal'!$G$11:$G$1147,A447,'Journal'!$H$11:$H$1147,B447,'Journal'!$C$11:$C$1147,C447)</x:f>
        <x:v>0</x:v>
      </x:c>
      <x:c r="E447" s="25" t="n">
        <x:f>SUMIFS('D13_Budget'!$D$11:$D$297,'D13_Budget'!$B$11:$B$297,A447,'D13_Budget'!$C$11:$C$297,B447,'D13_Budget'!$A$11:$A$297,C447)</x:f>
        <x:v>0</x:v>
      </x:c>
      <x:c r="F447" s="24" t="n">
        <x:f>D447-E447</x:f>
        <x:v>0</x:v>
      </x:c>
      <x:c r="G447" s="26" t="n">
        <x:f>IF(E447=0,0,F447/E447)</x:f>
        <x:v>0</x:v>
      </x:c>
      <x:c r="H447" s="4" t="n">
        <x:f>IF(E447=0,0,1)</x:f>
        <x:v>0</x:v>
      </x:c>
      <x:c r="I447" s="26" t="str">
        <x:f>IF(H447=1,G447,"n/m")</x:f>
        <x:v>n/m</x:v>
      </x:c>
    </x:row>
    <x:row r="448" ht="25" customHeight="1">
      <x:c r="A448" s="3" t="str">
        <x:v>GL.PEOPLE.U2</x:v>
      </x:c>
      <x:c r="B448" s="3" t="str">
        <x:v>MKT</x:v>
      </x:c>
      <x:c r="C448" s="16" t="n">
        <x:v>6</x:v>
      </x:c>
      <x:c r="D448" s="25" t="n">
        <x:f>SUMIFS('Journal'!$T$11:$T$1147,'Journal'!$G$11:$G$1147,A448,'Journal'!$H$11:$H$1147,B448,'Journal'!$C$11:$C$1147,C448)</x:f>
        <x:v>22.77</x:v>
      </x:c>
      <x:c r="E448" s="25" t="n">
        <x:f>SUMIFS('D13_Budget'!$D$11:$D$297,'D13_Budget'!$B$11:$B$297,A448,'D13_Budget'!$C$11:$C$297,B448,'D13_Budget'!$A$11:$A$297,C448)</x:f>
        <x:v>0</x:v>
      </x:c>
      <x:c r="F448" s="24" t="n">
        <x:f>D448-E448</x:f>
        <x:v>22.77</x:v>
      </x:c>
      <x:c r="G448" s="26" t="n">
        <x:f>IF(E448=0,0,F448/E448)</x:f>
        <x:v>0</x:v>
      </x:c>
      <x:c r="H448" s="4" t="n">
        <x:f>IF(E448=0,0,1)</x:f>
        <x:v>0</x:v>
      </x:c>
      <x:c r="I448" s="26" t="str">
        <x:f>IF(H448=1,G448,"n/m")</x:f>
        <x:v>n/m</x:v>
      </x:c>
    </x:row>
    <x:row r="449" ht="25" customHeight="1">
      <x:c r="A449" s="3" t="str">
        <x:v>GL.PEOPLE.U2</x:v>
      </x:c>
      <x:c r="B449" s="3" t="str">
        <x:v>PROD</x:v>
      </x:c>
      <x:c r="C449" s="16" t="n">
        <x:v>1</x:v>
      </x:c>
      <x:c r="D449" s="25" t="n">
        <x:f>SUMIFS('Journal'!$T$11:$T$1147,'Journal'!$G$11:$G$1147,A449,'Journal'!$H$11:$H$1147,B449,'Journal'!$C$11:$C$1147,C449)</x:f>
        <x:v>0</x:v>
      </x:c>
      <x:c r="E449" s="25" t="n">
        <x:f>SUMIFS('D13_Budget'!$D$11:$D$297,'D13_Budget'!$B$11:$B$297,A449,'D13_Budget'!$C$11:$C$297,B449,'D13_Budget'!$A$11:$A$297,C449)</x:f>
        <x:v>0</x:v>
      </x:c>
      <x:c r="F449" s="24" t="n">
        <x:f>D449-E449</x:f>
        <x:v>0</x:v>
      </x:c>
      <x:c r="G449" s="26" t="n">
        <x:f>IF(E449=0,0,F449/E449)</x:f>
        <x:v>0</x:v>
      </x:c>
      <x:c r="H449" s="4" t="n">
        <x:f>IF(E449=0,0,1)</x:f>
        <x:v>0</x:v>
      </x:c>
      <x:c r="I449" s="26" t="str">
        <x:f>IF(H449=1,G449,"n/m")</x:f>
        <x:v>n/m</x:v>
      </x:c>
    </x:row>
    <x:row r="450" ht="25" customHeight="1">
      <x:c r="A450" s="3" t="str">
        <x:v>GL.PEOPLE.U2</x:v>
      </x:c>
      <x:c r="B450" s="3" t="str">
        <x:v>PROD</x:v>
      </x:c>
      <x:c r="C450" s="16" t="n">
        <x:v>2</x:v>
      </x:c>
      <x:c r="D450" s="25" t="n">
        <x:f>SUMIFS('Journal'!$T$11:$T$1147,'Journal'!$G$11:$G$1147,A450,'Journal'!$H$11:$H$1147,B450,'Journal'!$C$11:$C$1147,C450)</x:f>
        <x:v>0</x:v>
      </x:c>
      <x:c r="E450" s="25" t="n">
        <x:f>SUMIFS('D13_Budget'!$D$11:$D$297,'D13_Budget'!$B$11:$B$297,A450,'D13_Budget'!$C$11:$C$297,B450,'D13_Budget'!$A$11:$A$297,C450)</x:f>
        <x:v>0</x:v>
      </x:c>
      <x:c r="F450" s="24" t="n">
        <x:f>D450-E450</x:f>
        <x:v>0</x:v>
      </x:c>
      <x:c r="G450" s="26" t="n">
        <x:f>IF(E450=0,0,F450/E450)</x:f>
        <x:v>0</x:v>
      </x:c>
      <x:c r="H450" s="4" t="n">
        <x:f>IF(E450=0,0,1)</x:f>
        <x:v>0</x:v>
      </x:c>
      <x:c r="I450" s="26" t="str">
        <x:f>IF(H450=1,G450,"n/m")</x:f>
        <x:v>n/m</x:v>
      </x:c>
    </x:row>
    <x:row r="451" ht="25" customHeight="1">
      <x:c r="A451" s="3" t="str">
        <x:v>GL.PEOPLE.U2</x:v>
      </x:c>
      <x:c r="B451" s="3" t="str">
        <x:v>PROD</x:v>
      </x:c>
      <x:c r="C451" s="16" t="n">
        <x:v>3</x:v>
      </x:c>
      <x:c r="D451" s="25" t="n">
        <x:f>SUMIFS('Journal'!$T$11:$T$1147,'Journal'!$G$11:$G$1147,A451,'Journal'!$H$11:$H$1147,B451,'Journal'!$C$11:$C$1147,C451)</x:f>
        <x:v>0</x:v>
      </x:c>
      <x:c r="E451" s="25" t="n">
        <x:f>SUMIFS('D13_Budget'!$D$11:$D$297,'D13_Budget'!$B$11:$B$297,A451,'D13_Budget'!$C$11:$C$297,B451,'D13_Budget'!$A$11:$A$297,C451)</x:f>
        <x:v>0</x:v>
      </x:c>
      <x:c r="F451" s="24" t="n">
        <x:f>D451-E451</x:f>
        <x:v>0</x:v>
      </x:c>
      <x:c r="G451" s="26" t="n">
        <x:f>IF(E451=0,0,F451/E451)</x:f>
        <x:v>0</x:v>
      </x:c>
      <x:c r="H451" s="4" t="n">
        <x:f>IF(E451=0,0,1)</x:f>
        <x:v>0</x:v>
      </x:c>
      <x:c r="I451" s="26" t="str">
        <x:f>IF(H451=1,G451,"n/m")</x:f>
        <x:v>n/m</x:v>
      </x:c>
    </x:row>
    <x:row r="452" ht="25" customHeight="1">
      <x:c r="A452" s="3" t="str">
        <x:v>GL.PEOPLE.U2</x:v>
      </x:c>
      <x:c r="B452" s="3" t="str">
        <x:v>PROD</x:v>
      </x:c>
      <x:c r="C452" s="16" t="n">
        <x:v>4</x:v>
      </x:c>
      <x:c r="D452" s="25" t="n">
        <x:f>SUMIFS('Journal'!$T$11:$T$1147,'Journal'!$G$11:$G$1147,A452,'Journal'!$H$11:$H$1147,B452,'Journal'!$C$11:$C$1147,C452)</x:f>
        <x:v>26.57</x:v>
      </x:c>
      <x:c r="E452" s="25" t="n">
        <x:f>SUMIFS('D13_Budget'!$D$11:$D$297,'D13_Budget'!$B$11:$B$297,A452,'D13_Budget'!$C$11:$C$297,B452,'D13_Budget'!$A$11:$A$297,C452)</x:f>
        <x:v>26.565</x:v>
      </x:c>
      <x:c r="F452" s="24" t="n">
        <x:f>D452-E452</x:f>
        <x:v>0.004999999999999005</x:v>
      </x:c>
      <x:c r="G452" s="26" t="n">
        <x:f>IF(E452=0,0,F452/E452)</x:f>
        <x:v>0.00018821757952188989</x:v>
      </x:c>
      <x:c r="H452" s="4" t="n">
        <x:f>IF(E452=0,0,1)</x:f>
        <x:v>1</x:v>
      </x:c>
      <x:c r="I452" s="26" t="n">
        <x:f>IF(H452=1,G452,"n/m")</x:f>
        <x:v>0.00018821757952188989</x:v>
      </x:c>
    </x:row>
    <x:row r="453" ht="25" customHeight="1">
      <x:c r="A453" s="3" t="str">
        <x:v>GL.PEOPLE.U2</x:v>
      </x:c>
      <x:c r="B453" s="3" t="str">
        <x:v>PROD</x:v>
      </x:c>
      <x:c r="C453" s="16" t="n">
        <x:v>5</x:v>
      </x:c>
      <x:c r="D453" s="25" t="n">
        <x:f>SUMIFS('Journal'!$T$11:$T$1147,'Journal'!$G$11:$G$1147,A453,'Journal'!$H$11:$H$1147,B453,'Journal'!$C$11:$C$1147,C453)</x:f>
        <x:v>26.57</x:v>
      </x:c>
      <x:c r="E453" s="25" t="n">
        <x:f>SUMIFS('D13_Budget'!$D$11:$D$297,'D13_Budget'!$B$11:$B$297,A453,'D13_Budget'!$C$11:$C$297,B453,'D13_Budget'!$A$11:$A$297,C453)</x:f>
        <x:v>26.565</x:v>
      </x:c>
      <x:c r="F453" s="24" t="n">
        <x:f>D453-E453</x:f>
        <x:v>0.004999999999999005</x:v>
      </x:c>
      <x:c r="G453" s="26" t="n">
        <x:f>IF(E453=0,0,F453/E453)</x:f>
        <x:v>0.00018821757952188989</x:v>
      </x:c>
      <x:c r="H453" s="4" t="n">
        <x:f>IF(E453=0,0,1)</x:f>
        <x:v>1</x:v>
      </x:c>
      <x:c r="I453" s="26" t="n">
        <x:f>IF(H453=1,G453,"n/m")</x:f>
        <x:v>0.00018821757952188989</x:v>
      </x:c>
    </x:row>
    <x:row r="454" ht="25" customHeight="1">
      <x:c r="A454" s="3" t="str">
        <x:v>GL.PEOPLE.U2</x:v>
      </x:c>
      <x:c r="B454" s="3" t="str">
        <x:v>PROD</x:v>
      </x:c>
      <x:c r="C454" s="16" t="n">
        <x:v>6</x:v>
      </x:c>
      <x:c r="D454" s="25" t="n">
        <x:f>SUMIFS('Journal'!$T$11:$T$1147,'Journal'!$G$11:$G$1147,A454,'Journal'!$H$11:$H$1147,B454,'Journal'!$C$11:$C$1147,C454)</x:f>
        <x:v>26.57</x:v>
      </x:c>
      <x:c r="E454" s="25" t="n">
        <x:f>SUMIFS('D13_Budget'!$D$11:$D$297,'D13_Budget'!$B$11:$B$297,A454,'D13_Budget'!$C$11:$C$297,B454,'D13_Budget'!$A$11:$A$297,C454)</x:f>
        <x:v>26.565</x:v>
      </x:c>
      <x:c r="F454" s="24" t="n">
        <x:f>D454-E454</x:f>
        <x:v>0.004999999999999005</x:v>
      </x:c>
      <x:c r="G454" s="26" t="n">
        <x:f>IF(E454=0,0,F454/E454)</x:f>
        <x:v>0.00018821757952188989</x:v>
      </x:c>
      <x:c r="H454" s="4" t="n">
        <x:f>IF(E454=0,0,1)</x:f>
        <x:v>1</x:v>
      </x:c>
      <x:c r="I454" s="26" t="n">
        <x:f>IF(H454=1,G454,"n/m")</x:f>
        <x:v>0.00018821757952188989</x:v>
      </x:c>
    </x:row>
  </x:sheetData>
  <x:mergeCells>
    <x:mergeCell ref="A7:F8"/>
  </x:mergeCells>
  <x:conditionalFormatting sqref="F11:F454">
    <x:cfRule type="expression" dxfId="3" priority="1">
      <x:formula>F11&gt;0</x:formula>
    </x:cfRule>
  </x:conditionalFormatting>
  <x:pageMargins left="0.7" right="0.7" top="0.75" bottom="0.75" header="0.3" footer="0.3"/>
  <x:tableParts count="1">
    <x:tablePart xmlns:r="http://schemas.openxmlformats.org/officeDocument/2006/relationships" r:id="Rbeba1ef210524e82"/>
  </x:tableParts>
</x:worksheet>
</file>

<file path=xl/worksheets/sheet6.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22" hidden="0" customWidth="1"/>
    <x:col min="2" max="2" width="35" hidden="0" customWidth="1"/>
    <x:col min="3" max="3" width="24" hidden="0" customWidth="1"/>
    <x:col min="4" max="4" width="24" hidden="0" customWidth="1"/>
    <x:col min="5" max="5" width="22" hidden="0" customWidth="1"/>
    <x:col min="6" max="6" width="22" hidden="0" customWidth="1"/>
    <x:col min="7" max="7" width="22" hidden="0" customWidth="1"/>
    <x:col min="8" max="8" width="22" hidden="0" customWidth="1"/>
  </x:cols>
  <x:sheetData>
    <x:row r="1" ht="25" customHeight="1">
      <x:c r="A1" s="15" t="str">
        <x:v>Reconciled cost views — January–June</x:v>
      </x:c>
      <x:c r="B1" s="2"/>
      <x:c r="C1" s="2"/>
      <x:c r="D1" s="2"/>
      <x:c r="E1" s="2"/>
      <x:c r="F1" s="2"/>
      <x:c r="G1" s="2"/>
      <x:c r="H1" s="2"/>
    </x:row>
    <x:row r="2" ht="25" customHeight="1">
      <x:c r="A2" s="14" t="str">
        <x:v>Mirovest GmbH — fictional</x:v>
      </x:c>
      <x:c r="B2" s="2"/>
      <x:c r="C2" s="2"/>
      <x:c r="D2" s="2"/>
      <x:c r="E2" s="2"/>
      <x:c r="F2" s="2"/>
      <x:c r="G2" s="2"/>
      <x:c r="H2" s="2"/>
    </x:row>
    <x:row r="3" ht="25" customHeight="1">
      <x:c r="A3" s="3" t="str">
        <x:v>Selected case</x:v>
      </x:c>
      <x:c r="B3" s="8" t="str">
        <x:f>'Cover'!C29</x:f>
        <x:v>Base</x:v>
      </x:c>
      <x:c r="C3" s="2"/>
      <x:c r="D3" s="2"/>
      <x:c r="E3" s="2"/>
      <x:c r="F3" s="2"/>
      <x:c r="G3" s="2"/>
      <x:c r="H3" s="2"/>
    </x:row>
    <x:row r="4" ht="25" customHeight="1">
      <x:c r="A4" s="14" t="str">
        <x:v>EUR. Actual January–June 2027; source versions remain separate.</x:v>
      </x:c>
      <x:c r="B4" s="2"/>
      <x:c r="C4" s="2"/>
      <x:c r="D4" s="2"/>
      <x:c r="E4" s="2"/>
      <x:c r="F4" s="2"/>
      <x:c r="G4" s="2"/>
      <x:c r="H4" s="2"/>
    </x:row>
    <x:row r="5" ht="25" customHeight="1">
      <x:c r="A5" s="14" t="str">
        <x:v>Release CR02-2026-10-13-v1 · Release bundle / local user copy</x:v>
      </x:c>
      <x:c r="B5" s="2"/>
      <x:c r="C5" s="2"/>
      <x:c r="D5" s="2"/>
      <x:c r="E5" s="2"/>
      <x:c r="F5" s="2"/>
      <x:c r="G5" s="2"/>
      <x:c r="H5" s="2"/>
    </x:row>
    <x:row r="6" ht="25" customHeight="1">
      <x:c r="A6" s="2"/>
      <x:c r="B6" s="2"/>
      <x:c r="C6" s="2"/>
      <x:c r="D6" s="2"/>
      <x:c r="E6" s="2"/>
      <x:c r="F6" s="2"/>
      <x:c r="G6" s="2"/>
      <x:c r="H6" s="2"/>
    </x:row>
    <x:row r="7" ht="32" customHeight="1">
      <x:c r="A7" s="3" t="str">
        <x:v>Each view classifies the same cost population once. PAYROLL covers payroll without vendors. Budget vendors are attributed from the actual vendor templates; UNKNOWN_FORECAST is budget with no single named vendor, and a vendor with no budgeted line (such as bank fees) shows n/m.</x:v>
      </x:c>
      <x:c r="B7" s="2"/>
      <x:c r="C7" s="2"/>
      <x:c r="D7" s="2"/>
      <x:c r="E7" s="2"/>
      <x:c r="F7" s="2"/>
      <x:c r="G7" s="2"/>
      <x:c r="H7" s="2"/>
    </x:row>
    <x:row r="8" ht="25" customHeight="1">
      <x:c r="A8" s="2"/>
      <x:c r="B8" s="2"/>
      <x:c r="C8" s="2"/>
      <x:c r="D8" s="2"/>
      <x:c r="E8" s="2"/>
      <x:c r="F8" s="2"/>
      <x:c r="G8" s="2"/>
      <x:c r="H8" s="2"/>
    </x:row>
    <x:row r="9" ht="25" customHeight="1">
      <x:c r="A9" s="2"/>
      <x:c r="B9" s="2"/>
      <x:c r="C9" s="2"/>
      <x:c r="D9" s="2"/>
      <x:c r="E9" s="2"/>
      <x:c r="F9" s="2"/>
      <x:c r="G9" s="2"/>
      <x:c r="H9" s="2"/>
    </x:row>
    <x:row r="10" ht="38" customHeight="1">
      <x:c r="A10" s="13" t="str">
        <x:v>View</x:v>
      </x:c>
      <x:c r="B10" s="13" t="str">
        <x:v>Category</x:v>
      </x:c>
      <x:c r="C10" s="13" t="str">
        <x:v>Actual cost</x:v>
      </x:c>
      <x:c r="D10" s="13" t="str">
        <x:v>Budget cost</x:v>
      </x:c>
      <x:c r="E10" s="13" t="str">
        <x:v>Variance EUR</x:v>
      </x:c>
      <x:c r="F10" s="13" t="str">
        <x:v>Variance % numeric</x:v>
      </x:c>
      <x:c r="G10" s="13" t="str">
        <x:v>Valid</x:v>
      </x:c>
      <x:c r="H10" s="13" t="str">
        <x:v>Variance %</x:v>
      </x:c>
    </x:row>
    <x:row r="11" ht="25" customHeight="1">
      <x:c r="A11" s="3" t="str">
        <x:v>Cost centre</x:v>
      </x:c>
      <x:c r="B11" s="3" t="str">
        <x:v>COMP</x:v>
      </x:c>
      <x:c r="C11" s="25" t="n">
        <x:f>SUMIFS('Journal'!$T$11:$T$1147,'Journal'!$H$11:$H$1147,B11)</x:f>
        <x:v>137680.73000000007</x:v>
      </x:c>
      <x:c r="D11" s="25" t="n">
        <x:f>SUMIFS('D13_Budget'!$D$11:$D$297,'D13_Budget'!$C$11:$C$297,B11)</x:f>
        <x:v>132995.7504166667</x:v>
      </x:c>
      <x:c r="E11" s="24" t="n">
        <x:f>C11-D11</x:f>
        <x:v>4684.979583333363</x:v>
      </x:c>
      <x:c r="F11" s="26" t="n">
        <x:f>IF(D11=0,0,E11/D11)</x:f>
        <x:v>0.03522653595062728</x:v>
      </x:c>
      <x:c r="G11" s="4" t="n">
        <x:f>IF(D11=0,0,1)</x:f>
        <x:v>1</x:v>
      </x:c>
      <x:c r="H11" s="26" t="n">
        <x:f>IF(G11=1,F11,"n/m")</x:f>
        <x:v>0.03522653595062728</x:v>
      </x:c>
    </x:row>
    <x:row r="12" ht="25" customHeight="1">
      <x:c r="A12" s="3" t="str">
        <x:v>Cost centre</x:v>
      </x:c>
      <x:c r="B12" s="3" t="str">
        <x:v>CORP</x:v>
      </x:c>
      <x:c r="C12" s="25" t="n">
        <x:f>SUMIFS('Journal'!$T$11:$T$1147,'Journal'!$H$11:$H$1147,B12)</x:f>
        <x:v>65901.59</x:v>
      </x:c>
      <x:c r="D12" s="25" t="n">
        <x:f>SUMIFS('D13_Budget'!$D$11:$D$297,'D13_Budget'!$C$11:$C$297,B12)</x:f>
        <x:v>72831.96638655462</x:v>
      </x:c>
      <x:c r="E12" s="24" t="n">
        <x:f>C12-D12</x:f>
        <x:v>-6930.376386554621</x:v>
      </x:c>
      <x:c r="F12" s="26" t="n">
        <x:f>IF(D12=0,0,E12/D12)</x:f>
        <x:v>-0.09515569509371404</x:v>
      </x:c>
      <x:c r="G12" s="4" t="n">
        <x:f>IF(D12=0,0,1)</x:f>
        <x:v>1</x:v>
      </x:c>
      <x:c r="H12" s="26" t="n">
        <x:f>IF(G12=1,F12,"n/m")</x:f>
        <x:v>-0.09515569509371404</x:v>
      </x:c>
    </x:row>
    <x:row r="13" ht="25" customHeight="1">
      <x:c r="A13" s="3" t="str">
        <x:v>Cost centre</x:v>
      </x:c>
      <x:c r="B13" s="3" t="str">
        <x:v>ENG</x:v>
      </x:c>
      <x:c r="C13" s="25" t="n">
        <x:f>SUMIFS('Journal'!$T$11:$T$1147,'Journal'!$H$11:$H$1147,B13)</x:f>
        <x:v>220682.9100000003</x:v>
      </x:c>
      <x:c r="D13" s="25" t="n">
        <x:f>SUMIFS('D13_Budget'!$D$11:$D$297,'D13_Budget'!$C$11:$C$297,B13)</x:f>
        <x:v>242301.320102657</x:v>
      </x:c>
      <x:c r="E13" s="24" t="n">
        <x:f>C13-D13</x:f>
        <x:v>-21618.410102656693</x:v>
      </x:c>
      <x:c r="F13" s="26" t="n">
        <x:f>IF(D13=0,0,E13/D13)</x:f>
        <x:v>-0.08922118168195499</x:v>
      </x:c>
      <x:c r="G13" s="4" t="n">
        <x:f>IF(D13=0,0,1)</x:f>
        <x:v>1</x:v>
      </x:c>
      <x:c r="H13" s="26" t="n">
        <x:f>IF(G13=1,F13,"n/m")</x:f>
        <x:v>-0.08922118168195499</x:v>
      </x:c>
    </x:row>
    <x:row r="14" ht="25" customHeight="1">
      <x:c r="A14" s="3" t="str">
        <x:v>Cost centre</x:v>
      </x:c>
      <x:c r="B14" s="3" t="str">
        <x:v>FIN</x:v>
      </x:c>
      <x:c r="C14" s="25" t="n">
        <x:f>SUMIFS('Journal'!$T$11:$T$1147,'Journal'!$H$11:$H$1147,B14)</x:f>
        <x:v>5117.279999999999</x:v>
      </x:c>
      <x:c r="D14" s="25" t="n">
        <x:f>SUMIFS('D13_Budget'!$D$11:$D$297,'D13_Budget'!$C$11:$C$297,B14)</x:f>
        <x:v>4919.327731092437</x:v>
      </x:c>
      <x:c r="E14" s="24" t="n">
        <x:f>C14-D14</x:f>
        <x:v>197.95226890756203</x:v>
      </x:c>
      <x:c r="F14" s="26" t="n">
        <x:f>IF(D14=0,0,E14/D14)</x:f>
        <x:v>0.040239699350870996</x:v>
      </x:c>
      <x:c r="G14" s="4" t="n">
        <x:f>IF(D14=0,0,1)</x:f>
        <x:v>1</x:v>
      </x:c>
      <x:c r="H14" s="26" t="n">
        <x:f>IF(G14=1,F14,"n/m")</x:f>
        <x:v>0.040239699350870996</x:v>
      </x:c>
    </x:row>
    <x:row r="15" ht="25" customHeight="1">
      <x:c r="A15" s="3" t="str">
        <x:v>Cost centre</x:v>
      </x:c>
      <x:c r="B15" s="3" t="str">
        <x:v>MGMT</x:v>
      </x:c>
      <x:c r="C15" s="25" t="n">
        <x:f>SUMIFS('Journal'!$T$11:$T$1147,'Journal'!$H$11:$H$1147,B15)</x:f>
        <x:v>35719.14</x:v>
      </x:c>
      <x:c r="D15" s="25" t="n">
        <x:f>SUMIFS('D13_Budget'!$D$11:$D$297,'D13_Budget'!$C$11:$C$297,B15)</x:f>
        <x:v>35719.16666666667</x:v>
      </x:c>
      <x:c r="E15" s="24" t="n">
        <x:f>C15-D15</x:f>
        <x:v>-0.02666666667209938</x:v>
      </x:c>
      <x:c r="F15" s="26" t="n">
        <x:f>IF(D15=0,0,E15/D15)</x:f>
        <x:v>-7.465646363184857e-7</x:v>
      </x:c>
      <x:c r="G15" s="4" t="n">
        <x:f>IF(D15=0,0,1)</x:f>
        <x:v>1</x:v>
      </x:c>
      <x:c r="H15" s="26" t="n">
        <x:f>IF(G15=1,F15,"n/m")</x:f>
        <x:v>-7.465646363184857e-7</x:v>
      </x:c>
    </x:row>
    <x:row r="16" ht="25" customHeight="1">
      <x:c r="A16" s="3" t="str">
        <x:v>Cost centre</x:v>
      </x:c>
      <x:c r="B16" s="3" t="str">
        <x:v>MKT</x:v>
      </x:c>
      <x:c r="C16" s="25" t="n">
        <x:f>SUMIFS('Journal'!$T$11:$T$1147,'Journal'!$H$11:$H$1147,B16)</x:f>
        <x:v>7448.879999999999</x:v>
      </x:c>
      <x:c r="D16" s="25" t="n">
        <x:f>SUMIFS('D13_Budget'!$D$11:$D$297,'D13_Budget'!$C$11:$C$297,B16)</x:f>
        <x:v>0</x:v>
      </x:c>
      <x:c r="E16" s="24" t="n">
        <x:f>C16-D16</x:f>
        <x:v>7448.879999999999</x:v>
      </x:c>
      <x:c r="F16" s="26" t="n">
        <x:f>IF(D16=0,0,E16/D16)</x:f>
        <x:v>0</x:v>
      </x:c>
      <x:c r="G16" s="4" t="n">
        <x:f>IF(D16=0,0,1)</x:f>
        <x:v>0</x:v>
      </x:c>
      <x:c r="H16" s="26" t="str">
        <x:f>IF(G16=1,F16,"n/m")</x:f>
        <x:v>n/m</x:v>
      </x:c>
    </x:row>
    <x:row r="17" ht="25" customHeight="1">
      <x:c r="A17" s="3" t="str">
        <x:v>Cost centre</x:v>
      </x:c>
      <x:c r="B17" s="3" t="str">
        <x:v>PROD</x:v>
      </x:c>
      <x:c r="C17" s="25" t="n">
        <x:f>SUMIFS('Journal'!$T$11:$T$1147,'Journal'!$H$11:$H$1147,B17)</x:f>
        <x:v>24561.350000000006</x:v>
      </x:c>
      <x:c r="D17" s="25" t="n">
        <x:f>SUMIFS('D13_Budget'!$D$11:$D$297,'D13_Budget'!$C$11:$C$297,B17)</x:f>
        <x:v>31606.303333333322</x:v>
      </x:c>
      <x:c r="E17" s="24" t="n">
        <x:f>C17-D17</x:f>
        <x:v>-7044.953333333317</x:v>
      </x:c>
      <x:c r="F17" s="26" t="n">
        <x:f>IF(D17=0,0,E17/D17)</x:f>
        <x:v>-0.22289709932333074</x:v>
      </x:c>
      <x:c r="G17" s="4" t="n">
        <x:f>IF(D17=0,0,1)</x:f>
        <x:v>1</x:v>
      </x:c>
      <x:c r="H17" s="26" t="n">
        <x:f>IF(G17=1,F17,"n/m")</x:f>
        <x:v>-0.22289709932333074</x:v>
      </x:c>
    </x:row>
    <x:row r="18" ht="25" customHeight="1">
      <x:c r="A18" s="3" t="str">
        <x:v>Cost centre</x:v>
      </x:c>
      <x:c r="B18" s="3" t="str">
        <x:v>TOTAL</x:v>
      </x:c>
      <x:c r="C18" s="24" t="n">
        <x:f>SUM(C11:C17)</x:f>
        <x:v>497111.88000000035</x:v>
      </x:c>
      <x:c r="D18" s="24" t="n">
        <x:f>SUM(D11:D17)</x:f>
        <x:v>520373.83463697083</x:v>
      </x:c>
      <x:c r="E18" s="24" t="n">
        <x:f>C18-D18</x:f>
        <x:v>-23261.954636970477</x:v>
      </x:c>
      <x:c r="F18" s="26" t="n">
        <x:f>IF(D18=0,0,E18/D18)</x:f>
        <x:v>-0.04470239102855498</x:v>
      </x:c>
      <x:c r="G18" s="4" t="n">
        <x:f>IF(D18=0,0,1)</x:f>
        <x:v>1</x:v>
      </x:c>
      <x:c r="H18" s="26" t="n">
        <x:f>IF(G18=1,F18,"n/m")</x:f>
        <x:v>-0.04470239102855498</x:v>
      </x:c>
    </x:row>
    <x:row r="19" ht="25" customHeight="1">
      <x:c r="A19" s="3" t="str">
        <x:v>Nature</x:v>
      </x:c>
      <x:c r="B19" s="3" t="str">
        <x:v>cost_of_revenue</x:v>
      </x:c>
      <x:c r="C19" s="25" t="n">
        <x:f>SUMIFS('Journal'!$T$11:$T$1147,'Journal'!$U$11:$U$1147,B19)</x:f>
        <x:v>5801.73</x:v>
      </x:c>
      <x:c r="D19" s="25" t="n">
        <x:f>SUMIFS('D13_Budget'!$D$11:$D$297,'D13_Budget'!$E$11:$E$297,B19)</x:f>
        <x:v>5801.739130434783</x:v>
      </x:c>
      <x:c r="E19" s="24" t="n">
        <x:f>C19-D19</x:f>
        <x:v>-0.009130434783401142</x:v>
      </x:c>
      <x:c r="F19" s="26" t="n">
        <x:f>IF(D19=0,0,E19/D19)</x:f>
        <x:v>-0.0000015737410073308323</x:v>
      </x:c>
      <x:c r="G19" s="4" t="n">
        <x:f>IF(D19=0,0,1)</x:f>
        <x:v>1</x:v>
      </x:c>
      <x:c r="H19" s="26" t="n">
        <x:f>IF(G19=1,F19,"n/m")</x:f>
        <x:v>-0.0000015737410073308323</x:v>
      </x:c>
    </x:row>
    <x:row r="20" ht="25" customHeight="1">
      <x:c r="A20" s="3" t="str">
        <x:v>Nature</x:v>
      </x:c>
      <x:c r="B20" s="3" t="str">
        <x:v>depreciation</x:v>
      </x:c>
      <x:c r="C20" s="25" t="n">
        <x:f>SUMIFS('Journal'!$T$11:$T$1147,'Journal'!$U$11:$U$1147,B20)</x:f>
        <x:v>2430.4000000000015</x:v>
      </x:c>
      <x:c r="D20" s="25" t="n">
        <x:f>SUMIFS('D13_Budget'!$D$11:$D$297,'D13_Budget'!$E$11:$E$297,B20)</x:f>
        <x:v>2430.5555555555547</x:v>
      </x:c>
      <x:c r="E20" s="24" t="n">
        <x:f>C20-D20</x:f>
        <x:v>-0.15555555555329192</x:v>
      </x:c>
      <x:c r="F20" s="26" t="n">
        <x:f>IF(D20=0,0,E20/D20)</x:f>
        <x:v>-0.0000639999999990687</x:v>
      </x:c>
      <x:c r="G20" s="4" t="n">
        <x:f>IF(D20=0,0,1)</x:f>
        <x:v>1</x:v>
      </x:c>
      <x:c r="H20" s="26" t="n">
        <x:f>IF(G20=1,F20,"n/m")</x:f>
        <x:v>-0.0000639999999990687</x:v>
      </x:c>
    </x:row>
    <x:row r="21" ht="25" customHeight="1">
      <x:c r="A21" s="3" t="str">
        <x:v>Nature</x:v>
      </x:c>
      <x:c r="B21" s="3" t="str">
        <x:v>note_interest</x:v>
      </x:c>
      <x:c r="C21" s="25" t="n">
        <x:f>SUMIFS('Journal'!$T$11:$T$1147,'Journal'!$U$11:$U$1147,B21)</x:f>
        <x:v>25000.019999999997</x:v>
      </x:c>
      <x:c r="D21" s="25" t="n">
        <x:f>SUMIFS('D13_Budget'!$D$11:$D$297,'D13_Budget'!$E$11:$E$297,B21)</x:f>
        <x:v>25000.000000000004</x:v>
      </x:c>
      <x:c r="E21" s="24" t="n">
        <x:f>C21-D21</x:f>
        <x:v>0.0199999999931606</x:v>
      </x:c>
      <x:c r="F21" s="26" t="n">
        <x:f>IF(D21=0,0,E21/D21)</x:f>
        <x:v>7.999999997264239e-7</x:v>
      </x:c>
      <x:c r="G21" s="4" t="n">
        <x:f>IF(D21=0,0,1)</x:f>
        <x:v>1</x:v>
      </x:c>
      <x:c r="H21" s="26" t="n">
        <x:f>IF(G21=1,F21,"n/m")</x:f>
        <x:v>7.999999997264239e-7</x:v>
      </x:c>
    </x:row>
    <x:row r="22" ht="25" customHeight="1">
      <x:c r="A22" s="3" t="str">
        <x:v>Nature</x:v>
      </x:c>
      <x:c r="B22" s="3" t="str">
        <x:v>operating_expense</x:v>
      </x:c>
      <x:c r="C22" s="25" t="n">
        <x:f>SUMIFS('Journal'!$T$11:$T$1147,'Journal'!$U$11:$U$1147,B22)</x:f>
        <x:v>195189.67999999996</x:v>
      </x:c>
      <x:c r="D22" s="25" t="n">
        <x:f>SUMIFS('D13_Budget'!$D$11:$D$297,'D13_Budget'!$E$11:$E$297,B22)</x:f>
        <x:v>215384.62745098036</x:v>
      </x:c>
      <x:c r="E22" s="24" t="n">
        <x:f>C22-D22</x:f>
        <x:v>-20194.9474509804</x:v>
      </x:c>
      <x:c r="F22" s="26" t="n">
        <x:f>IF(D22=0,0,E22/D22)</x:f>
        <x:v>-0.09376225076962184</x:v>
      </x:c>
      <x:c r="G22" s="4" t="n">
        <x:f>IF(D22=0,0,1)</x:f>
        <x:v>1</x:v>
      </x:c>
      <x:c r="H22" s="26" t="n">
        <x:f>IF(G22=1,F22,"n/m")</x:f>
        <x:v>-0.09376225076962184</x:v>
      </x:c>
    </x:row>
    <x:row r="23" ht="25" customHeight="1">
      <x:c r="A23" s="3" t="str">
        <x:v>Nature</x:v>
      </x:c>
      <x:c r="B23" s="3" t="str">
        <x:v>people</x:v>
      </x:c>
      <x:c r="C23" s="25" t="n">
        <x:f>SUMIFS('Journal'!$T$11:$T$1147,'Journal'!$U$11:$U$1147,B23)</x:f>
        <x:v>268690.0500000004</x:v>
      </x:c>
      <x:c r="D23" s="25" t="n">
        <x:f>SUMIFS('D13_Budget'!$D$11:$D$297,'D13_Budget'!$E$11:$E$297,B23)</x:f>
        <x:v>271756.91250000003</x:v>
      </x:c>
      <x:c r="E23" s="24" t="n">
        <x:f>C23-D23</x:f>
        <x:v>-3066.862499999639</x:v>
      </x:c>
      <x:c r="F23" s="26" t="n">
        <x:f>IF(D23=0,0,E23/D23)</x:f>
        <x:v>-0.011285315511522228</x:v>
      </x:c>
      <x:c r="G23" s="4" t="n">
        <x:f>IF(D23=0,0,1)</x:f>
        <x:v>1</x:v>
      </x:c>
      <x:c r="H23" s="26" t="n">
        <x:f>IF(G23=1,F23,"n/m")</x:f>
        <x:v>-0.011285315511522228</x:v>
      </x:c>
    </x:row>
    <x:row r="24" ht="25" customHeight="1">
      <x:c r="A24" s="3" t="str">
        <x:v>Nature</x:v>
      </x:c>
      <x:c r="B24" s="3" t="str">
        <x:v>TOTAL</x:v>
      </x:c>
      <x:c r="C24" s="24" t="n">
        <x:f>SUM(C19:C23)</x:f>
        <x:v>497111.88000000035</x:v>
      </x:c>
      <x:c r="D24" s="24" t="n">
        <x:f>SUM(D19:D23)</x:f>
        <x:v>520373.8346369708</x:v>
      </x:c>
      <x:c r="E24" s="24" t="n">
        <x:f>C24-D24</x:f>
        <x:v>-23261.95463697042</x:v>
      </x:c>
      <x:c r="F24" s="26" t="n">
        <x:f>IF(D24=0,0,E24/D24)</x:f>
        <x:v>-0.044702391028554875</x:v>
      </x:c>
      <x:c r="G24" s="4" t="n">
        <x:f>IF(D24=0,0,1)</x:f>
        <x:v>1</x:v>
      </x:c>
      <x:c r="H24" s="26" t="n">
        <x:f>IF(G24=1,F24,"n/m")</x:f>
        <x:v>-0.044702391028554875</x:v>
      </x:c>
    </x:row>
    <x:row r="25" ht="25" customHeight="1">
      <x:c r="A25" s="3" t="str">
        <x:v>Vendor</x:v>
      </x:c>
      <x:c r="B25" s="3" t="str">
        <x:v>NOTEHOLDER</x:v>
      </x:c>
      <x:c r="C25" s="25" t="n">
        <x:f>SUMIFS('Journal'!$T$11:$T$1147,'Journal'!$V$11:$V$1147,B25)</x:f>
        <x:v>25000.019999999997</x:v>
      </x:c>
      <x:c r="D25" s="25" t="n">
        <x:f>SUMIFS('D13_Budget'!$D$11:$D$297,'D13_Budget'!$F$11:$F$297,B25)</x:f>
        <x:v>25000.000000000004</x:v>
      </x:c>
      <x:c r="E25" s="24" t="n">
        <x:f>C25-D25</x:f>
        <x:v>0.0199999999931606</x:v>
      </x:c>
      <x:c r="F25" s="26" t="n">
        <x:f>IF(D25=0,0,E25/D25)</x:f>
        <x:v>7.999999997264239e-7</x:v>
      </x:c>
      <x:c r="G25" s="4" t="n">
        <x:f>IF(D25=0,0,1)</x:f>
        <x:v>1</x:v>
      </x:c>
      <x:c r="H25" s="26" t="n">
        <x:f>IF(G25=1,F25,"n/m")</x:f>
        <x:v>7.999999997264239e-7</x:v>
      </x:c>
    </x:row>
    <x:row r="26" ht="25" customHeight="1">
      <x:c r="A26" s="3" t="str">
        <x:v>Vendor</x:v>
      </x:c>
      <x:c r="B26" s="3" t="str">
        <x:v>PAYROLL</x:v>
      </x:c>
      <x:c r="C26" s="25" t="n">
        <x:f>SUMIFS('Journal'!$T$11:$T$1147,'Journal'!$V$11:$V$1147,B26)</x:f>
        <x:v>268690.0500000004</x:v>
      </x:c>
      <x:c r="D26" s="25" t="n">
        <x:f>SUMIFS('D13_Budget'!$D$11:$D$297,'D13_Budget'!$F$11:$F$297,B26)</x:f>
        <x:v>271756.91250000003</x:v>
      </x:c>
      <x:c r="E26" s="24" t="n">
        <x:f>C26-D26</x:f>
        <x:v>-3066.862499999639</x:v>
      </x:c>
      <x:c r="F26" s="26" t="n">
        <x:f>IF(D26=0,0,E26/D26)</x:f>
        <x:v>-0.011285315511522228</x:v>
      </x:c>
      <x:c r="G26" s="4" t="n">
        <x:f>IF(D26=0,0,1)</x:f>
        <x:v>1</x:v>
      </x:c>
      <x:c r="H26" s="26" t="n">
        <x:f>IF(G26=1,F26,"n/m")</x:f>
        <x:v>-0.011285315511522228</x:v>
      </x:c>
    </x:row>
    <x:row r="27" ht="25" customHeight="1">
      <x:c r="A27" s="3" t="str">
        <x:v>Vendor</x:v>
      </x:c>
      <x:c r="B27" s="3" t="str">
        <x:v>UNKNOWN_FORECAST</x:v>
      </x:c>
      <x:c r="C27" s="25" t="n">
        <x:f>SUMIFS('Journal'!$T$11:$T$1147,'Journal'!$V$11:$V$1147,B27)</x:f>
        <x:v>0</x:v>
      </x:c>
      <x:c r="D27" s="25" t="n">
        <x:f>SUMIFS('D13_Budget'!$D$11:$D$297,'D13_Budget'!$F$11:$F$297,B27)</x:f>
        <x:v>5811.966386554622</x:v>
      </x:c>
      <x:c r="E27" s="24" t="n">
        <x:f>C27-D27</x:f>
        <x:v>-5811.966386554622</x:v>
      </x:c>
      <x:c r="F27" s="26" t="n">
        <x:f>IF(D27=0,0,E27/D27)</x:f>
        <x:v>-1</x:v>
      </x:c>
      <x:c r="G27" s="4" t="n">
        <x:f>IF(D27=0,0,1)</x:f>
        <x:v>1</x:v>
      </x:c>
      <x:c r="H27" s="26" t="n">
        <x:f>IF(G27=1,F27,"n/m")</x:f>
        <x:v>-1</x:v>
      </x:c>
    </x:row>
    <x:row r="28" ht="25" customHeight="1">
      <x:c r="A28" s="3" t="str">
        <x:v>Vendor</x:v>
      </x:c>
      <x:c r="B28" s="3" t="str">
        <x:v>V.ACCOUNTS</x:v>
      </x:c>
      <x:c r="C28" s="25" t="n">
        <x:f>SUMIFS('Journal'!$T$11:$T$1147,'Journal'!$V$11:$V$1147,B28)</x:f>
        <x:v>3875</x:v>
      </x:c>
      <x:c r="D28" s="25" t="n">
        <x:f>SUMIFS('D13_Budget'!$D$11:$D$297,'D13_Budget'!$F$11:$F$297,B28)</x:f>
        <x:v>3875</x:v>
      </x:c>
      <x:c r="E28" s="24" t="n">
        <x:f>C28-D28</x:f>
        <x:v>0</x:v>
      </x:c>
      <x:c r="F28" s="26" t="n">
        <x:f>IF(D28=0,0,E28/D28)</x:f>
        <x:v>0</x:v>
      </x:c>
      <x:c r="G28" s="4" t="n">
        <x:f>IF(D28=0,0,1)</x:f>
        <x:v>1</x:v>
      </x:c>
      <x:c r="H28" s="26" t="n">
        <x:f>IF(G28=1,F28,"n/m")</x:f>
        <x:v>0</x:v>
      </x:c>
    </x:row>
    <x:row r="29" ht="25" customHeight="1">
      <x:c r="A29" s="3" t="str">
        <x:v>Vendor</x:v>
      </x:c>
      <x:c r="B29" s="3" t="str">
        <x:v>V.BANK</x:v>
      </x:c>
      <x:c r="C29" s="25" t="n">
        <x:f>SUMIFS('Journal'!$T$11:$T$1147,'Journal'!$V$11:$V$1147,B29)</x:f>
        <x:v>197.95000000000002</x:v>
      </x:c>
      <x:c r="D29" s="25" t="n">
        <x:f>SUMIFS('D13_Budget'!$D$11:$D$297,'D13_Budget'!$F$11:$F$297,B29)</x:f>
        <x:v>0</x:v>
      </x:c>
      <x:c r="E29" s="24" t="n">
        <x:f>C29-D29</x:f>
        <x:v>197.95000000000002</x:v>
      </x:c>
      <x:c r="F29" s="26" t="n">
        <x:f>IF(D29=0,0,E29/D29)</x:f>
        <x:v>0</x:v>
      </x:c>
      <x:c r="G29" s="4" t="n">
        <x:f>IF(D29=0,0,1)</x:f>
        <x:v>0</x:v>
      </x:c>
      <x:c r="H29" s="26" t="str">
        <x:f>IF(G29=1,F29,"n/m")</x:f>
        <x:v>n/m</x:v>
      </x:c>
    </x:row>
    <x:row r="30" ht="25" customHeight="1">
      <x:c r="A30" s="3" t="str">
        <x:v>Vendor</x:v>
      </x:c>
      <x:c r="B30" s="3" t="str">
        <x:v>V.CHAMBER</x:v>
      </x:c>
      <x:c r="C30" s="25" t="n">
        <x:f>SUMIFS('Journal'!$T$11:$T$1147,'Journal'!$V$11:$V$1147,B30)</x:f>
        <x:v>55.02</x:v>
      </x:c>
      <x:c r="D30" s="25" t="n">
        <x:f>SUMIFS('D13_Budget'!$D$11:$D$297,'D13_Budget'!$F$11:$F$297,B30)</x:f>
        <x:v>54.99999999999999</x:v>
      </x:c>
      <x:c r="E30" s="24" t="n">
        <x:f>C30-D30</x:f>
        <x:v>0.020000000000010232</x:v>
      </x:c>
      <x:c r="F30" s="26" t="n">
        <x:f>IF(D30=0,0,E30/D30)</x:f>
        <x:v>0.0003636363636365497</x:v>
      </x:c>
      <x:c r="G30" s="4" t="n">
        <x:f>IF(D30=0,0,1)</x:f>
        <x:v>1</x:v>
      </x:c>
      <x:c r="H30" s="26" t="n">
        <x:f>IF(G30=1,F30,"n/m")</x:f>
        <x:v>0.0003636363636365497</x:v>
      </x:c>
    </x:row>
    <x:row r="31" ht="25" customHeight="1">
      <x:c r="A31" s="3" t="str">
        <x:v>Vendor</x:v>
      </x:c>
      <x:c r="B31" s="3" t="str">
        <x:v>V.CLOUD</x:v>
      </x:c>
      <x:c r="C31" s="25" t="n">
        <x:f>SUMIFS('Journal'!$T$11:$T$1147,'Journal'!$V$11:$V$1147,B31)</x:f>
        <x:v>4500</x:v>
      </x:c>
      <x:c r="D31" s="25" t="n">
        <x:f>SUMIFS('D13_Budget'!$D$11:$D$297,'D13_Budget'!$F$11:$F$297,B31)</x:f>
        <x:v>4500</x:v>
      </x:c>
      <x:c r="E31" s="24" t="n">
        <x:f>C31-D31</x:f>
        <x:v>0</x:v>
      </x:c>
      <x:c r="F31" s="26" t="n">
        <x:f>IF(D31=0,0,E31/D31)</x:f>
        <x:v>0</x:v>
      </x:c>
      <x:c r="G31" s="4" t="n">
        <x:f>IF(D31=0,0,1)</x:f>
        <x:v>1</x:v>
      </x:c>
      <x:c r="H31" s="26" t="n">
        <x:f>IF(G31=1,F31,"n/m")</x:f>
        <x:v>0</x:v>
      </x:c>
    </x:row>
    <x:row r="32" ht="25" customHeight="1">
      <x:c r="A32" s="3" t="str">
        <x:v>Vendor</x:v>
      </x:c>
      <x:c r="B32" s="3" t="str">
        <x:v>V.DATA</x:v>
      </x:c>
      <x:c r="C32" s="25" t="n">
        <x:f>SUMIFS('Journal'!$T$11:$T$1147,'Journal'!$V$11:$V$1147,B32)</x:f>
        <x:v>1301.73</x:v>
      </x:c>
      <x:c r="D32" s="25" t="n">
        <x:f>SUMIFS('D13_Budget'!$D$11:$D$297,'D13_Budget'!$F$11:$F$297,B32)</x:f>
        <x:v>1301.7391304347825</x:v>
      </x:c>
      <x:c r="E32" s="24" t="n">
        <x:f>C32-D32</x:f>
        <x:v>-0.009130434782491648</x:v>
      </x:c>
      <x:c r="F32" s="26" t="n">
        <x:f>IF(D32=0,0,E32/D32)</x:f>
        <x:v>-0.0000070140280560223085</x:v>
      </x:c>
      <x:c r="G32" s="4" t="n">
        <x:f>IF(D32=0,0,1)</x:f>
        <x:v>1</x:v>
      </x:c>
      <x:c r="H32" s="26" t="n">
        <x:f>IF(G32=1,F32,"n/m")</x:f>
        <x:v>-0.0000070140280560223085</x:v>
      </x:c>
    </x:row>
    <x:row r="33" ht="25" customHeight="1">
      <x:c r="A33" s="3" t="str">
        <x:v>Vendor</x:v>
      </x:c>
      <x:c r="B33" s="3" t="str">
        <x:v>V.DORA</x:v>
      </x:c>
      <x:c r="C33" s="25" t="n">
        <x:f>SUMIFS('Journal'!$T$11:$T$1147,'Journal'!$V$11:$V$1147,B33)</x:f>
        <x:v>33333.33</x:v>
      </x:c>
      <x:c r="D33" s="25" t="n">
        <x:f>SUMIFS('D13_Budget'!$D$11:$D$297,'D13_Budget'!$F$11:$F$297,B33)</x:f>
        <x:v>33333.333333333336</x:v>
      </x:c>
      <x:c r="E33" s="24" t="n">
        <x:f>C33-D33</x:f>
        <x:v>-0.0033333333340124227</x:v>
      </x:c>
      <x:c r="F33" s="26" t="n">
        <x:f>IF(D33=0,0,E33/D33)</x:f>
        <x:v>-1.0000000002037267e-7</x:v>
      </x:c>
      <x:c r="G33" s="4" t="n">
        <x:f>IF(D33=0,0,1)</x:f>
        <x:v>1</x:v>
      </x:c>
      <x:c r="H33" s="26" t="n">
        <x:f>IF(G33=1,F33,"n/m")</x:f>
        <x:v>-1.0000000002037267e-7</x:v>
      </x:c>
    </x:row>
    <x:row r="34" ht="25" customHeight="1">
      <x:c r="A34" s="3" t="str">
        <x:v>Vendor</x:v>
      </x:c>
      <x:c r="B34" s="3" t="str">
        <x:v>V.EQUIPMENT</x:v>
      </x:c>
      <x:c r="C34" s="25" t="n">
        <x:f>SUMIFS('Journal'!$T$11:$T$1147,'Journal'!$V$11:$V$1147,B34)</x:f>
        <x:v>2430.4000000000015</x:v>
      </x:c>
      <x:c r="D34" s="25" t="n">
        <x:f>SUMIFS('D13_Budget'!$D$11:$D$297,'D13_Budget'!$F$11:$F$297,B34)</x:f>
        <x:v>2430.5555555555547</x:v>
      </x:c>
      <x:c r="E34" s="24" t="n">
        <x:f>C34-D34</x:f>
        <x:v>-0.15555555555329192</x:v>
      </x:c>
      <x:c r="F34" s="26" t="n">
        <x:f>IF(D34=0,0,E34/D34)</x:f>
        <x:v>-0.0000639999999990687</x:v>
      </x:c>
      <x:c r="G34" s="4" t="n">
        <x:f>IF(D34=0,0,1)</x:f>
        <x:v>1</x:v>
      </x:c>
      <x:c r="H34" s="26" t="n">
        <x:f>IF(G34=1,F34,"n/m")</x:f>
        <x:v>-0.0000639999999990687</x:v>
      </x:c>
    </x:row>
    <x:row r="35" ht="25" customHeight="1">
      <x:c r="A35" s="3" t="str">
        <x:v>Vendor</x:v>
      </x:c>
      <x:c r="B35" s="3" t="str">
        <x:v>V.INSURANCE</x:v>
      </x:c>
      <x:c r="C35" s="25" t="n">
        <x:f>SUMIFS('Journal'!$T$11:$T$1147,'Journal'!$V$11:$V$1147,B35)</x:f>
        <x:v>7500</x:v>
      </x:c>
      <x:c r="D35" s="25" t="n">
        <x:f>SUMIFS('D13_Budget'!$D$11:$D$297,'D13_Budget'!$F$11:$F$297,B35)</x:f>
        <x:v>7500</x:v>
      </x:c>
      <x:c r="E35" s="24" t="n">
        <x:f>C35-D35</x:f>
        <x:v>0</x:v>
      </x:c>
      <x:c r="F35" s="26" t="n">
        <x:f>IF(D35=0,0,E35/D35)</x:f>
        <x:v>0</x:v>
      </x:c>
      <x:c r="G35" s="4" t="n">
        <x:f>IF(D35=0,0,1)</x:f>
        <x:v>1</x:v>
      </x:c>
      <x:c r="H35" s="26" t="n">
        <x:f>IF(G35=1,F35,"n/m")</x:f>
        <x:v>0</x:v>
      </x:c>
    </x:row>
    <x:row r="36" ht="25" customHeight="1">
      <x:c r="A36" s="3" t="str">
        <x:v>Vendor</x:v>
      </x:c>
      <x:c r="B36" s="3" t="str">
        <x:v>V.LEGAL</x:v>
      </x:c>
      <x:c r="C36" s="25" t="n">
        <x:f>SUMIFS('Journal'!$T$11:$T$1147,'Journal'!$V$11:$V$1147,B36)</x:f>
        <x:v>73800</x:v>
      </x:c>
      <x:c r="D36" s="25" t="n">
        <x:f>SUMIFS('D13_Budget'!$D$11:$D$297,'D13_Budget'!$F$11:$F$297,B36)</x:f>
        <x:v>60000</x:v>
      </x:c>
      <x:c r="E36" s="24" t="n">
        <x:f>C36-D36</x:f>
        <x:v>13800</x:v>
      </x:c>
      <x:c r="F36" s="26" t="n">
        <x:f>IF(D36=0,0,E36/D36)</x:f>
        <x:v>0.23</x:v>
      </x:c>
      <x:c r="G36" s="4" t="n">
        <x:f>IF(D36=0,0,1)</x:f>
        <x:v>1</x:v>
      </x:c>
      <x:c r="H36" s="26" t="n">
        <x:f>IF(G36=1,F36,"n/m")</x:f>
        <x:v>0.23</x:v>
      </x:c>
    </x:row>
    <x:row r="37" ht="25" customHeight="1">
      <x:c r="A37" s="3" t="str">
        <x:v>Vendor</x:v>
      </x:c>
      <x:c r="B37" s="3" t="str">
        <x:v>V.NOTARY</x:v>
      </x:c>
      <x:c r="C37" s="25" t="n">
        <x:f>SUMIFS('Journal'!$T$11:$T$1147,'Journal'!$V$11:$V$1147,B37)</x:f>
        <x:v>819.33</x:v>
      </x:c>
      <x:c r="D37" s="25" t="n">
        <x:f>SUMIFS('D13_Budget'!$D$11:$D$297,'D13_Budget'!$F$11:$F$297,B37)</x:f>
        <x:v>819.3277310924369</x:v>
      </x:c>
      <x:c r="E37" s="24" t="n">
        <x:f>C37-D37</x:f>
        <x:v>0.0022689075631205924</x:v>
      </x:c>
      <x:c r="F37" s="26" t="n">
        <x:f>IF(D37=0,0,E37/D37)</x:f>
        <x:v>0.0000027692307693471846</x:v>
      </x:c>
      <x:c r="G37" s="4" t="n">
        <x:f>IF(D37=0,0,1)</x:f>
        <x:v>1</x:v>
      </x:c>
      <x:c r="H37" s="26" t="n">
        <x:f>IF(G37=1,F37,"n/m")</x:f>
        <x:v>0.0000027692307693471846</x:v>
      </x:c>
    </x:row>
    <x:row r="38" ht="25" customHeight="1">
      <x:c r="A38" s="3" t="str">
        <x:v>Vendor</x:v>
      </x:c>
      <x:c r="B38" s="3" t="str">
        <x:v>V.OFFICE</x:v>
      </x:c>
      <x:c r="C38" s="25" t="n">
        <x:f>SUMIFS('Journal'!$T$11:$T$1147,'Journal'!$V$11:$V$1147,B38)</x:f>
        <x:v>22881.549999999996</x:v>
      </x:c>
      <x:c r="D38" s="25" t="n">
        <x:f>SUMIFS('D13_Budget'!$D$11:$D$297,'D13_Budget'!$F$11:$F$297,B38)</x:f>
        <x:v>24000</x:v>
      </x:c>
      <x:c r="E38" s="24" t="n">
        <x:f>C38-D38</x:f>
        <x:v>-1118.4500000000044</x:v>
      </x:c>
      <x:c r="F38" s="26" t="n">
        <x:f>IF(D38=0,0,E38/D38)</x:f>
        <x:v>-0.046602083333333516</x:v>
      </x:c>
      <x:c r="G38" s="4" t="n">
        <x:f>IF(D38=0,0,1)</x:f>
        <x:v>1</x:v>
      </x:c>
      <x:c r="H38" s="26" t="n">
        <x:f>IF(G38=1,F38,"n/m")</x:f>
        <x:v>-0.046602083333333516</x:v>
      </x:c>
    </x:row>
    <x:row r="39" ht="25" customHeight="1">
      <x:c r="A39" s="3" t="str">
        <x:v>Vendor</x:v>
      </x:c>
      <x:c r="B39" s="3" t="str">
        <x:v>V.RECRUIT</x:v>
      </x:c>
      <x:c r="C39" s="25" t="n">
        <x:f>SUMIFS('Journal'!$T$11:$T$1147,'Journal'!$V$11:$V$1147,B39)</x:f>
        <x:v>26287.5</x:v>
      </x:c>
      <x:c r="D39" s="25" t="n">
        <x:f>SUMIFS('D13_Budget'!$D$11:$D$297,'D13_Budget'!$F$11:$F$297,B39)</x:f>
        <x:v>53550</x:v>
      </x:c>
      <x:c r="E39" s="24" t="n">
        <x:f>C39-D39</x:f>
        <x:v>-27262.5</x:v>
      </x:c>
      <x:c r="F39" s="26" t="n">
        <x:f>IF(D39=0,0,E39/D39)</x:f>
        <x:v>-0.5091036414565826</x:v>
      </x:c>
      <x:c r="G39" s="4" t="n">
        <x:f>IF(D39=0,0,1)</x:f>
        <x:v>1</x:v>
      </x:c>
      <x:c r="H39" s="26" t="n">
        <x:f>IF(G39=1,F39,"n/m")</x:f>
        <x:v>-0.5091036414565826</x:v>
      </x:c>
    </x:row>
    <x:row r="40" ht="25" customHeight="1">
      <x:c r="A40" s="3" t="str">
        <x:v>Vendor</x:v>
      </x:c>
      <x:c r="B40" s="3" t="str">
        <x:v>V.REGISTER</x:v>
      </x:c>
      <x:c r="C40" s="25" t="n">
        <x:f>SUMIFS('Journal'!$T$11:$T$1147,'Journal'!$V$11:$V$1147,B40)</x:f>
        <x:v>225</x:v>
      </x:c>
      <x:c r="D40" s="25" t="n">
        <x:f>SUMIFS('D13_Budget'!$D$11:$D$297,'D13_Budget'!$F$11:$F$297,B40)</x:f>
        <x:v>225</x:v>
      </x:c>
      <x:c r="E40" s="24" t="n">
        <x:f>C40-D40</x:f>
        <x:v>0</x:v>
      </x:c>
      <x:c r="F40" s="26" t="n">
        <x:f>IF(D40=0,0,E40/D40)</x:f>
        <x:v>0</x:v>
      </x:c>
      <x:c r="G40" s="4" t="n">
        <x:f>IF(D40=0,0,1)</x:f>
        <x:v>1</x:v>
      </x:c>
      <x:c r="H40" s="26" t="n">
        <x:f>IF(G40=1,F40,"n/m")</x:f>
        <x:v>0</x:v>
      </x:c>
    </x:row>
    <x:row r="41" ht="25" customHeight="1">
      <x:c r="A41" s="3" t="str">
        <x:v>Vendor</x:v>
      </x:c>
      <x:c r="B41" s="3" t="str">
        <x:v>V.SOFTWARE</x:v>
      </x:c>
      <x:c r="C41" s="25" t="n">
        <x:f>SUMIFS('Journal'!$T$11:$T$1147,'Journal'!$V$11:$V$1147,B41)</x:f>
        <x:v>15750</x:v>
      </x:c>
      <x:c r="D41" s="25" t="n">
        <x:f>SUMIFS('D13_Budget'!$D$11:$D$297,'D13_Budget'!$F$11:$F$297,B41)</x:f>
        <x:v>15750</x:v>
      </x:c>
      <x:c r="E41" s="24" t="n">
        <x:f>C41-D41</x:f>
        <x:v>0</x:v>
      </x:c>
      <x:c r="F41" s="26" t="n">
        <x:f>IF(D41=0,0,E41/D41)</x:f>
        <x:v>0</x:v>
      </x:c>
      <x:c r="G41" s="4" t="n">
        <x:f>IF(D41=0,0,1)</x:f>
        <x:v>1</x:v>
      </x:c>
      <x:c r="H41" s="26" t="n">
        <x:f>IF(G41=1,F41,"n/m")</x:f>
        <x:v>0</x:v>
      </x:c>
    </x:row>
    <x:row r="42" ht="25" customHeight="1">
      <x:c r="A42" s="3" t="str">
        <x:v>Vendor</x:v>
      </x:c>
      <x:c r="B42" s="3" t="str">
        <x:v>V.WORKSPACE</x:v>
      </x:c>
      <x:c r="C42" s="25" t="n">
        <x:f>SUMIFS('Journal'!$T$11:$T$1147,'Journal'!$V$11:$V$1147,B42)</x:f>
        <x:v>10465</x:v>
      </x:c>
      <x:c r="D42" s="25" t="n">
        <x:f>SUMIFS('D13_Budget'!$D$11:$D$297,'D13_Budget'!$F$11:$F$297,B42)</x:f>
        <x:v>10465</x:v>
      </x:c>
      <x:c r="E42" s="24" t="n">
        <x:f>C42-D42</x:f>
        <x:v>0</x:v>
      </x:c>
      <x:c r="F42" s="26" t="n">
        <x:f>IF(D42=0,0,E42/D42)</x:f>
        <x:v>0</x:v>
      </x:c>
      <x:c r="G42" s="4" t="n">
        <x:f>IF(D42=0,0,1)</x:f>
        <x:v>1</x:v>
      </x:c>
      <x:c r="H42" s="26" t="n">
        <x:f>IF(G42=1,F42,"n/m")</x:f>
        <x:v>0</x:v>
      </x:c>
    </x:row>
    <x:row r="43" ht="25" customHeight="1">
      <x:c r="A43" s="3" t="str">
        <x:v>Vendor</x:v>
      </x:c>
      <x:c r="B43" s="3" t="str">
        <x:v>TOTAL</x:v>
      </x:c>
      <x:c r="C43" s="24" t="n">
        <x:f>SUM(C25:C42)</x:f>
        <x:v>497111.88000000047</x:v>
      </x:c>
      <x:c r="D43" s="24" t="n">
        <x:f>SUM(D25:D42)</x:f>
        <x:v>520373.8346369708</x:v>
      </x:c>
      <x:c r="E43" s="24" t="n">
        <x:f>C43-D43</x:f>
        <x:v>-23261.954636970302</x:v>
      </x:c>
      <x:c r="F43" s="26" t="n">
        <x:f>IF(D43=0,0,E43/D43)</x:f>
        <x:v>-0.044702391028554646</x:v>
      </x:c>
      <x:c r="G43" s="4" t="n">
        <x:f>IF(D43=0,0,1)</x:f>
        <x:v>1</x:v>
      </x:c>
      <x:c r="H43" s="26" t="n">
        <x:f>IF(G43=1,F43,"n/m")</x:f>
        <x:v>-0.044702391028554646</x:v>
      </x:c>
    </x:row>
    <x:row r="44" ht="25" customHeight="1">
      <x:c r="A44" s="3" t="str">
        <x:v>Recurrence</x:v>
      </x:c>
      <x:c r="B44" s="3" t="str">
        <x:v>one_off</x:v>
      </x:c>
      <x:c r="C44" s="25" t="n">
        <x:f>SUMIFS('Journal'!$T$11:$T$1147,'Journal'!$M$11:$M$1147,B44)</x:f>
        <x:v>134465.16</x:v>
      </x:c>
      <x:c r="D44" s="25" t="n">
        <x:f>SUMIFS('D13_Budget'!$D$11:$D$297,'D13_Budget'!$G$11:$G$297,B44)</x:f>
        <x:v>147927.66106442577</x:v>
      </x:c>
      <x:c r="E44" s="24" t="n">
        <x:f>C44-D44</x:f>
        <x:v>-13462.50106442577</x:v>
      </x:c>
      <x:c r="F44" s="26" t="n">
        <x:f>IF(D44=0,0,E44/D44)</x:f>
        <x:v>-0.09100732728115368</x:v>
      </x:c>
      <x:c r="G44" s="4" t="n">
        <x:f>IF(D44=0,0,1)</x:f>
        <x:v>1</x:v>
      </x:c>
      <x:c r="H44" s="26" t="n">
        <x:f>IF(G44=1,F44,"n/m")</x:f>
        <x:v>-0.09100732728115368</x:v>
      </x:c>
    </x:row>
    <x:row r="45" ht="25" customHeight="1">
      <x:c r="A45" s="3" t="str">
        <x:v>Recurrence</x:v>
      </x:c>
      <x:c r="B45" s="3" t="str">
        <x:v>recurring</x:v>
      </x:c>
      <x:c r="C45" s="25" t="n">
        <x:f>SUMIFS('Journal'!$T$11:$T$1147,'Journal'!$M$11:$M$1147,B45)</x:f>
        <x:v>362646.7200000002</x:v>
      </x:c>
      <x:c r="D45" s="25" t="n">
        <x:f>SUMIFS('D13_Budget'!$D$11:$D$297,'D13_Budget'!$G$11:$G$297,B45)</x:f>
        <x:v>372446.17357254477</x:v>
      </x:c>
      <x:c r="E45" s="24" t="n">
        <x:f>C45-D45</x:f>
        <x:v>-9799.45357254456</x:v>
      </x:c>
      <x:c r="F45" s="26" t="n">
        <x:f>IF(D45=0,0,E45/D45)</x:f>
        <x:v>-0.026311059873557356</x:v>
      </x:c>
      <x:c r="G45" s="4" t="n">
        <x:f>IF(D45=0,0,1)</x:f>
        <x:v>1</x:v>
      </x:c>
      <x:c r="H45" s="26" t="n">
        <x:f>IF(G45=1,F45,"n/m")</x:f>
        <x:v>-0.026311059873557356</x:v>
      </x:c>
    </x:row>
    <x:row r="46" ht="25" customHeight="1">
      <x:c r="A46" s="3" t="str">
        <x:v>Recurrence</x:v>
      </x:c>
      <x:c r="B46" s="3" t="str">
        <x:v>TOTAL</x:v>
      </x:c>
      <x:c r="C46" s="24" t="n">
        <x:f>SUM(C44:C45)</x:f>
        <x:v>497111.88000000024</x:v>
      </x:c>
      <x:c r="D46" s="24" t="n">
        <x:f>SUM(D44:D45)</x:f>
        <x:v>520373.83463697054</x:v>
      </x:c>
      <x:c r="E46" s="24" t="n">
        <x:f>C46-D46</x:f>
        <x:v>-23261.954636970302</x:v>
      </x:c>
      <x:c r="F46" s="26" t="n">
        <x:f>IF(D46=0,0,E46/D46)</x:f>
        <x:v>-0.04470239102855467</x:v>
      </x:c>
      <x:c r="G46" s="4" t="n">
        <x:f>IF(D46=0,0,1)</x:f>
        <x:v>1</x:v>
      </x:c>
      <x:c r="H46" s="26" t="n">
        <x:f>IF(G46=1,F46,"n/m")</x:f>
        <x:v>-0.04470239102855467</x:v>
      </x:c>
    </x:row>
    <x:row r="47" ht="25" customHeight="1">
      <x:c r="A47" s="3" t="str">
        <x:v>Commitment</x:v>
      </x:c>
      <x:c r="B47" s="3" t="str">
        <x:v>committed</x:v>
      </x:c>
      <x:c r="C47" s="25" t="n">
        <x:f>SUMIFS('Journal'!$T$11:$T$1147,'Journal'!$N$11:$N$1147,B47)</x:f>
        <x:v>474230.33</x:v>
      </x:c>
      <x:c r="D47" s="25" t="n">
        <x:f>SUMIFS('D13_Budget'!$D$11:$D$297,'D13_Budget'!$H$11:$H$297,B47)</x:f>
        <x:v>490561.8682504159</x:v>
      </x:c>
      <x:c r="E47" s="24" t="n">
        <x:f>C47-D47</x:f>
        <x:v>-16331.538250415877</x:v>
      </x:c>
      <x:c r="F47" s="26" t="n">
        <x:f>IF(D47=0,0,E47/D47)</x:f>
        <x:v>-0.033291495542982476</x:v>
      </x:c>
      <x:c r="G47" s="4" t="n">
        <x:f>IF(D47=0,0,1)</x:f>
        <x:v>1</x:v>
      </x:c>
      <x:c r="H47" s="26" t="n">
        <x:f>IF(G47=1,F47,"n/m")</x:f>
        <x:v>-0.033291495542982476</x:v>
      </x:c>
    </x:row>
    <x:row r="48" ht="25" customHeight="1">
      <x:c r="A48" s="3" t="str">
        <x:v>Commitment</x:v>
      </x:c>
      <x:c r="B48" s="3" t="str">
        <x:v>discretionary</x:v>
      </x:c>
      <x:c r="C48" s="25" t="n">
        <x:f>SUMIFS('Journal'!$T$11:$T$1147,'Journal'!$N$11:$N$1147,B48)</x:f>
        <x:v>22881.549999999996</x:v>
      </x:c>
      <x:c r="D48" s="25" t="n">
        <x:f>SUMIFS('D13_Budget'!$D$11:$D$297,'D13_Budget'!$H$11:$H$297,B48)</x:f>
        <x:v>29811.966386554624</x:v>
      </x:c>
      <x:c r="E48" s="24" t="n">
        <x:f>C48-D48</x:f>
        <x:v>-6930.416386554629</x:v>
      </x:c>
      <x:c r="F48" s="26" t="n">
        <x:f>IF(D48=0,0,E48/D48)</x:f>
        <x:v>-0.2324709580271192</x:v>
      </x:c>
      <x:c r="G48" s="4" t="n">
        <x:f>IF(D48=0,0,1)</x:f>
        <x:v>1</x:v>
      </x:c>
      <x:c r="H48" s="26" t="n">
        <x:f>IF(G48=1,F48,"n/m")</x:f>
        <x:v>-0.2324709580271192</x:v>
      </x:c>
    </x:row>
    <x:row r="49" ht="25" customHeight="1">
      <x:c r="A49" s="3" t="str">
        <x:v>Commitment</x:v>
      </x:c>
      <x:c r="B49" s="3" t="str">
        <x:v>TOTAL</x:v>
      </x:c>
      <x:c r="C49" s="24" t="n">
        <x:f>SUM(C47:C48)</x:f>
        <x:v>497111.88</x:v>
      </x:c>
      <x:c r="D49" s="24" t="n">
        <x:f>SUM(D47:D48)</x:f>
        <x:v>520373.83463697054</x:v>
      </x:c>
      <x:c r="E49" s="24" t="n">
        <x:f>C49-D49</x:f>
        <x:v>-23261.954636970535</x:v>
      </x:c>
      <x:c r="F49" s="26" t="n">
        <x:f>IF(D49=0,0,E49/D49)</x:f>
        <x:v>-0.04470239102855512</x:v>
      </x:c>
      <x:c r="G49" s="4" t="n">
        <x:f>IF(D49=0,0,1)</x:f>
        <x:v>1</x:v>
      </x:c>
      <x:c r="H49" s="26" t="n">
        <x:f>IF(G49=1,F49,"n/m")</x:f>
        <x:v>-0.04470239102855512</x:v>
      </x:c>
    </x:row>
    <x:row r="50" ht="25" customHeight="1">
      <x:c r="A50" s="3" t="str">
        <x:v>Behaviour</x:v>
      </x:c>
      <x:c r="B50" s="3" t="str">
        <x:v>fixed</x:v>
      </x:c>
      <x:c r="C50" s="25" t="n">
        <x:f>SUMIFS('Journal'!$T$11:$T$1147,'Journal'!$O$11:$O$1147,B50)</x:f>
        <x:v>470824.38</x:v>
      </x:c>
      <x:c r="D50" s="25" t="n">
        <x:f>SUMIFS('D13_Budget'!$D$11:$D$297,'D13_Budget'!$I$11:$I$297,B50)</x:f>
        <x:v>461011.8682504158</x:v>
      </x:c>
      <x:c r="E50" s="24" t="n">
        <x:f>C50-D50</x:f>
        <x:v>9812.511749584228</x:v>
      </x:c>
      <x:c r="F50" s="26" t="n">
        <x:f>IF(D50=0,0,E50/D50)</x:f>
        <x:v>0.021284726978556216</x:v>
      </x:c>
      <x:c r="G50" s="4" t="n">
        <x:f>IF(D50=0,0,1)</x:f>
        <x:v>1</x:v>
      </x:c>
      <x:c r="H50" s="26" t="n">
        <x:f>IF(G50=1,F50,"n/m")</x:f>
        <x:v>0.021284726978556216</x:v>
      </x:c>
    </x:row>
    <x:row r="51" ht="25" customHeight="1">
      <x:c r="A51" s="3" t="str">
        <x:v>Behaviour</x:v>
      </x:c>
      <x:c r="B51" s="3" t="str">
        <x:v>variable</x:v>
      </x:c>
      <x:c r="C51" s="25" t="n">
        <x:f>SUMIFS('Journal'!$T$11:$T$1147,'Journal'!$O$11:$O$1147,B51)</x:f>
        <x:v>26287.5</x:v>
      </x:c>
      <x:c r="D51" s="25" t="n">
        <x:f>SUMIFS('D13_Budget'!$D$11:$D$297,'D13_Budget'!$I$11:$I$297,B51)</x:f>
        <x:v>59361.966386554624</x:v>
      </x:c>
      <x:c r="E51" s="24" t="n">
        <x:f>C51-D51</x:f>
        <x:v>-33074.466386554624</x:v>
      </x:c>
      <x:c r="F51" s="26" t="n">
        <x:f>IF(D51=0,0,E51/D51)</x:f>
        <x:v>-0.5571659498470712</x:v>
      </x:c>
      <x:c r="G51" s="4" t="n">
        <x:f>IF(D51=0,0,1)</x:f>
        <x:v>1</x:v>
      </x:c>
      <x:c r="H51" s="26" t="n">
        <x:f>IF(G51=1,F51,"n/m")</x:f>
        <x:v>-0.5571659498470712</x:v>
      </x:c>
    </x:row>
    <x:row r="52" ht="25" customHeight="1">
      <x:c r="A52" s="3" t="str">
        <x:v>Behaviour</x:v>
      </x:c>
      <x:c r="B52" s="3" t="str">
        <x:v>TOTAL</x:v>
      </x:c>
      <x:c r="C52" s="24" t="n">
        <x:f>SUM(C50:C51)</x:f>
        <x:v>497111.88</x:v>
      </x:c>
      <x:c r="D52" s="24" t="n">
        <x:f>SUM(D50:D51)</x:f>
        <x:v>520373.8346369704</x:v>
      </x:c>
      <x:c r="E52" s="24" t="n">
        <x:f>C52-D52</x:f>
        <x:v>-23261.95463697042</x:v>
      </x:c>
      <x:c r="F52" s="26" t="n">
        <x:f>IF(D52=0,0,E52/D52)</x:f>
        <x:v>-0.0447023910285549</x:v>
      </x:c>
      <x:c r="G52" s="4" t="n">
        <x:f>IF(D52=0,0,1)</x:f>
        <x:v>1</x:v>
      </x:c>
      <x:c r="H52" s="26" t="n">
        <x:f>IF(G52=1,F52,"n/m")</x:f>
        <x:v>-0.0447023910285549</x:v>
      </x:c>
    </x:row>
  </x:sheetData>
  <x:mergeCells>
    <x:mergeCell ref="A7:F8"/>
  </x:mergeCells>
  <x:pageMargins left="0.7" right="0.7" top="0.75" bottom="0.75" header="0.3" footer="0.3"/>
  <x:tableParts count="1">
    <x:tablePart xmlns:r="http://schemas.openxmlformats.org/officeDocument/2006/relationships" r:id="R9d3e783a50e24a40"/>
  </x:tableParts>
</x:worksheet>
</file>

<file path=xl/worksheets/sheet7.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28" hidden="0" customWidth="1"/>
    <x:col min="2" max="2" width="74" hidden="0" customWidth="1"/>
    <x:col min="3" max="3" width="48" hidden="0" customWidth="1"/>
    <x:col min="4" max="4" width="42" hidden="0" customWidth="1"/>
    <x:col min="5" max="5" width="24" hidden="0" customWidth="1"/>
    <x:col min="6" max="6" width="20" hidden="0" customWidth="1"/>
  </x:cols>
  <x:sheetData>
    <x:row r="1" ht="25" customHeight="1">
      <x:c r="A1" s="15" t="str">
        <x:v>Variance commentary template</x:v>
      </x:c>
      <x:c r="B1" s="2"/>
      <x:c r="C1" s="2"/>
      <x:c r="D1" s="2"/>
      <x:c r="E1" s="2"/>
      <x:c r="F1" s="2"/>
    </x:row>
    <x:row r="2" ht="25" customHeight="1">
      <x:c r="A2" s="14" t="str">
        <x:v>Mirovest GmbH — fictional</x:v>
      </x:c>
      <x:c r="B2" s="2"/>
      <x:c r="C2" s="2"/>
      <x:c r="D2" s="2"/>
      <x:c r="E2" s="2"/>
      <x:c r="F2" s="2"/>
    </x:row>
    <x:row r="3" ht="25" customHeight="1">
      <x:c r="A3" s="3" t="str">
        <x:v>Selected case</x:v>
      </x:c>
      <x:c r="B3" s="8" t="str">
        <x:f>'Cover'!C29</x:f>
        <x:v>Base</x:v>
      </x:c>
      <x:c r="C3" s="2"/>
      <x:c r="D3" s="2"/>
      <x:c r="E3" s="2"/>
      <x:c r="F3" s="2"/>
    </x:row>
    <x:row r="4" ht="25" customHeight="1">
      <x:c r="A4" s="14" t="str">
        <x:v>EUR. Actual January–June 2027; source versions remain separate.</x:v>
      </x:c>
      <x:c r="B4" s="2"/>
      <x:c r="C4" s="2"/>
      <x:c r="D4" s="2"/>
      <x:c r="E4" s="2"/>
      <x:c r="F4" s="2"/>
    </x:row>
    <x:row r="5" ht="25" customHeight="1">
      <x:c r="A5" s="14" t="str">
        <x:v>Release CR02-2026-10-13-v1 · Release bundle / local user copy</x:v>
      </x:c>
      <x:c r="B5" s="2"/>
      <x:c r="C5" s="2"/>
      <x:c r="D5" s="2"/>
      <x:c r="E5" s="2"/>
      <x:c r="F5" s="2"/>
    </x:row>
    <x:row r="6" ht="25" customHeight="1">
      <x:c r="A6" s="2"/>
      <x:c r="B6" s="2"/>
      <x:c r="C6" s="2"/>
      <x:c r="D6" s="2"/>
      <x:c r="E6" s="2"/>
      <x:c r="F6" s="2"/>
    </x:row>
    <x:row r="7" ht="32" customHeight="1">
      <x:c r="A7" s="3" t="str">
        <x:v>Editable commentary: explain material drivers, cash timing and changes to commitments.</x:v>
      </x:c>
      <x:c r="B7" s="2"/>
      <x:c r="C7" s="2"/>
      <x:c r="D7" s="2"/>
      <x:c r="E7" s="2"/>
      <x:c r="F7" s="2"/>
    </x:row>
    <x:row r="8" ht="25" customHeight="1">
      <x:c r="A8" s="2"/>
      <x:c r="B8" s="2"/>
      <x:c r="C8" s="2"/>
      <x:c r="D8" s="2"/>
      <x:c r="E8" s="2"/>
      <x:c r="F8" s="2"/>
    </x:row>
    <x:row r="9" ht="25" customHeight="1">
      <x:c r="A9" s="2"/>
      <x:c r="B9" s="2"/>
      <x:c r="C9" s="2"/>
      <x:c r="D9" s="2"/>
      <x:c r="E9" s="2"/>
      <x:c r="F9" s="2"/>
    </x:row>
    <x:row r="10" ht="38" customHeight="1">
      <x:c r="A10" s="13" t="str">
        <x:v>Topic</x:v>
      </x:c>
      <x:c r="B10" s="13" t="str">
        <x:v>Source context</x:v>
      </x:c>
      <x:c r="C10" s="13" t="str">
        <x:v>Cause / timing or permanent</x:v>
      </x:c>
      <x:c r="D10" s="13" t="str">
        <x:v>Action</x:v>
      </x:c>
      <x:c r="E10" s="13" t="str">
        <x:v>Owner</x:v>
      </x:c>
      <x:c r="F10" s="13" t="str">
        <x:v>Due date</x:v>
      </x:c>
    </x:row>
    <x:row r="11" ht="35" customHeight="1">
      <x:c r="A11" s="3" t="str">
        <x:v>Payroll</x:v>
      </x:c>
      <x:c r="B11" s="3" t="str">
        <x:v>P04 starts late; P10 starts early. Explain net impact and July commitments.</x:v>
      </x:c>
      <x:c r="C11" s="28" t="str"/>
      <x:c r="D11" s="28" t="str"/>
      <x:c r="E11" s="28" t="str"/>
      <x:c r="F11" s="28" t="str"/>
    </x:row>
    <x:row r="12" ht="35" customHeight="1">
      <x:c r="A12" s="3" t="str">
        <x:v>Application legal</x:v>
      </x:c>
      <x:c r="B12" s="3" t="str">
        <x:v>May legal overrun EUR13,800; distinguish accrual from June payment.</x:v>
      </x:c>
      <x:c r="C12" s="28" t="str"/>
      <x:c r="D12" s="28" t="str"/>
      <x:c r="E12" s="28" t="str"/>
      <x:c r="F12" s="28" t="str"/>
    </x:row>
    <x:row r="13" ht="35" customHeight="1">
      <x:c r="A13" s="3" t="str">
        <x:v>Recruiting</x:v>
      </x:c>
      <x:c r="B13" s="3" t="str">
        <x:v>Actual agency/direct hires differ from the blended budget assumption.</x:v>
      </x:c>
      <x:c r="C13" s="28" t="str"/>
      <x:c r="D13" s="28" t="str"/>
      <x:c r="E13" s="28" t="str"/>
      <x:c r="F13" s="28" t="str"/>
    </x:row>
    <x:row r="14" ht="25" customHeight="1">
      <x:c r="A14" s="3" t="str">
        <x:v>Contingency</x:v>
      </x:c>
      <x:c r="B14" s="3" t="str">
        <x:v>Unused contingency is not booked as an actual expense.</x:v>
      </x:c>
      <x:c r="C14" s="28" t="str"/>
      <x:c r="D14" s="28" t="str"/>
      <x:c r="E14" s="28" t="str"/>
      <x:c r="F14" s="28" t="str"/>
    </x:row>
    <x:row r="15" ht="25" customHeight="1">
      <x:c r="A15" s="3" t="str">
        <x:v>Cash timing</x:v>
      </x:c>
      <x:c r="B15" s="3" t="str">
        <x:v>June AP EUR44,174.41 and July VAT refund EUR5,896.60.</x:v>
      </x:c>
      <x:c r="C15" s="28" t="str"/>
      <x:c r="D15" s="28" t="str"/>
      <x:c r="E15" s="28" t="str"/>
      <x:c r="F15" s="28" t="str"/>
    </x:row>
    <x:row r="16" ht="25" customHeight="1">
      <x:c r="A16" s="3" t="str">
        <x:v>Actions</x:v>
      </x:c>
      <x:c r="B16" s="3" t="str">
        <x:v>Quantify monthly saving, one-off cost, owner and effective date.</x:v>
      </x:c>
      <x:c r="C16" s="28" t="str"/>
      <x:c r="D16" s="28" t="str"/>
      <x:c r="E16" s="28" t="str"/>
      <x:c r="F16" s="28" t="str"/>
    </x:row>
  </x:sheetData>
  <x:mergeCells>
    <x:mergeCell ref="A7:F8"/>
  </x:mergeCells>
  <x:pageMargins left="0.7" right="0.7" top="0.75" bottom="0.75" header="0.3" footer="0.3"/>
  <x:tableParts count="1">
    <x:tablePart xmlns:r="http://schemas.openxmlformats.org/officeDocument/2006/relationships" r:id="R91b9e6f96deb4e1e"/>
  </x:tableParts>
</x:worksheet>
</file>

<file path=xl/worksheets/sheet8.xml><?xml version="1.0" encoding="utf-8"?>
<x:worksheet xmlns:x="http://schemas.openxmlformats.org/spreadsheetml/2006/main">
  <x:sheetPr>
    <x:tabColor rgb="FFE6D5B8"/>
  </x:sheetPr>
  <x:sheetViews>
    <x:sheetView showGridLines="0" workbookViewId="0">
      <x:pane xSplit="2" ySplit="10" topLeftCell="C11" activePane="bottomRight" state="frozen"/>
    </x:sheetView>
  </x:sheetViews>
  <x:sheetFormatPr defaultRowHeight="15"/>
  <x:cols>
    <x:col min="1" max="1" width="48" hidden="0" customWidth="1"/>
    <x:col min="2" max="2" width="30" hidden="0" customWidth="1"/>
    <x:col min="3" max="3" width="22" hidden="0" customWidth="1"/>
    <x:col min="4" max="4" width="22" hidden="0" customWidth="1"/>
    <x:col min="5" max="5" width="22" hidden="0" customWidth="1"/>
    <x:col min="6" max="6" width="22" hidden="0" customWidth="1"/>
    <x:col min="7" max="7" width="40" hidden="0" customWidth="1"/>
    <x:col min="8" max="8" width="22" hidden="0" customWidth="1"/>
    <x:col min="9" max="9" width="22" hidden="0" customWidth="1"/>
    <x:col min="10" max="10" width="58" hidden="0" customWidth="1"/>
    <x:col min="11" max="11" width="28" hidden="0" customWidth="1"/>
    <x:col min="12" max="12" width="22" hidden="0" customWidth="1"/>
    <x:col min="13" max="13" width="22" hidden="0" customWidth="1"/>
    <x:col min="14" max="14" width="22" hidden="0" customWidth="1"/>
    <x:col min="15" max="15" width="22" hidden="0" customWidth="1"/>
    <x:col min="16" max="16" width="22" hidden="0" customWidth="1"/>
    <x:col min="17" max="17" width="22" hidden="0" customWidth="1"/>
    <x:col min="18" max="18" width="22" hidden="0" customWidth="1"/>
    <x:col min="19" max="19" width="22" hidden="0" customWidth="1"/>
    <x:col min="20" max="20" width="22" hidden="0" customWidth="1"/>
    <x:col min="21" max="21" width="22" hidden="0" customWidth="1"/>
    <x:col min="22" max="22" width="22" hidden="0" customWidth="1"/>
    <x:col min="23" max="23" width="22" hidden="0" customWidth="1"/>
    <x:col min="24" max="24" width="22" hidden="0" customWidth="1"/>
    <x:col min="25" max="25" width="22" hidden="0" customWidth="1"/>
    <x:col min="26" max="26" width="22" hidden="0" customWidth="1"/>
    <x:col min="27" max="27" width="22" hidden="0" customWidth="1"/>
  </x:cols>
  <x:sheetData>
    <x:row r="1" ht="25" customHeight="1">
      <x:c r="A1" s="15" t="str">
        <x:v>Authoritative actual journal</x:v>
      </x:c>
      <x:c r="B1" s="2"/>
      <x:c r="C1" s="2"/>
      <x:c r="D1" s="2"/>
      <x:c r="E1" s="2"/>
      <x:c r="F1" s="2"/>
      <x:c r="G1" s="2"/>
      <x:c r="H1" s="2"/>
      <x:c r="I1" s="2"/>
      <x:c r="J1" s="2"/>
      <x:c r="K1" s="2"/>
      <x:c r="L1" s="2"/>
      <x:c r="M1" s="2"/>
      <x:c r="N1" s="2"/>
      <x:c r="O1" s="2"/>
      <x:c r="P1" s="2"/>
      <x:c r="Q1" s="2"/>
      <x:c r="R1" s="2"/>
      <x:c r="S1" s="2"/>
      <x:c r="T1" s="2"/>
      <x:c r="U1" s="2"/>
      <x:c r="V1" s="2"/>
      <x:c r="W1" s="2"/>
      <x:c r="X1" s="2"/>
      <x:c r="Y1" s="2"/>
      <x:c r="Z1" s="2"/>
      <x:c r="AA1" s="2"/>
    </x:row>
    <x:row r="2" ht="25" customHeight="1">
      <x:c r="A2" s="14" t="str">
        <x:v>Mirovest GmbH — fictional</x:v>
      </x:c>
      <x:c r="B2" s="2"/>
      <x:c r="C2" s="2"/>
      <x:c r="D2" s="2"/>
      <x:c r="E2" s="2"/>
      <x:c r="F2" s="2"/>
      <x:c r="G2" s="2"/>
      <x:c r="H2" s="2"/>
      <x:c r="I2" s="2"/>
      <x:c r="J2" s="2"/>
      <x:c r="K2" s="2"/>
      <x:c r="L2" s="2"/>
      <x:c r="M2" s="2"/>
      <x:c r="N2" s="2"/>
      <x:c r="O2" s="2"/>
      <x:c r="P2" s="2"/>
      <x:c r="Q2" s="2"/>
      <x:c r="R2" s="2"/>
      <x:c r="S2" s="2"/>
      <x:c r="T2" s="2"/>
      <x:c r="U2" s="2"/>
      <x:c r="V2" s="2"/>
      <x:c r="W2" s="2"/>
      <x:c r="X2" s="2"/>
      <x:c r="Y2" s="2"/>
      <x:c r="Z2" s="2"/>
      <x:c r="AA2" s="2"/>
    </x:row>
    <x:row r="3" ht="25" customHeight="1">
      <x:c r="A3" s="3" t="str">
        <x:v>Selected case</x:v>
      </x:c>
      <x:c r="B3" s="8" t="str">
        <x:f>'Cover'!C29</x:f>
        <x:v>Base</x:v>
      </x:c>
      <x:c r="C3" s="2"/>
      <x:c r="D3" s="2"/>
      <x:c r="E3" s="2"/>
      <x:c r="F3" s="2"/>
      <x:c r="G3" s="2"/>
      <x:c r="H3" s="2"/>
      <x:c r="I3" s="2"/>
      <x:c r="J3" s="2"/>
      <x:c r="K3" s="2"/>
      <x:c r="L3" s="2"/>
      <x:c r="M3" s="2"/>
      <x:c r="N3" s="2"/>
      <x:c r="O3" s="2"/>
      <x:c r="P3" s="2"/>
      <x:c r="Q3" s="2"/>
      <x:c r="R3" s="2"/>
      <x:c r="S3" s="2"/>
      <x:c r="T3" s="2"/>
      <x:c r="U3" s="2"/>
      <x:c r="V3" s="2"/>
      <x:c r="W3" s="2"/>
      <x:c r="X3" s="2"/>
      <x:c r="Y3" s="2"/>
      <x:c r="Z3" s="2"/>
      <x:c r="AA3" s="2"/>
    </x:row>
    <x:row r="4" ht="25" customHeight="1">
      <x:c r="A4" s="14" t="str">
        <x:v>EUR. Actual January–June 2027; source versions remain separate.</x:v>
      </x:c>
      <x:c r="B4" s="2"/>
      <x:c r="C4" s="2"/>
      <x:c r="D4" s="2"/>
      <x:c r="E4" s="2"/>
      <x:c r="F4" s="2"/>
      <x:c r="G4" s="2"/>
      <x:c r="H4" s="2"/>
      <x:c r="I4" s="2"/>
      <x:c r="J4" s="2"/>
      <x:c r="K4" s="2"/>
      <x:c r="L4" s="2"/>
      <x:c r="M4" s="2"/>
      <x:c r="N4" s="2"/>
      <x:c r="O4" s="2"/>
      <x:c r="P4" s="2"/>
      <x:c r="Q4" s="2"/>
      <x:c r="R4" s="2"/>
      <x:c r="S4" s="2"/>
      <x:c r="T4" s="2"/>
      <x:c r="U4" s="2"/>
      <x:c r="V4" s="2"/>
      <x:c r="W4" s="2"/>
      <x:c r="X4" s="2"/>
      <x:c r="Y4" s="2"/>
      <x:c r="Z4" s="2"/>
      <x:c r="AA4" s="2"/>
    </x:row>
    <x:row r="5" ht="25" customHeight="1">
      <x:c r="A5" s="14" t="str">
        <x:v>Release CR02-2026-10-13-v1 · Release bundle / local user copy</x:v>
      </x:c>
      <x:c r="B5" s="2"/>
      <x:c r="C5" s="2"/>
      <x:c r="D5" s="2"/>
      <x:c r="E5" s="2"/>
      <x:c r="F5" s="2"/>
      <x:c r="G5" s="2"/>
      <x:c r="H5" s="2"/>
      <x:c r="I5" s="2"/>
      <x:c r="J5" s="2"/>
      <x:c r="K5" s="2"/>
      <x:c r="L5" s="2"/>
      <x:c r="M5" s="2"/>
      <x:c r="N5" s="2"/>
      <x:c r="O5" s="2"/>
      <x:c r="P5" s="2"/>
      <x:c r="Q5" s="2"/>
      <x:c r="R5" s="2"/>
      <x:c r="S5" s="2"/>
      <x:c r="T5" s="2"/>
      <x:c r="U5" s="2"/>
      <x:c r="V5" s="2"/>
      <x:c r="W5" s="2"/>
      <x:c r="X5" s="2"/>
      <x:c r="Y5" s="2"/>
      <x:c r="Z5" s="2"/>
      <x:c r="AA5" s="2"/>
    </x:row>
    <x:row r="6" ht="25" customHeight="1">
      <x:c r="A6" s="2"/>
      <x:c r="B6" s="2"/>
      <x:c r="C6" s="2"/>
      <x:c r="D6" s="2"/>
      <x:c r="E6" s="2"/>
      <x:c r="F6" s="2"/>
      <x:c r="G6" s="2"/>
      <x:c r="H6" s="2"/>
      <x:c r="I6" s="2"/>
      <x:c r="J6" s="2"/>
      <x:c r="K6" s="2"/>
      <x:c r="L6" s="2"/>
      <x:c r="M6" s="2"/>
      <x:c r="N6" s="2"/>
      <x:c r="O6" s="2"/>
      <x:c r="P6" s="2"/>
      <x:c r="Q6" s="2"/>
      <x:c r="R6" s="2"/>
      <x:c r="S6" s="2"/>
      <x:c r="T6" s="2"/>
      <x:c r="U6" s="2"/>
      <x:c r="V6" s="2"/>
      <x:c r="W6" s="2"/>
      <x:c r="X6" s="2"/>
      <x:c r="Y6" s="2"/>
      <x:c r="Z6" s="2"/>
      <x:c r="AA6" s="2"/>
    </x:row>
    <x:row r="7" ht="32" customHeight="1">
      <x:c r="A7" s="3" t="str">
        <x:v>Source: the fictional actual journal. One posting population. Actuals are fictional and identical in every scenario.</x:v>
      </x:c>
      <x:c r="B7" s="2"/>
      <x:c r="C7" s="2"/>
      <x:c r="D7" s="2"/>
      <x:c r="E7" s="2"/>
      <x:c r="F7" s="2"/>
      <x:c r="G7" s="2"/>
      <x:c r="H7" s="2"/>
      <x:c r="I7" s="2"/>
      <x:c r="J7" s="2"/>
      <x:c r="K7" s="2"/>
      <x:c r="L7" s="2"/>
      <x:c r="M7" s="2"/>
      <x:c r="N7" s="2"/>
      <x:c r="O7" s="2"/>
      <x:c r="P7" s="2"/>
      <x:c r="Q7" s="2"/>
      <x:c r="R7" s="2"/>
      <x:c r="S7" s="2"/>
      <x:c r="T7" s="2"/>
      <x:c r="U7" s="2"/>
      <x:c r="V7" s="2"/>
      <x:c r="W7" s="2"/>
      <x:c r="X7" s="2"/>
      <x:c r="Y7" s="2"/>
      <x:c r="Z7" s="2"/>
      <x:c r="AA7" s="2"/>
    </x:row>
    <x:row r="8" ht="25" customHeight="1">
      <x:c r="A8" s="2"/>
      <x:c r="B8" s="2"/>
      <x:c r="C8" s="2"/>
      <x:c r="D8" s="2"/>
      <x:c r="E8" s="2"/>
      <x:c r="F8" s="2"/>
      <x:c r="G8" s="2"/>
      <x:c r="H8" s="2"/>
      <x:c r="I8" s="2"/>
      <x:c r="J8" s="2"/>
      <x:c r="K8" s="2"/>
      <x:c r="L8" s="2"/>
      <x:c r="M8" s="2"/>
      <x:c r="N8" s="2"/>
      <x:c r="O8" s="2"/>
      <x:c r="P8" s="2"/>
      <x:c r="Q8" s="2"/>
      <x:c r="R8" s="2"/>
      <x:c r="S8" s="2"/>
      <x:c r="T8" s="2"/>
      <x:c r="U8" s="2"/>
      <x:c r="V8" s="2"/>
      <x:c r="W8" s="2"/>
      <x:c r="X8" s="2"/>
      <x:c r="Y8" s="2"/>
      <x:c r="Z8" s="2"/>
      <x:c r="AA8" s="2"/>
    </x:row>
    <x:row r="9" ht="25" customHeight="1">
      <x:c r="A9" s="2"/>
      <x:c r="B9" s="2"/>
      <x:c r="C9" s="2"/>
      <x:c r="D9" s="2"/>
      <x:c r="E9" s="2"/>
      <x:c r="F9" s="2"/>
      <x:c r="G9" s="2"/>
      <x:c r="H9" s="2"/>
      <x:c r="I9" s="2"/>
      <x:c r="J9" s="2"/>
      <x:c r="K9" s="2"/>
      <x:c r="L9" s="2"/>
      <x:c r="M9" s="2"/>
      <x:c r="N9" s="2"/>
      <x:c r="O9" s="2"/>
      <x:c r="P9" s="2"/>
      <x:c r="Q9" s="2"/>
      <x:c r="R9" s="2"/>
      <x:c r="S9" s="2"/>
      <x:c r="T9" s="2"/>
      <x:c r="U9" s="2"/>
      <x:c r="V9" s="2"/>
      <x:c r="W9" s="2"/>
      <x:c r="X9" s="2"/>
      <x:c r="Y9" s="2"/>
      <x:c r="Z9" s="2"/>
      <x:c r="AA9" s="2"/>
    </x:row>
    <x:row r="10" ht="38" customHeight="1">
      <x:c r="A10" s="13" t="str">
        <x:v>Posting ID</x:v>
      </x:c>
      <x:c r="B10" s="13" t="str">
        <x:v>Document</x:v>
      </x:c>
      <x:c r="C10" s="13" t="str">
        <x:v>Month</x:v>
      </x:c>
      <x:c r="D10" s="13" t="str">
        <x:v>Booking date</x:v>
      </x:c>
      <x:c r="E10" s="13" t="str">
        <x:v>Service start</x:v>
      </x:c>
      <x:c r="F10" s="13" t="str">
        <x:v>Payment date</x:v>
      </x:c>
      <x:c r="G10" s="13" t="str">
        <x:v>Account</x:v>
      </x:c>
      <x:c r="H10" s="13" t="str">
        <x:v>Cost centre</x:v>
      </x:c>
      <x:c r="I10" s="13" t="str">
        <x:v>Vendor supplied</x:v>
      </x:c>
      <x:c r="J10" s="13" t="str">
        <x:v>Mapping ID</x:v>
      </x:c>
      <x:c r="K10" s="13" t="str">
        <x:v>Source row</x:v>
      </x:c>
      <x:c r="L10" s="13" t="str">
        <x:v>Cash class</x:v>
      </x:c>
      <x:c r="M10" s="13" t="str">
        <x:v>Recurrence</x:v>
      </x:c>
      <x:c r="N10" s="13" t="str">
        <x:v>Commitment</x:v>
      </x:c>
      <x:c r="O10" s="13" t="str">
        <x:v>Behaviour</x:v>
      </x:c>
      <x:c r="P10" s="13" t="str">
        <x:v>Debit</x:v>
      </x:c>
      <x:c r="Q10" s="13" t="str">
        <x:v>Credit</x:v>
      </x:c>
      <x:c r="R10" s="13" t="str">
        <x:v>Signed amount</x:v>
      </x:c>
      <x:c r="S10" s="13" t="str">
        <x:v>Cost flag</x:v>
      </x:c>
      <x:c r="T10" s="13" t="str">
        <x:v>Accrued cost</x:v>
      </x:c>
      <x:c r="U10" s="13" t="str">
        <x:v>Mapped nature</x:v>
      </x:c>
      <x:c r="V10" s="13" t="str">
        <x:v>Vendor category</x:v>
      </x:c>
      <x:c r="W10" s="13" t="str">
        <x:v>Operating payments</x:v>
      </x:c>
      <x:c r="X10" s="13" t="str">
        <x:v>Operating receipts</x:v>
      </x:c>
      <x:c r="Y10" s="13" t="str">
        <x:v>Capex paid</x:v>
      </x:c>
      <x:c r="Z10" s="13" t="str">
        <x:v>Funding receipts</x:v>
      </x:c>
      <x:c r="AA10" s="13" t="str">
        <x:v>Funding payments</x:v>
      </x:c>
    </x:row>
    <x:row r="11" ht="25" customHeight="1">
      <x:c r="A11" s="3" t="str">
        <x:v>ACT/FUND-INITIAL.P01/1</x:v>
      </x:c>
      <x:c r="B11" s="3" t="str">
        <x:v>FUND-INITIAL.P01</x:v>
      </x:c>
      <x:c r="C11" s="16" t="n">
        <x:v>1</x:v>
      </x:c>
      <x:c r="D11" s="30" t="n">
        <x:v>46388</x:v>
      </x:c>
      <x:c r="E11" s="30" t="n">
        <x:v>46388</x:v>
      </x:c>
      <x:c r="F11" s="30" t="n">
        <x:v>46388</x:v>
      </x:c>
      <x:c r="G11" s="3" t="str">
        <x:v>GL.CASH</x:v>
      </x:c>
      <x:c r="H11" s="3" t="str">
        <x:v>CORP</x:v>
      </x:c>
      <x:c r="I11" s="3" t="str">
        <x:v>FOUNDER</x:v>
      </x:c>
      <x:c r="J11" s="3" t="str">
        <x:v>MAP.ACTUAL.EQUITY.INITIAL.FOUNDER.CORP</x:v>
      </x:c>
      <x:c r="K11" s="3" t="str">
        <x:v>FUND.SHARE_CAPITAL</x:v>
      </x:c>
      <x:c r="L11" s="3" t="str">
        <x:v>financing</x:v>
      </x:c>
      <x:c r="M11" s="3" t="str">
        <x:v>not_applicable</x:v>
      </x:c>
      <x:c r="N11" s="3" t="str">
        <x:v>not_applicable</x:v>
      </x:c>
      <x:c r="O11" s="3" t="str">
        <x:v>not_applicable</x:v>
      </x:c>
      <x:c r="P11" s="32" t="n">
        <x:v>12500</x:v>
      </x:c>
      <x:c r="Q11" s="32" t="n">
        <x:v>0</x:v>
      </x:c>
      <x:c r="R11" s="24" t="n">
        <x:f>P11-Q11</x:f>
        <x:v>12500</x:v>
      </x:c>
      <x:c r="S11" s="18" t="n">
        <x:f>'D03_Accounts'!D11</x:f>
        <x:v>0</x:v>
      </x:c>
      <x:c r="T11" s="24" t="n">
        <x:f>R11*S11</x:f>
        <x:v>0</x:v>
      </x:c>
      <x:c r="U11" s="25" t="str">
        <x:f>'D03_Mappings'!E151</x:f>
        <x:v>cash</x:v>
      </x:c>
      <x:c r="V11" s="24" t="str">
        <x:f>IF(I11="",IF(U11="people","PAYROLL","UNMAPPED"),I11)</x:f>
        <x:v>FOUNDER</x:v>
      </x:c>
      <x:c r="W11" s="24" t="n">
        <x:f>IF(AND(G11="GL.CASH",L11="operating"),Q11,0)</x:f>
        <x:v>0</x:v>
      </x:c>
      <x:c r="X11" s="24" t="n">
        <x:f>IF(AND(G11="GL.CASH",L11="operating"),P11,0)</x:f>
        <x:v>0</x:v>
      </x:c>
      <x:c r="Y11" s="24" t="n">
        <x:f>IF(AND(G11="GL.CASH",L11="investing"),Q11-P11,0)</x:f>
        <x:v>0</x:v>
      </x:c>
      <x:c r="Z11" s="24" t="n">
        <x:f>IF(AND(G11="GL.CASH",L11="financing"),P11,0)</x:f>
        <x:v>12500</x:v>
      </x:c>
      <x:c r="AA11" s="24" t="n">
        <x:f>IF(AND(G11="GL.CASH",L11="financing"),Q11,0)</x:f>
        <x:v>0</x:v>
      </x:c>
    </x:row>
    <x:row r="12" ht="25" customHeight="1">
      <x:c r="A12" s="3" t="str">
        <x:v>ACT/FUND-INITIAL.P01/2</x:v>
      </x:c>
      <x:c r="B12" s="3" t="str">
        <x:v>FUND-INITIAL.P01</x:v>
      </x:c>
      <x:c r="C12" s="16" t="n">
        <x:v>1</x:v>
      </x:c>
      <x:c r="D12" s="30" t="n">
        <x:v>46388</x:v>
      </x:c>
      <x:c r="E12" s="30" t="n">
        <x:v>46388</x:v>
      </x:c>
      <x:c r="F12" s="30" t="n">
        <x:v>46388</x:v>
      </x:c>
      <x:c r="G12" s="3" t="str">
        <x:v>GL.EQUITY.CAPITAL</x:v>
      </x:c>
      <x:c r="H12" s="3" t="str">
        <x:v>CORP</x:v>
      </x:c>
      <x:c r="I12" s="3" t="str">
        <x:v>FOUNDER</x:v>
      </x:c>
      <x:c r="J12" s="3" t="str">
        <x:v>MAP.ACTUAL.EQUITY.INITIAL.FOUNDER.CORP</x:v>
      </x:c>
      <x:c r="K12" s="3" t="str">
        <x:v>FUND.SHARE_CAPITAL</x:v>
      </x:c>
      <x:c r="L12" s="3" t="str">
        <x:v>financing</x:v>
      </x:c>
      <x:c r="M12" s="3" t="str">
        <x:v>not_applicable</x:v>
      </x:c>
      <x:c r="N12" s="3" t="str">
        <x:v>not_applicable</x:v>
      </x:c>
      <x:c r="O12" s="3" t="str">
        <x:v>not_applicable</x:v>
      </x:c>
      <x:c r="P12" s="32" t="n">
        <x:v>0</x:v>
      </x:c>
      <x:c r="Q12" s="32" t="n">
        <x:v>12500</x:v>
      </x:c>
      <x:c r="R12" s="24" t="n">
        <x:f>P12-Q12</x:f>
        <x:v>-12500</x:v>
      </x:c>
      <x:c r="S12" s="18" t="n">
        <x:f>'D03_Accounts'!D36</x:f>
        <x:v>0</x:v>
      </x:c>
      <x:c r="T12" s="24" t="n">
        <x:f>R12*S12</x:f>
        <x:v>0</x:v>
      </x:c>
      <x:c r="U12" s="25" t="str">
        <x:f>'D03_Mappings'!E152</x:f>
        <x:v>equity</x:v>
      </x:c>
      <x:c r="V12" s="24" t="str">
        <x:f>IF(I12="",IF(U12="people","PAYROLL","UNMAPPED"),I12)</x:f>
        <x:v>FOUNDER</x:v>
      </x:c>
      <x:c r="W12" s="24" t="n">
        <x:f>IF(AND(G12="GL.CASH",L12="operating"),Q12,0)</x:f>
        <x:v>0</x:v>
      </x:c>
      <x:c r="X12" s="24" t="n">
        <x:f>IF(AND(G12="GL.CASH",L12="operating"),P12,0)</x:f>
        <x:v>0</x:v>
      </x:c>
      <x:c r="Y12" s="24" t="n">
        <x:f>IF(AND(G12="GL.CASH",L12="investing"),Q12-P12,0)</x:f>
        <x:v>0</x:v>
      </x:c>
      <x:c r="Z12" s="24" t="n">
        <x:f>IF(AND(G12="GL.CASH",L12="financing"),P12,0)</x:f>
        <x:v>0</x:v>
      </x:c>
      <x:c r="AA12" s="24" t="n">
        <x:f>IF(AND(G12="GL.CASH",L12="financing"),Q12,0)</x:f>
        <x:v>0</x:v>
      </x:c>
    </x:row>
    <x:row r="13" ht="25" customHeight="1">
      <x:c r="A13" s="3" t="str">
        <x:v>ACT/FUND-INITIAL.P02/1</x:v>
      </x:c>
      <x:c r="B13" s="3" t="str">
        <x:v>FUND-INITIAL.P02</x:v>
      </x:c>
      <x:c r="C13" s="16" t="n">
        <x:v>1</x:v>
      </x:c>
      <x:c r="D13" s="30" t="n">
        <x:v>46388</x:v>
      </x:c>
      <x:c r="E13" s="30" t="n">
        <x:v>46388</x:v>
      </x:c>
      <x:c r="F13" s="30" t="n">
        <x:v>46388</x:v>
      </x:c>
      <x:c r="G13" s="3" t="str">
        <x:v>GL.CASH</x:v>
      </x:c>
      <x:c r="H13" s="3" t="str">
        <x:v>CORP</x:v>
      </x:c>
      <x:c r="I13" s="3" t="str">
        <x:v>FOUNDER</x:v>
      </x:c>
      <x:c r="J13" s="3" t="str">
        <x:v>MAP.ACTUAL.EQUITY.INITIAL.FOUNDER.CORP</x:v>
      </x:c>
      <x:c r="K13" s="3" t="str">
        <x:v>FUND.SHARE_CAPITAL</x:v>
      </x:c>
      <x:c r="L13" s="3" t="str">
        <x:v>financing</x:v>
      </x:c>
      <x:c r="M13" s="3" t="str">
        <x:v>not_applicable</x:v>
      </x:c>
      <x:c r="N13" s="3" t="str">
        <x:v>not_applicable</x:v>
      </x:c>
      <x:c r="O13" s="3" t="str">
        <x:v>not_applicable</x:v>
      </x:c>
      <x:c r="P13" s="32" t="n">
        <x:v>12500</x:v>
      </x:c>
      <x:c r="Q13" s="32" t="n">
        <x:v>0</x:v>
      </x:c>
      <x:c r="R13" s="24" t="n">
        <x:f>P13-Q13</x:f>
        <x:v>12500</x:v>
      </x:c>
      <x:c r="S13" s="18" t="n">
        <x:f>'D03_Accounts'!D11</x:f>
        <x:v>0</x:v>
      </x:c>
      <x:c r="T13" s="24" t="n">
        <x:f>R13*S13</x:f>
        <x:v>0</x:v>
      </x:c>
      <x:c r="U13" s="25" t="str">
        <x:f>'D03_Mappings'!E151</x:f>
        <x:v>cash</x:v>
      </x:c>
      <x:c r="V13" s="24" t="str">
        <x:f>IF(I13="",IF(U13="people","PAYROLL","UNMAPPED"),I13)</x:f>
        <x:v>FOUNDER</x:v>
      </x:c>
      <x:c r="W13" s="24" t="n">
        <x:f>IF(AND(G13="GL.CASH",L13="operating"),Q13,0)</x:f>
        <x:v>0</x:v>
      </x:c>
      <x:c r="X13" s="24" t="n">
        <x:f>IF(AND(G13="GL.CASH",L13="operating"),P13,0)</x:f>
        <x:v>0</x:v>
      </x:c>
      <x:c r="Y13" s="24" t="n">
        <x:f>IF(AND(G13="GL.CASH",L13="investing"),Q13-P13,0)</x:f>
        <x:v>0</x:v>
      </x:c>
      <x:c r="Z13" s="24" t="n">
        <x:f>IF(AND(G13="GL.CASH",L13="financing"),P13,0)</x:f>
        <x:v>12500</x:v>
      </x:c>
      <x:c r="AA13" s="24" t="n">
        <x:f>IF(AND(G13="GL.CASH",L13="financing"),Q13,0)</x:f>
        <x:v>0</x:v>
      </x:c>
    </x:row>
    <x:row r="14" ht="25" customHeight="1">
      <x:c r="A14" s="3" t="str">
        <x:v>ACT/FUND-INITIAL.P02/2</x:v>
      </x:c>
      <x:c r="B14" s="3" t="str">
        <x:v>FUND-INITIAL.P02</x:v>
      </x:c>
      <x:c r="C14" s="16" t="n">
        <x:v>1</x:v>
      </x:c>
      <x:c r="D14" s="30" t="n">
        <x:v>46388</x:v>
      </x:c>
      <x:c r="E14" s="30" t="n">
        <x:v>46388</x:v>
      </x:c>
      <x:c r="F14" s="30" t="n">
        <x:v>46388</x:v>
      </x:c>
      <x:c r="G14" s="3" t="str">
        <x:v>GL.EQUITY.CAPITAL</x:v>
      </x:c>
      <x:c r="H14" s="3" t="str">
        <x:v>CORP</x:v>
      </x:c>
      <x:c r="I14" s="3" t="str">
        <x:v>FOUNDER</x:v>
      </x:c>
      <x:c r="J14" s="3" t="str">
        <x:v>MAP.ACTUAL.EQUITY.INITIAL.FOUNDER.CORP</x:v>
      </x:c>
      <x:c r="K14" s="3" t="str">
        <x:v>FUND.SHARE_CAPITAL</x:v>
      </x:c>
      <x:c r="L14" s="3" t="str">
        <x:v>financing</x:v>
      </x:c>
      <x:c r="M14" s="3" t="str">
        <x:v>not_applicable</x:v>
      </x:c>
      <x:c r="N14" s="3" t="str">
        <x:v>not_applicable</x:v>
      </x:c>
      <x:c r="O14" s="3" t="str">
        <x:v>not_applicable</x:v>
      </x:c>
      <x:c r="P14" s="32" t="n">
        <x:v>0</x:v>
      </x:c>
      <x:c r="Q14" s="32" t="n">
        <x:v>12500</x:v>
      </x:c>
      <x:c r="R14" s="24" t="n">
        <x:f>P14-Q14</x:f>
        <x:v>-12500</x:v>
      </x:c>
      <x:c r="S14" s="18" t="n">
        <x:f>'D03_Accounts'!D36</x:f>
        <x:v>0</x:v>
      </x:c>
      <x:c r="T14" s="24" t="n">
        <x:f>R14*S14</x:f>
        <x:v>0</x:v>
      </x:c>
      <x:c r="U14" s="25" t="str">
        <x:f>'D03_Mappings'!E152</x:f>
        <x:v>equity</x:v>
      </x:c>
      <x:c r="V14" s="24" t="str">
        <x:f>IF(I14="",IF(U14="people","PAYROLL","UNMAPPED"),I14)</x:f>
        <x:v>FOUNDER</x:v>
      </x:c>
      <x:c r="W14" s="24" t="n">
        <x:f>IF(AND(G14="GL.CASH",L14="operating"),Q14,0)</x:f>
        <x:v>0</x:v>
      </x:c>
      <x:c r="X14" s="24" t="n">
        <x:f>IF(AND(G14="GL.CASH",L14="operating"),P14,0)</x:f>
        <x:v>0</x:v>
      </x:c>
      <x:c r="Y14" s="24" t="n">
        <x:f>IF(AND(G14="GL.CASH",L14="investing"),Q14-P14,0)</x:f>
        <x:v>0</x:v>
      </x:c>
      <x:c r="Z14" s="24" t="n">
        <x:f>IF(AND(G14="GL.CASH",L14="financing"),P14,0)</x:f>
        <x:v>0</x:v>
      </x:c>
      <x:c r="AA14" s="24" t="n">
        <x:f>IF(AND(G14="GL.CASH",L14="financing"),Q14,0)</x:f>
        <x:v>0</x:v>
      </x:c>
    </x:row>
    <x:row r="15" ht="25" customHeight="1">
      <x:c r="A15" s="3" t="str">
        <x:v>ACT/FUND-NOTE/1</x:v>
      </x:c>
      <x:c r="B15" s="3" t="str">
        <x:v>FUND-NOTE</x:v>
      </x:c>
      <x:c r="C15" s="16" t="n">
        <x:v>1</x:v>
      </x:c>
      <x:c r="D15" s="30" t="n">
        <x:v>46388</x:v>
      </x:c>
      <x:c r="E15" s="30" t="n">
        <x:v>46388</x:v>
      </x:c>
      <x:c r="F15" s="30" t="n">
        <x:v>46388</x:v>
      </x:c>
      <x:c r="G15" s="3" t="str">
        <x:v>GL.CASH</x:v>
      </x:c>
      <x:c r="H15" s="3" t="str">
        <x:v>CORP</x:v>
      </x:c>
      <x:c r="I15" s="3" t="str">
        <x:v>NOTEHOLDER</x:v>
      </x:c>
      <x:c r="J15" s="3" t="str">
        <x:v>MAP.ACTUAL.NOTE.FUND.NOTEHOLDER.CORP</x:v>
      </x:c>
      <x:c r="K15" s="3" t="str">
        <x:v>FUND.NOTE_PRINCIPAL</x:v>
      </x:c>
      <x:c r="L15" s="3" t="str">
        <x:v>financing</x:v>
      </x:c>
      <x:c r="M15" s="3" t="str">
        <x:v>not_applicable</x:v>
      </x:c>
      <x:c r="N15" s="3" t="str">
        <x:v>not_applicable</x:v>
      </x:c>
      <x:c r="O15" s="3" t="str">
        <x:v>not_applicable</x:v>
      </x:c>
      <x:c r="P15" s="32" t="n">
        <x:v>1000000</x:v>
      </x:c>
      <x:c r="Q15" s="32" t="n">
        <x:v>0</x:v>
      </x:c>
      <x:c r="R15" s="24" t="n">
        <x:f>P15-Q15</x:f>
        <x:v>1000000</x:v>
      </x:c>
      <x:c r="S15" s="18" t="n">
        <x:f>'D03_Accounts'!D11</x:f>
        <x:v>0</x:v>
      </x:c>
      <x:c r="T15" s="24" t="n">
        <x:f>R15*S15</x:f>
        <x:v>0</x:v>
      </x:c>
      <x:c r="U15" s="25" t="str">
        <x:f>'D03_Mappings'!E154</x:f>
        <x:v>cash</x:v>
      </x:c>
      <x:c r="V15" s="24" t="str">
        <x:f>IF(I15="",IF(U15="people","PAYROLL","UNMAPPED"),I15)</x:f>
        <x:v>NOTEHOLDER</x:v>
      </x:c>
      <x:c r="W15" s="24" t="n">
        <x:f>IF(AND(G15="GL.CASH",L15="operating"),Q15,0)</x:f>
        <x:v>0</x:v>
      </x:c>
      <x:c r="X15" s="24" t="n">
        <x:f>IF(AND(G15="GL.CASH",L15="operating"),P15,0)</x:f>
        <x:v>0</x:v>
      </x:c>
      <x:c r="Y15" s="24" t="n">
        <x:f>IF(AND(G15="GL.CASH",L15="investing"),Q15-P15,0)</x:f>
        <x:v>0</x:v>
      </x:c>
      <x:c r="Z15" s="24" t="n">
        <x:f>IF(AND(G15="GL.CASH",L15="financing"),P15,0)</x:f>
        <x:v>1000000</x:v>
      </x:c>
      <x:c r="AA15" s="24" t="n">
        <x:f>IF(AND(G15="GL.CASH",L15="financing"),Q15,0)</x:f>
        <x:v>0</x:v>
      </x:c>
    </x:row>
    <x:row r="16" ht="25" customHeight="1">
      <x:c r="A16" s="3" t="str">
        <x:v>ACT/FUND-NOTE/2</x:v>
      </x:c>
      <x:c r="B16" s="3" t="str">
        <x:v>FUND-NOTE</x:v>
      </x:c>
      <x:c r="C16" s="16" t="n">
        <x:v>1</x:v>
      </x:c>
      <x:c r="D16" s="30" t="n">
        <x:v>46388</x:v>
      </x:c>
      <x:c r="E16" s="30" t="n">
        <x:v>46388</x:v>
      </x:c>
      <x:c r="F16" s="30" t="n">
        <x:v>46388</x:v>
      </x:c>
      <x:c r="G16" s="3" t="str">
        <x:v>GL.NOTE.PRINCIPAL</x:v>
      </x:c>
      <x:c r="H16" s="3" t="str">
        <x:v>CORP</x:v>
      </x:c>
      <x:c r="I16" s="3" t="str">
        <x:v>NOTEHOLDER</x:v>
      </x:c>
      <x:c r="J16" s="3" t="str">
        <x:v>MAP.ACTUAL.NOTE.FUND.NOTEHOLDER.CORP</x:v>
      </x:c>
      <x:c r="K16" s="3" t="str">
        <x:v>FUND.NOTE_PRINCIPAL</x:v>
      </x:c>
      <x:c r="L16" s="3" t="str">
        <x:v>financing</x:v>
      </x:c>
      <x:c r="M16" s="3" t="str">
        <x:v>not_applicable</x:v>
      </x:c>
      <x:c r="N16" s="3" t="str">
        <x:v>not_applicable</x:v>
      </x:c>
      <x:c r="O16" s="3" t="str">
        <x:v>not_applicable</x:v>
      </x:c>
      <x:c r="P16" s="32" t="n">
        <x:v>0</x:v>
      </x:c>
      <x:c r="Q16" s="32" t="n">
        <x:v>1000000</x:v>
      </x:c>
      <x:c r="R16" s="24" t="n">
        <x:f>P16-Q16</x:f>
        <x:v>-1000000</x:v>
      </x:c>
      <x:c r="S16" s="18" t="n">
        <x:f>'D03_Accounts'!D34</x:f>
        <x:v>0</x:v>
      </x:c>
      <x:c r="T16" s="24" t="n">
        <x:f>R16*S16</x:f>
        <x:v>0</x:v>
      </x:c>
      <x:c r="U16" s="25" t="str">
        <x:f>'D03_Mappings'!E155</x:f>
        <x:v>debt</x:v>
      </x:c>
      <x:c r="V16" s="24" t="str">
        <x:f>IF(I16="",IF(U16="people","PAYROLL","UNMAPPED"),I16)</x:f>
        <x:v>NOTEHOLDER</x:v>
      </x:c>
      <x:c r="W16" s="24" t="n">
        <x:f>IF(AND(G16="GL.CASH",L16="operating"),Q16,0)</x:f>
        <x:v>0</x:v>
      </x:c>
      <x:c r="X16" s="24" t="n">
        <x:f>IF(AND(G16="GL.CASH",L16="operating"),P16,0)</x:f>
        <x:v>0</x:v>
      </x:c>
      <x:c r="Y16" s="24" t="n">
        <x:f>IF(AND(G16="GL.CASH",L16="investing"),Q16-P16,0)</x:f>
        <x:v>0</x:v>
      </x:c>
      <x:c r="Z16" s="24" t="n">
        <x:f>IF(AND(G16="GL.CASH",L16="financing"),P16,0)</x:f>
        <x:v>0</x:v>
      </x:c>
      <x:c r="AA16" s="24" t="n">
        <x:f>IF(AND(G16="GL.CASH",L16="financing"),Q16,0)</x:f>
        <x:v>0</x:v>
      </x:c>
    </x:row>
    <x:row r="17" ht="25" customHeight="1">
      <x:c r="A17" s="3" t="str">
        <x:v>ACT/BOOK-M01/1</x:v>
      </x:c>
      <x:c r="B17" s="3" t="str">
        <x:v>BOOK-M01</x:v>
      </x:c>
      <x:c r="C17" s="16" t="n">
        <x:v>1</x:v>
      </x:c>
      <x:c r="D17" s="30" t="n">
        <x:v>46407</x:v>
      </x:c>
      <x:c r="E17" s="30" t="n">
        <x:v>46388</x:v>
      </x:c>
      <x:c r="F17" s="30" t="n">
        <x:v>46437</x:v>
      </x:c>
      <x:c r="G17" s="3" t="str">
        <x:v>GL.OPEX.OPX.BOOKKEEP</x:v>
      </x:c>
      <x:c r="H17" s="3" t="str">
        <x:v>FIN</x:v>
      </x:c>
      <x:c r="I17" s="3" t="str">
        <x:v>V.ACCOUNTS</x:v>
      </x:c>
      <x:c r="J17" s="3" t="str">
        <x:v>MAP.ACTUAL.COST.OPX.BOOKKEEP.V.ACCOUNTS.FIN</x:v>
      </x:c>
      <x:c r="K17" s="3" t="str">
        <x:v>OPX.BOOKKEEP</x:v>
      </x:c>
      <x:c r="L17" s="3" t="str">
        <x:v>operating</x:v>
      </x:c>
      <x:c r="M17" s="3" t="str">
        <x:v>recurring</x:v>
      </x:c>
      <x:c r="N17" s="3" t="str">
        <x:v>committed</x:v>
      </x:c>
      <x:c r="O17" s="3" t="str">
        <x:v>fixed</x:v>
      </x:c>
      <x:c r="P17" s="32" t="n">
        <x:v>500</x:v>
      </x:c>
      <x:c r="Q17" s="32" t="n">
        <x:v>0</x:v>
      </x:c>
      <x:c r="R17" s="24" t="n">
        <x:f>P17-Q17</x:f>
        <x:v>500</x:v>
      </x:c>
      <x:c r="S17" s="18" t="n">
        <x:f>'D03_Accounts'!D54</x:f>
        <x:v>1</x:v>
      </x:c>
      <x:c r="T17" s="24" t="n">
        <x:f>R17*S17</x:f>
        <x:v>500</x:v>
      </x:c>
      <x:c r="U17" s="25" t="str">
        <x:f>'D03_Mappings'!E36</x:f>
        <x:v>operating_expense</x:v>
      </x:c>
      <x:c r="V17" s="24" t="str">
        <x:f>IF(I17="",IF(U17="people","PAYROLL","UNMAPPED"),I17)</x:f>
        <x:v>V.ACCOUNTS</x:v>
      </x:c>
      <x:c r="W17" s="24" t="n">
        <x:f>IF(AND(G17="GL.CASH",L17="operating"),Q17,0)</x:f>
        <x:v>0</x:v>
      </x:c>
      <x:c r="X17" s="24" t="n">
        <x:f>IF(AND(G17="GL.CASH",L17="operating"),P17,0)</x:f>
        <x:v>0</x:v>
      </x:c>
      <x:c r="Y17" s="24" t="n">
        <x:f>IF(AND(G17="GL.CASH",L17="investing"),Q17-P17,0)</x:f>
        <x:v>0</x:v>
      </x:c>
      <x:c r="Z17" s="24" t="n">
        <x:f>IF(AND(G17="GL.CASH",L17="financing"),P17,0)</x:f>
        <x:v>0</x:v>
      </x:c>
      <x:c r="AA17" s="24" t="n">
        <x:f>IF(AND(G17="GL.CASH",L17="financing"),Q17,0)</x:f>
        <x:v>0</x:v>
      </x:c>
    </x:row>
    <x:row r="18" ht="25" customHeight="1">
      <x:c r="A18" s="3" t="str">
        <x:v>ACT/BOOK-M01/2</x:v>
      </x:c>
      <x:c r="B18" s="3" t="str">
        <x:v>BOOK-M01</x:v>
      </x:c>
      <x:c r="C18" s="16" t="n">
        <x:v>1</x:v>
      </x:c>
      <x:c r="D18" s="30" t="n">
        <x:v>46407</x:v>
      </x:c>
      <x:c r="E18" s="30" t="n">
        <x:v>46388</x:v>
      </x:c>
      <x:c r="F18" s="30" t="n">
        <x:v>46437</x:v>
      </x:c>
      <x:c r="G18" s="3" t="str">
        <x:v>GL.VAT.DOM_ASSET</x:v>
      </x:c>
      <x:c r="H18" s="3" t="str">
        <x:v>FIN</x:v>
      </x:c>
      <x:c r="I18" s="3" t="str">
        <x:v>V.ACCOUNTS</x:v>
      </x:c>
      <x:c r="J18" s="3" t="str">
        <x:v>MAP.ACTUAL.COST.OPX.BOOKKEEP.V.ACCOUNTS.FIN</x:v>
      </x:c>
      <x:c r="K18" s="3" t="str">
        <x:v>OPX.BOOKKEEP</x:v>
      </x:c>
      <x:c r="L18" s="3" t="str">
        <x:v>operating</x:v>
      </x:c>
      <x:c r="M18" s="3" t="str">
        <x:v>not_applicable</x:v>
      </x:c>
      <x:c r="N18" s="3" t="str">
        <x:v>not_applicable</x:v>
      </x:c>
      <x:c r="O18" s="3" t="str">
        <x:v>not_applicable</x:v>
      </x:c>
      <x:c r="P18" s="32" t="n">
        <x:v>95</x:v>
      </x:c>
      <x:c r="Q18" s="32" t="n">
        <x:v>0</x:v>
      </x:c>
      <x:c r="R18" s="24" t="n">
        <x:f>P18-Q18</x:f>
        <x:v>95</x:v>
      </x:c>
      <x:c r="S18" s="18" t="n">
        <x:f>'D03_Accounts'!D15</x:f>
        <x:v>0</x:v>
      </x:c>
      <x:c r="T18" s="24" t="n">
        <x:f>R18*S18</x:f>
        <x:v>0</x:v>
      </x:c>
      <x:c r="U18" s="25" t="str">
        <x:f>'D03_Mappings'!E37</x:f>
        <x:v>tax_assets</x:v>
      </x:c>
      <x:c r="V18" s="24" t="str">
        <x:f>IF(I18="",IF(U18="people","PAYROLL","UNMAPPED"),I18)</x:f>
        <x:v>V.ACCOUNTS</x:v>
      </x:c>
      <x:c r="W18" s="24" t="n">
        <x:f>IF(AND(G18="GL.CASH",L18="operating"),Q18,0)</x:f>
        <x:v>0</x:v>
      </x:c>
      <x:c r="X18" s="24" t="n">
        <x:f>IF(AND(G18="GL.CASH",L18="operating"),P18,0)</x:f>
        <x:v>0</x:v>
      </x:c>
      <x:c r="Y18" s="24" t="n">
        <x:f>IF(AND(G18="GL.CASH",L18="investing"),Q18-P18,0)</x:f>
        <x:v>0</x:v>
      </x:c>
      <x:c r="Z18" s="24" t="n">
        <x:f>IF(AND(G18="GL.CASH",L18="financing"),P18,0)</x:f>
        <x:v>0</x:v>
      </x:c>
      <x:c r="AA18" s="24" t="n">
        <x:f>IF(AND(G18="GL.CASH",L18="financing"),Q18,0)</x:f>
        <x:v>0</x:v>
      </x:c>
    </x:row>
    <x:row r="19" ht="25" customHeight="1">
      <x:c r="A19" s="3" t="str">
        <x:v>ACT/BOOK-M01/3</x:v>
      </x:c>
      <x:c r="B19" s="3" t="str">
        <x:v>BOOK-M01</x:v>
      </x:c>
      <x:c r="C19" s="16" t="n">
        <x:v>1</x:v>
      </x:c>
      <x:c r="D19" s="30" t="n">
        <x:v>46407</x:v>
      </x:c>
      <x:c r="E19" s="30" t="n">
        <x:v>46388</x:v>
      </x:c>
      <x:c r="F19" s="30" t="n">
        <x:v>46437</x:v>
      </x:c>
      <x:c r="G19" s="3" t="str">
        <x:v>GL.AP.SUPPLIER</x:v>
      </x:c>
      <x:c r="H19" s="3" t="str">
        <x:v>FIN</x:v>
      </x:c>
      <x:c r="I19" s="3" t="str">
        <x:v>V.ACCOUNTS</x:v>
      </x:c>
      <x:c r="J19" s="3" t="str">
        <x:v>MAP.ACTUAL.COST.OPX.BOOKKEEP.V.ACCOUNTS.FIN</x:v>
      </x:c>
      <x:c r="K19" s="3" t="str">
        <x:v>OPX.BOOKKEEP</x:v>
      </x:c>
      <x:c r="L19" s="3" t="str">
        <x:v>operating</x:v>
      </x:c>
      <x:c r="M19" s="3" t="str">
        <x:v>not_applicable</x:v>
      </x:c>
      <x:c r="N19" s="3" t="str">
        <x:v>not_applicable</x:v>
      </x:c>
      <x:c r="O19" s="3" t="str">
        <x:v>not_applicable</x:v>
      </x:c>
      <x:c r="P19" s="32" t="n">
        <x:v>0</x:v>
      </x:c>
      <x:c r="Q19" s="32" t="n">
        <x:v>595</x:v>
      </x:c>
      <x:c r="R19" s="24" t="n">
        <x:f>P19-Q19</x:f>
        <x:v>-595</x:v>
      </x:c>
      <x:c r="S19" s="18" t="n">
        <x:f>'D03_Accounts'!D23</x:f>
        <x:v>0</x:v>
      </x:c>
      <x:c r="T19" s="24" t="n">
        <x:f>R19*S19</x:f>
        <x:v>0</x:v>
      </x:c>
      <x:c r="U19" s="25" t="str">
        <x:f>'D03_Mappings'!E38</x:f>
        <x:v>ap</x:v>
      </x:c>
      <x:c r="V19" s="24" t="str">
        <x:f>IF(I19="",IF(U19="people","PAYROLL","UNMAPPED"),I19)</x:f>
        <x:v>V.ACCOUNTS</x:v>
      </x:c>
      <x:c r="W19" s="24" t="n">
        <x:f>IF(AND(G19="GL.CASH",L19="operating"),Q19,0)</x:f>
        <x:v>0</x:v>
      </x:c>
      <x:c r="X19" s="24" t="n">
        <x:f>IF(AND(G19="GL.CASH",L19="operating"),P19,0)</x:f>
        <x:v>0</x:v>
      </x:c>
      <x:c r="Y19" s="24" t="n">
        <x:f>IF(AND(G19="GL.CASH",L19="investing"),Q19-P19,0)</x:f>
        <x:v>0</x:v>
      </x:c>
      <x:c r="Z19" s="24" t="n">
        <x:f>IF(AND(G19="GL.CASH",L19="financing"),P19,0)</x:f>
        <x:v>0</x:v>
      </x:c>
      <x:c r="AA19" s="24" t="n">
        <x:f>IF(AND(G19="GL.CASH",L19="financing"),Q19,0)</x:f>
        <x:v>0</x:v>
      </x:c>
    </x:row>
    <x:row r="20" ht="25" customHeight="1">
      <x:c r="A20" s="3" t="str">
        <x:v>ACT/CHAMBER-M01/1</x:v>
      </x:c>
      <x:c r="B20" s="3" t="str">
        <x:v>CHAMBER-M01</x:v>
      </x:c>
      <x:c r="C20" s="16" t="n">
        <x:v>1</x:v>
      </x:c>
      <x:c r="D20" s="30" t="n">
        <x:v>46407</x:v>
      </x:c>
      <x:c r="E20" s="30" t="n">
        <x:v>46388</x:v>
      </x:c>
      <x:c r="F20" s="30" t="n">
        <x:v>46437</x:v>
      </x:c>
      <x:c r="G20" s="3" t="str">
        <x:v>GL.OPEX.OPX.IHK</x:v>
      </x:c>
      <x:c r="H20" s="3" t="str">
        <x:v>CORP</x:v>
      </x:c>
      <x:c r="I20" s="3" t="str">
        <x:v>V.CHAMBER</x:v>
      </x:c>
      <x:c r="J20" s="3" t="str">
        <x:v>MAP.ACTUAL.COST.OPX.IHK.V.CHAMBER.CORP</x:v>
      </x:c>
      <x:c r="K20" s="3" t="str">
        <x:v>OPX.IHK</x:v>
      </x:c>
      <x:c r="L20" s="3" t="str">
        <x:v>operating</x:v>
      </x:c>
      <x:c r="M20" s="3" t="str">
        <x:v>recurring</x:v>
      </x:c>
      <x:c r="N20" s="3" t="str">
        <x:v>committed</x:v>
      </x:c>
      <x:c r="O20" s="3" t="str">
        <x:v>fixed</x:v>
      </x:c>
      <x:c r="P20" s="32" t="n">
        <x:v>9.17</x:v>
      </x:c>
      <x:c r="Q20" s="32" t="n">
        <x:v>0</x:v>
      </x:c>
      <x:c r="R20" s="24" t="n">
        <x:f>P20-Q20</x:f>
        <x:v>9.17</x:v>
      </x:c>
      <x:c r="S20" s="18" t="n">
        <x:f>'D03_Accounts'!D59</x:f>
        <x:v>1</x:v>
      </x:c>
      <x:c r="T20" s="24" t="n">
        <x:f>R20*S20</x:f>
        <x:v>9.17</x:v>
      </x:c>
      <x:c r="U20" s="25" t="str">
        <x:f>'D03_Mappings'!E47</x:f>
        <x:v>operating_expense</x:v>
      </x:c>
      <x:c r="V20" s="24" t="str">
        <x:f>IF(I20="",IF(U20="people","PAYROLL","UNMAPPED"),I20)</x:f>
        <x:v>V.CHAMBER</x:v>
      </x:c>
      <x:c r="W20" s="24" t="n">
        <x:f>IF(AND(G20="GL.CASH",L20="operating"),Q20,0)</x:f>
        <x:v>0</x:v>
      </x:c>
      <x:c r="X20" s="24" t="n">
        <x:f>IF(AND(G20="GL.CASH",L20="operating"),P20,0)</x:f>
        <x:v>0</x:v>
      </x:c>
      <x:c r="Y20" s="24" t="n">
        <x:f>IF(AND(G20="GL.CASH",L20="investing"),Q20-P20,0)</x:f>
        <x:v>0</x:v>
      </x:c>
      <x:c r="Z20" s="24" t="n">
        <x:f>IF(AND(G20="GL.CASH",L20="financing"),P20,0)</x:f>
        <x:v>0</x:v>
      </x:c>
      <x:c r="AA20" s="24" t="n">
        <x:f>IF(AND(G20="GL.CASH",L20="financing"),Q20,0)</x:f>
        <x:v>0</x:v>
      </x:c>
    </x:row>
    <x:row r="21" ht="25" customHeight="1">
      <x:c r="A21" s="3" t="str">
        <x:v>ACT/CHAMBER-M01/2</x:v>
      </x:c>
      <x:c r="B21" s="3" t="str">
        <x:v>CHAMBER-M01</x:v>
      </x:c>
      <x:c r="C21" s="16" t="n">
        <x:v>1</x:v>
      </x:c>
      <x:c r="D21" s="30" t="n">
        <x:v>46407</x:v>
      </x:c>
      <x:c r="E21" s="30" t="n">
        <x:v>46388</x:v>
      </x:c>
      <x:c r="F21" s="30" t="n">
        <x:v>46437</x:v>
      </x:c>
      <x:c r="G21" s="3" t="str">
        <x:v>GL.AP.SUPPLIER</x:v>
      </x:c>
      <x:c r="H21" s="3" t="str">
        <x:v>CORP</x:v>
      </x:c>
      <x:c r="I21" s="3" t="str">
        <x:v>V.CHAMBER</x:v>
      </x:c>
      <x:c r="J21" s="3" t="str">
        <x:v>MAP.ACTUAL.COST.OPX.IHK.V.CHAMBER.CORP</x:v>
      </x:c>
      <x:c r="K21" s="3" t="str">
        <x:v>OPX.IHK</x:v>
      </x:c>
      <x:c r="L21" s="3" t="str">
        <x:v>operating</x:v>
      </x:c>
      <x:c r="M21" s="3" t="str">
        <x:v>not_applicable</x:v>
      </x:c>
      <x:c r="N21" s="3" t="str">
        <x:v>not_applicable</x:v>
      </x:c>
      <x:c r="O21" s="3" t="str">
        <x:v>not_applicable</x:v>
      </x:c>
      <x:c r="P21" s="32" t="n">
        <x:v>0</x:v>
      </x:c>
      <x:c r="Q21" s="32" t="n">
        <x:v>9.17</x:v>
      </x:c>
      <x:c r="R21" s="24" t="n">
        <x:f>P21-Q21</x:f>
        <x:v>-9.17</x:v>
      </x:c>
      <x:c r="S21" s="18" t="n">
        <x:f>'D03_Accounts'!D23</x:f>
        <x:v>0</x:v>
      </x:c>
      <x:c r="T21" s="24" t="n">
        <x:f>R21*S21</x:f>
        <x:v>0</x:v>
      </x:c>
      <x:c r="U21" s="25" t="str">
        <x:f>'D03_Mappings'!E48</x:f>
        <x:v>ap</x:v>
      </x:c>
      <x:c r="V21" s="24" t="str">
        <x:f>IF(I21="",IF(U21="people","PAYROLL","UNMAPPED"),I21)</x:f>
        <x:v>V.CHAMBER</x:v>
      </x:c>
      <x:c r="W21" s="24" t="n">
        <x:f>IF(AND(G21="GL.CASH",L21="operating"),Q21,0)</x:f>
        <x:v>0</x:v>
      </x:c>
      <x:c r="X21" s="24" t="n">
        <x:f>IF(AND(G21="GL.CASH",L21="operating"),P21,0)</x:f>
        <x:v>0</x:v>
      </x:c>
      <x:c r="Y21" s="24" t="n">
        <x:f>IF(AND(G21="GL.CASH",L21="investing"),Q21-P21,0)</x:f>
        <x:v>0</x:v>
      </x:c>
      <x:c r="Z21" s="24" t="n">
        <x:f>IF(AND(G21="GL.CASH",L21="financing"),P21,0)</x:f>
        <x:v>0</x:v>
      </x:c>
      <x:c r="AA21" s="24" t="n">
        <x:f>IF(AND(G21="GL.CASH",L21="financing"),Q21,0)</x:f>
        <x:v>0</x:v>
      </x:c>
    </x:row>
    <x:row r="22" ht="25" customHeight="1">
      <x:c r="A22" s="3" t="str">
        <x:v>ACT/DESK-M01/1</x:v>
      </x:c>
      <x:c r="B22" s="3" t="str">
        <x:v>DESK-M01</x:v>
      </x:c>
      <x:c r="C22" s="16" t="n">
        <x:v>1</x:v>
      </x:c>
      <x:c r="D22" s="30" t="n">
        <x:v>46407</x:v>
      </x:c>
      <x:c r="E22" s="30" t="n">
        <x:v>46388</x:v>
      </x:c>
      <x:c r="F22" s="30" t="n">
        <x:v>46437</x:v>
      </x:c>
      <x:c r="G22" s="3" t="str">
        <x:v>GL.OPEX.OPX.DESK</x:v>
      </x:c>
      <x:c r="H22" s="3" t="str">
        <x:v>CORP</x:v>
      </x:c>
      <x:c r="I22" s="3" t="str">
        <x:v>V.WORKSPACE</x:v>
      </x:c>
      <x:c r="J22" s="3" t="str">
        <x:v>MAP.ACTUAL.COST.OPX.DESK.V.WORKSPACE.CORP</x:v>
      </x:c>
      <x:c r="K22" s="3" t="str">
        <x:v>OPX.DESK</x:v>
      </x:c>
      <x:c r="L22" s="3" t="str">
        <x:v>operating</x:v>
      </x:c>
      <x:c r="M22" s="3" t="str">
        <x:v>recurring</x:v>
      </x:c>
      <x:c r="N22" s="3" t="str">
        <x:v>committed</x:v>
      </x:c>
      <x:c r="O22" s="3" t="str">
        <x:v>fixed</x:v>
      </x:c>
      <x:c r="P22" s="32" t="n">
        <x:v>897</x:v>
      </x:c>
      <x:c r="Q22" s="32" t="n">
        <x:v>0</x:v>
      </x:c>
      <x:c r="R22" s="24" t="n">
        <x:f>P22-Q22</x:f>
        <x:v>897</x:v>
      </x:c>
      <x:c r="S22" s="18" t="n">
        <x:f>'D03_Accounts'!D49</x:f>
        <x:v>1</x:v>
      </x:c>
      <x:c r="T22" s="24" t="n">
        <x:f>R22*S22</x:f>
        <x:v>897</x:v>
      </x:c>
      <x:c r="U22" s="25" t="str">
        <x:f>'D03_Mappings'!E39</x:f>
        <x:v>operating_expense</x:v>
      </x:c>
      <x:c r="V22" s="24" t="str">
        <x:f>IF(I22="",IF(U22="people","PAYROLL","UNMAPPED"),I22)</x:f>
        <x:v>V.WORKSPACE</x:v>
      </x:c>
      <x:c r="W22" s="24" t="n">
        <x:f>IF(AND(G22="GL.CASH",L22="operating"),Q22,0)</x:f>
        <x:v>0</x:v>
      </x:c>
      <x:c r="X22" s="24" t="n">
        <x:f>IF(AND(G22="GL.CASH",L22="operating"),P22,0)</x:f>
        <x:v>0</x:v>
      </x:c>
      <x:c r="Y22" s="24" t="n">
        <x:f>IF(AND(G22="GL.CASH",L22="investing"),Q22-P22,0)</x:f>
        <x:v>0</x:v>
      </x:c>
      <x:c r="Z22" s="24" t="n">
        <x:f>IF(AND(G22="GL.CASH",L22="financing"),P22,0)</x:f>
        <x:v>0</x:v>
      </x:c>
      <x:c r="AA22" s="24" t="n">
        <x:f>IF(AND(G22="GL.CASH",L22="financing"),Q22,0)</x:f>
        <x:v>0</x:v>
      </x:c>
    </x:row>
    <x:row r="23" ht="25" customHeight="1">
      <x:c r="A23" s="3" t="str">
        <x:v>ACT/DESK-M01/2</x:v>
      </x:c>
      <x:c r="B23" s="3" t="str">
        <x:v>DESK-M01</x:v>
      </x:c>
      <x:c r="C23" s="16" t="n">
        <x:v>1</x:v>
      </x:c>
      <x:c r="D23" s="30" t="n">
        <x:v>46407</x:v>
      </x:c>
      <x:c r="E23" s="30" t="n">
        <x:v>46388</x:v>
      </x:c>
      <x:c r="F23" s="30" t="n">
        <x:v>46437</x:v>
      </x:c>
      <x:c r="G23" s="3" t="str">
        <x:v>GL.VAT.DOM_ASSET</x:v>
      </x:c>
      <x:c r="H23" s="3" t="str">
        <x:v>CORP</x:v>
      </x:c>
      <x:c r="I23" s="3" t="str">
        <x:v>V.WORKSPACE</x:v>
      </x:c>
      <x:c r="J23" s="3" t="str">
        <x:v>MAP.ACTUAL.COST.OPX.DESK.V.WORKSPACE.CORP</x:v>
      </x:c>
      <x:c r="K23" s="3" t="str">
        <x:v>OPX.DESK</x:v>
      </x:c>
      <x:c r="L23" s="3" t="str">
        <x:v>operating</x:v>
      </x:c>
      <x:c r="M23" s="3" t="str">
        <x:v>not_applicable</x:v>
      </x:c>
      <x:c r="N23" s="3" t="str">
        <x:v>not_applicable</x:v>
      </x:c>
      <x:c r="O23" s="3" t="str">
        <x:v>not_applicable</x:v>
      </x:c>
      <x:c r="P23" s="32" t="n">
        <x:v>170.43</x:v>
      </x:c>
      <x:c r="Q23" s="32" t="n">
        <x:v>0</x:v>
      </x:c>
      <x:c r="R23" s="24" t="n">
        <x:f>P23-Q23</x:f>
        <x:v>170.43</x:v>
      </x:c>
      <x:c r="S23" s="18" t="n">
        <x:f>'D03_Accounts'!D15</x:f>
        <x:v>0</x:v>
      </x:c>
      <x:c r="T23" s="24" t="n">
        <x:f>R23*S23</x:f>
        <x:v>0</x:v>
      </x:c>
      <x:c r="U23" s="25" t="str">
        <x:f>'D03_Mappings'!E40</x:f>
        <x:v>tax_assets</x:v>
      </x:c>
      <x:c r="V23" s="24" t="str">
        <x:f>IF(I23="",IF(U23="people","PAYROLL","UNMAPPED"),I23)</x:f>
        <x:v>V.WORKSPACE</x:v>
      </x:c>
      <x:c r="W23" s="24" t="n">
        <x:f>IF(AND(G23="GL.CASH",L23="operating"),Q23,0)</x:f>
        <x:v>0</x:v>
      </x:c>
      <x:c r="X23" s="24" t="n">
        <x:f>IF(AND(G23="GL.CASH",L23="operating"),P23,0)</x:f>
        <x:v>0</x:v>
      </x:c>
      <x:c r="Y23" s="24" t="n">
        <x:f>IF(AND(G23="GL.CASH",L23="investing"),Q23-P23,0)</x:f>
        <x:v>0</x:v>
      </x:c>
      <x:c r="Z23" s="24" t="n">
        <x:f>IF(AND(G23="GL.CASH",L23="financing"),P23,0)</x:f>
        <x:v>0</x:v>
      </x:c>
      <x:c r="AA23" s="24" t="n">
        <x:f>IF(AND(G23="GL.CASH",L23="financing"),Q23,0)</x:f>
        <x:v>0</x:v>
      </x:c>
    </x:row>
    <x:row r="24" ht="25" customHeight="1">
      <x:c r="A24" s="3" t="str">
        <x:v>ACT/DESK-M01/3</x:v>
      </x:c>
      <x:c r="B24" s="3" t="str">
        <x:v>DESK-M01</x:v>
      </x:c>
      <x:c r="C24" s="16" t="n">
        <x:v>1</x:v>
      </x:c>
      <x:c r="D24" s="30" t="n">
        <x:v>46407</x:v>
      </x:c>
      <x:c r="E24" s="30" t="n">
        <x:v>46388</x:v>
      </x:c>
      <x:c r="F24" s="30" t="n">
        <x:v>46437</x:v>
      </x:c>
      <x:c r="G24" s="3" t="str">
        <x:v>GL.AP.SUPPLIER</x:v>
      </x:c>
      <x:c r="H24" s="3" t="str">
        <x:v>CORP</x:v>
      </x:c>
      <x:c r="I24" s="3" t="str">
        <x:v>V.WORKSPACE</x:v>
      </x:c>
      <x:c r="J24" s="3" t="str">
        <x:v>MAP.ACTUAL.COST.OPX.DESK.V.WORKSPACE.CORP</x:v>
      </x:c>
      <x:c r="K24" s="3" t="str">
        <x:v>OPX.DESK</x:v>
      </x:c>
      <x:c r="L24" s="3" t="str">
        <x:v>operating</x:v>
      </x:c>
      <x:c r="M24" s="3" t="str">
        <x:v>not_applicable</x:v>
      </x:c>
      <x:c r="N24" s="3" t="str">
        <x:v>not_applicable</x:v>
      </x:c>
      <x:c r="O24" s="3" t="str">
        <x:v>not_applicable</x:v>
      </x:c>
      <x:c r="P24" s="32" t="n">
        <x:v>0</x:v>
      </x:c>
      <x:c r="Q24" s="32" t="n">
        <x:v>1067.43</x:v>
      </x:c>
      <x:c r="R24" s="24" t="n">
        <x:f>P24-Q24</x:f>
        <x:v>-1067.43</x:v>
      </x:c>
      <x:c r="S24" s="18" t="n">
        <x:f>'D03_Accounts'!D23</x:f>
        <x:v>0</x:v>
      </x:c>
      <x:c r="T24" s="24" t="n">
        <x:f>R24*S24</x:f>
        <x:v>0</x:v>
      </x:c>
      <x:c r="U24" s="25" t="str">
        <x:f>'D03_Mappings'!E41</x:f>
        <x:v>ap</x:v>
      </x:c>
      <x:c r="V24" s="24" t="str">
        <x:f>IF(I24="",IF(U24="people","PAYROLL","UNMAPPED"),I24)</x:f>
        <x:v>V.WORKSPACE</x:v>
      </x:c>
      <x:c r="W24" s="24" t="n">
        <x:f>IF(AND(G24="GL.CASH",L24="operating"),Q24,0)</x:f>
        <x:v>0</x:v>
      </x:c>
      <x:c r="X24" s="24" t="n">
        <x:f>IF(AND(G24="GL.CASH",L24="operating"),P24,0)</x:f>
        <x:v>0</x:v>
      </x:c>
      <x:c r="Y24" s="24" t="n">
        <x:f>IF(AND(G24="GL.CASH",L24="investing"),Q24-P24,0)</x:f>
        <x:v>0</x:v>
      </x:c>
      <x:c r="Z24" s="24" t="n">
        <x:f>IF(AND(G24="GL.CASH",L24="financing"),P24,0)</x:f>
        <x:v>0</x:v>
      </x:c>
      <x:c r="AA24" s="24" t="n">
        <x:f>IF(AND(G24="GL.CASH",L24="financing"),Q24,0)</x:f>
        <x:v>0</x:v>
      </x:c>
    </x:row>
    <x:row r="25" ht="25" customHeight="1">
      <x:c r="A25" s="3" t="str">
        <x:v>ACT/FOUNDING-NOTARY/1</x:v>
      </x:c>
      <x:c r="B25" s="3" t="str">
        <x:v>FOUNDING-NOTARY</x:v>
      </x:c>
      <x:c r="C25" s="16" t="n">
        <x:v>1</x:v>
      </x:c>
      <x:c r="D25" s="30" t="n">
        <x:v>46407</x:v>
      </x:c>
      <x:c r="E25" s="30" t="n">
        <x:v>46388</x:v>
      </x:c>
      <x:c r="F25" s="30" t="n">
        <x:v>46437</x:v>
      </x:c>
      <x:c r="G25" s="3" t="str">
        <x:v>GL.OPEX.OPX.FOUNDING.NOTARY</x:v>
      </x:c>
      <x:c r="H25" s="3" t="str">
        <x:v>FIN</x:v>
      </x:c>
      <x:c r="I25" s="3" t="str">
        <x:v>V.NOTARY</x:v>
      </x:c>
      <x:c r="J25" s="3" t="str">
        <x:v>MAP.ACTUAL.COST.OPX.FOUNDING.NOTARY.V.NOTARY.FIN</x:v>
      </x:c>
      <x:c r="K25" s="3" t="str">
        <x:v>OPX.FOUNDING.NOTARY</x:v>
      </x:c>
      <x:c r="L25" s="3" t="str">
        <x:v>operating</x:v>
      </x:c>
      <x:c r="M25" s="3" t="str">
        <x:v>one_off</x:v>
      </x:c>
      <x:c r="N25" s="3" t="str">
        <x:v>committed</x:v>
      </x:c>
      <x:c r="O25" s="3" t="str">
        <x:v>fixed</x:v>
      </x:c>
      <x:c r="P25" s="32" t="n">
        <x:v>819.33</x:v>
      </x:c>
      <x:c r="Q25" s="32" t="n">
        <x:v>0</x:v>
      </x:c>
      <x:c r="R25" s="24" t="n">
        <x:f>P25-Q25</x:f>
        <x:v>819.33</x:v>
      </x:c>
      <x:c r="S25" s="18" t="n">
        <x:f>'D03_Accounts'!D58</x:f>
        <x:v>1</x:v>
      </x:c>
      <x:c r="T25" s="24" t="n">
        <x:f>R25*S25</x:f>
        <x:v>819.33</x:v>
      </x:c>
      <x:c r="U25" s="25" t="str">
        <x:f>'D03_Mappings'!E42</x:f>
        <x:v>operating_expense</x:v>
      </x:c>
      <x:c r="V25" s="24" t="str">
        <x:f>IF(I25="",IF(U25="people","PAYROLL","UNMAPPED"),I25)</x:f>
        <x:v>V.NOTARY</x:v>
      </x:c>
      <x:c r="W25" s="24" t="n">
        <x:f>IF(AND(G25="GL.CASH",L25="operating"),Q25,0)</x:f>
        <x:v>0</x:v>
      </x:c>
      <x:c r="X25" s="24" t="n">
        <x:f>IF(AND(G25="GL.CASH",L25="operating"),P25,0)</x:f>
        <x:v>0</x:v>
      </x:c>
      <x:c r="Y25" s="24" t="n">
        <x:f>IF(AND(G25="GL.CASH",L25="investing"),Q25-P25,0)</x:f>
        <x:v>0</x:v>
      </x:c>
      <x:c r="Z25" s="24" t="n">
        <x:f>IF(AND(G25="GL.CASH",L25="financing"),P25,0)</x:f>
        <x:v>0</x:v>
      </x:c>
      <x:c r="AA25" s="24" t="n">
        <x:f>IF(AND(G25="GL.CASH",L25="financing"),Q25,0)</x:f>
        <x:v>0</x:v>
      </x:c>
    </x:row>
    <x:row r="26" ht="25" customHeight="1">
      <x:c r="A26" s="3" t="str">
        <x:v>ACT/FOUNDING-NOTARY/2</x:v>
      </x:c>
      <x:c r="B26" s="3" t="str">
        <x:v>FOUNDING-NOTARY</x:v>
      </x:c>
      <x:c r="C26" s="16" t="n">
        <x:v>1</x:v>
      </x:c>
      <x:c r="D26" s="30" t="n">
        <x:v>46407</x:v>
      </x:c>
      <x:c r="E26" s="30" t="n">
        <x:v>46388</x:v>
      </x:c>
      <x:c r="F26" s="30" t="n">
        <x:v>46437</x:v>
      </x:c>
      <x:c r="G26" s="3" t="str">
        <x:v>GL.VAT.DOM_ASSET</x:v>
      </x:c>
      <x:c r="H26" s="3" t="str">
        <x:v>FIN</x:v>
      </x:c>
      <x:c r="I26" s="3" t="str">
        <x:v>V.NOTARY</x:v>
      </x:c>
      <x:c r="J26" s="3" t="str">
        <x:v>MAP.ACTUAL.COST.OPX.FOUNDING.NOTARY.V.NOTARY.FIN</x:v>
      </x:c>
      <x:c r="K26" s="3" t="str">
        <x:v>OPX.FOUNDING.NOTARY</x:v>
      </x:c>
      <x:c r="L26" s="3" t="str">
        <x:v>operating</x:v>
      </x:c>
      <x:c r="M26" s="3" t="str">
        <x:v>not_applicable</x:v>
      </x:c>
      <x:c r="N26" s="3" t="str">
        <x:v>not_applicable</x:v>
      </x:c>
      <x:c r="O26" s="3" t="str">
        <x:v>not_applicable</x:v>
      </x:c>
      <x:c r="P26" s="32" t="n">
        <x:v>155.67</x:v>
      </x:c>
      <x:c r="Q26" s="32" t="n">
        <x:v>0</x:v>
      </x:c>
      <x:c r="R26" s="24" t="n">
        <x:f>P26-Q26</x:f>
        <x:v>155.67</x:v>
      </x:c>
      <x:c r="S26" s="18" t="n">
        <x:f>'D03_Accounts'!D15</x:f>
        <x:v>0</x:v>
      </x:c>
      <x:c r="T26" s="24" t="n">
        <x:f>R26*S26</x:f>
        <x:v>0</x:v>
      </x:c>
      <x:c r="U26" s="25" t="str">
        <x:f>'D03_Mappings'!E43</x:f>
        <x:v>tax_assets</x:v>
      </x:c>
      <x:c r="V26" s="24" t="str">
        <x:f>IF(I26="",IF(U26="people","PAYROLL","UNMAPPED"),I26)</x:f>
        <x:v>V.NOTARY</x:v>
      </x:c>
      <x:c r="W26" s="24" t="n">
        <x:f>IF(AND(G26="GL.CASH",L26="operating"),Q26,0)</x:f>
        <x:v>0</x:v>
      </x:c>
      <x:c r="X26" s="24" t="n">
        <x:f>IF(AND(G26="GL.CASH",L26="operating"),P26,0)</x:f>
        <x:v>0</x:v>
      </x:c>
      <x:c r="Y26" s="24" t="n">
        <x:f>IF(AND(G26="GL.CASH",L26="investing"),Q26-P26,0)</x:f>
        <x:v>0</x:v>
      </x:c>
      <x:c r="Z26" s="24" t="n">
        <x:f>IF(AND(G26="GL.CASH",L26="financing"),P26,0)</x:f>
        <x:v>0</x:v>
      </x:c>
      <x:c r="AA26" s="24" t="n">
        <x:f>IF(AND(G26="GL.CASH",L26="financing"),Q26,0)</x:f>
        <x:v>0</x:v>
      </x:c>
    </x:row>
    <x:row r="27" ht="25" customHeight="1">
      <x:c r="A27" s="3" t="str">
        <x:v>ACT/FOUNDING-NOTARY/3</x:v>
      </x:c>
      <x:c r="B27" s="3" t="str">
        <x:v>FOUNDING-NOTARY</x:v>
      </x:c>
      <x:c r="C27" s="16" t="n">
        <x:v>1</x:v>
      </x:c>
      <x:c r="D27" s="30" t="n">
        <x:v>46407</x:v>
      </x:c>
      <x:c r="E27" s="30" t="n">
        <x:v>46388</x:v>
      </x:c>
      <x:c r="F27" s="30" t="n">
        <x:v>46437</x:v>
      </x:c>
      <x:c r="G27" s="3" t="str">
        <x:v>GL.AP.SUPPLIER</x:v>
      </x:c>
      <x:c r="H27" s="3" t="str">
        <x:v>FIN</x:v>
      </x:c>
      <x:c r="I27" s="3" t="str">
        <x:v>V.NOTARY</x:v>
      </x:c>
      <x:c r="J27" s="3" t="str">
        <x:v>MAP.ACTUAL.COST.OPX.FOUNDING.NOTARY.V.NOTARY.FIN</x:v>
      </x:c>
      <x:c r="K27" s="3" t="str">
        <x:v>OPX.FOUNDING.NOTARY</x:v>
      </x:c>
      <x:c r="L27" s="3" t="str">
        <x:v>operating</x:v>
      </x:c>
      <x:c r="M27" s="3" t="str">
        <x:v>not_applicable</x:v>
      </x:c>
      <x:c r="N27" s="3" t="str">
        <x:v>not_applicable</x:v>
      </x:c>
      <x:c r="O27" s="3" t="str">
        <x:v>not_applicable</x:v>
      </x:c>
      <x:c r="P27" s="32" t="n">
        <x:v>0</x:v>
      </x:c>
      <x:c r="Q27" s="32" t="n">
        <x:v>975</x:v>
      </x:c>
      <x:c r="R27" s="24" t="n">
        <x:f>P27-Q27</x:f>
        <x:v>-975</x:v>
      </x:c>
      <x:c r="S27" s="18" t="n">
        <x:f>'D03_Accounts'!D23</x:f>
        <x:v>0</x:v>
      </x:c>
      <x:c r="T27" s="24" t="n">
        <x:f>R27*S27</x:f>
        <x:v>0</x:v>
      </x:c>
      <x:c r="U27" s="25" t="str">
        <x:f>'D03_Mappings'!E44</x:f>
        <x:v>ap</x:v>
      </x:c>
      <x:c r="V27" s="24" t="str">
        <x:f>IF(I27="",IF(U27="people","PAYROLL","UNMAPPED"),I27)</x:f>
        <x:v>V.NOTARY</x:v>
      </x:c>
      <x:c r="W27" s="24" t="n">
        <x:f>IF(AND(G27="GL.CASH",L27="operating"),Q27,0)</x:f>
        <x:v>0</x:v>
      </x:c>
      <x:c r="X27" s="24" t="n">
        <x:f>IF(AND(G27="GL.CASH",L27="operating"),P27,0)</x:f>
        <x:v>0</x:v>
      </x:c>
      <x:c r="Y27" s="24" t="n">
        <x:f>IF(AND(G27="GL.CASH",L27="investing"),Q27-P27,0)</x:f>
        <x:v>0</x:v>
      </x:c>
      <x:c r="Z27" s="24" t="n">
        <x:f>IF(AND(G27="GL.CASH",L27="financing"),P27,0)</x:f>
        <x:v>0</x:v>
      </x:c>
      <x:c r="AA27" s="24" t="n">
        <x:f>IF(AND(G27="GL.CASH",L27="financing"),Q27,0)</x:f>
        <x:v>0</x:v>
      </x:c>
    </x:row>
    <x:row r="28" ht="25" customHeight="1">
      <x:c r="A28" s="3" t="str">
        <x:v>ACT/FOUNDING-REGISTER/1</x:v>
      </x:c>
      <x:c r="B28" s="3" t="str">
        <x:v>FOUNDING-REGISTER</x:v>
      </x:c>
      <x:c r="C28" s="16" t="n">
        <x:v>1</x:v>
      </x:c>
      <x:c r="D28" s="30" t="n">
        <x:v>46407</x:v>
      </x:c>
      <x:c r="E28" s="30" t="n">
        <x:v>46388</x:v>
      </x:c>
      <x:c r="F28" s="30" t="n">
        <x:v>46437</x:v>
      </x:c>
      <x:c r="G28" s="3" t="str">
        <x:v>GL.OPEX.OPX.FOUNDING.REGISTER</x:v>
      </x:c>
      <x:c r="H28" s="3" t="str">
        <x:v>FIN</x:v>
      </x:c>
      <x:c r="I28" s="3" t="str">
        <x:v>V.REGISTER</x:v>
      </x:c>
      <x:c r="J28" s="3" t="str">
        <x:v>MAP.ACTUAL.COST.OPX.FOUNDING.REGISTER.V.REGISTER.FIN</x:v>
      </x:c>
      <x:c r="K28" s="3" t="str">
        <x:v>OPX.FOUNDING.REGISTER</x:v>
      </x:c>
      <x:c r="L28" s="3" t="str">
        <x:v>operating</x:v>
      </x:c>
      <x:c r="M28" s="3" t="str">
        <x:v>one_off</x:v>
      </x:c>
      <x:c r="N28" s="3" t="str">
        <x:v>committed</x:v>
      </x:c>
      <x:c r="O28" s="3" t="str">
        <x:v>fixed</x:v>
      </x:c>
      <x:c r="P28" s="32" t="n">
        <x:v>225</x:v>
      </x:c>
      <x:c r="Q28" s="32" t="n">
        <x:v>0</x:v>
      </x:c>
      <x:c r="R28" s="24" t="n">
        <x:f>P28-Q28</x:f>
        <x:v>225</x:v>
      </x:c>
      <x:c r="S28" s="18" t="n">
        <x:f>'D03_Accounts'!D57</x:f>
        <x:v>1</x:v>
      </x:c>
      <x:c r="T28" s="24" t="n">
        <x:f>R28*S28</x:f>
        <x:v>225</x:v>
      </x:c>
      <x:c r="U28" s="25" t="str">
        <x:f>'D03_Mappings'!E45</x:f>
        <x:v>operating_expense</x:v>
      </x:c>
      <x:c r="V28" s="24" t="str">
        <x:f>IF(I28="",IF(U28="people","PAYROLL","UNMAPPED"),I28)</x:f>
        <x:v>V.REGISTER</x:v>
      </x:c>
      <x:c r="W28" s="24" t="n">
        <x:f>IF(AND(G28="GL.CASH",L28="operating"),Q28,0)</x:f>
        <x:v>0</x:v>
      </x:c>
      <x:c r="X28" s="24" t="n">
        <x:f>IF(AND(G28="GL.CASH",L28="operating"),P28,0)</x:f>
        <x:v>0</x:v>
      </x:c>
      <x:c r="Y28" s="24" t="n">
        <x:f>IF(AND(G28="GL.CASH",L28="investing"),Q28-P28,0)</x:f>
        <x:v>0</x:v>
      </x:c>
      <x:c r="Z28" s="24" t="n">
        <x:f>IF(AND(G28="GL.CASH",L28="financing"),P28,0)</x:f>
        <x:v>0</x:v>
      </x:c>
      <x:c r="AA28" s="24" t="n">
        <x:f>IF(AND(G28="GL.CASH",L28="financing"),Q28,0)</x:f>
        <x:v>0</x:v>
      </x:c>
    </x:row>
    <x:row r="29" ht="25" customHeight="1">
      <x:c r="A29" s="3" t="str">
        <x:v>ACT/FOUNDING-REGISTER/2</x:v>
      </x:c>
      <x:c r="B29" s="3" t="str">
        <x:v>FOUNDING-REGISTER</x:v>
      </x:c>
      <x:c r="C29" s="16" t="n">
        <x:v>1</x:v>
      </x:c>
      <x:c r="D29" s="30" t="n">
        <x:v>46407</x:v>
      </x:c>
      <x:c r="E29" s="30" t="n">
        <x:v>46388</x:v>
      </x:c>
      <x:c r="F29" s="30" t="n">
        <x:v>46437</x:v>
      </x:c>
      <x:c r="G29" s="3" t="str">
        <x:v>GL.AP.SUPPLIER</x:v>
      </x:c>
      <x:c r="H29" s="3" t="str">
        <x:v>FIN</x:v>
      </x:c>
      <x:c r="I29" s="3" t="str">
        <x:v>V.REGISTER</x:v>
      </x:c>
      <x:c r="J29" s="3" t="str">
        <x:v>MAP.ACTUAL.COST.OPX.FOUNDING.REGISTER.V.REGISTER.FIN</x:v>
      </x:c>
      <x:c r="K29" s="3" t="str">
        <x:v>OPX.FOUNDING.REGISTER</x:v>
      </x:c>
      <x:c r="L29" s="3" t="str">
        <x:v>operating</x:v>
      </x:c>
      <x:c r="M29" s="3" t="str">
        <x:v>not_applicable</x:v>
      </x:c>
      <x:c r="N29" s="3" t="str">
        <x:v>not_applicable</x:v>
      </x:c>
      <x:c r="O29" s="3" t="str">
        <x:v>not_applicable</x:v>
      </x:c>
      <x:c r="P29" s="32" t="n">
        <x:v>0</x:v>
      </x:c>
      <x:c r="Q29" s="32" t="n">
        <x:v>225</x:v>
      </x:c>
      <x:c r="R29" s="24" t="n">
        <x:f>P29-Q29</x:f>
        <x:v>-225</x:v>
      </x:c>
      <x:c r="S29" s="18" t="n">
        <x:f>'D03_Accounts'!D23</x:f>
        <x:v>0</x:v>
      </x:c>
      <x:c r="T29" s="24" t="n">
        <x:f>R29*S29</x:f>
        <x:v>0</x:v>
      </x:c>
      <x:c r="U29" s="25" t="str">
        <x:f>'D03_Mappings'!E46</x:f>
        <x:v>ap</x:v>
      </x:c>
      <x:c r="V29" s="24" t="str">
        <x:f>IF(I29="",IF(U29="people","PAYROLL","UNMAPPED"),I29)</x:f>
        <x:v>V.REGISTER</x:v>
      </x:c>
      <x:c r="W29" s="24" t="n">
        <x:f>IF(AND(G29="GL.CASH",L29="operating"),Q29,0)</x:f>
        <x:v>0</x:v>
      </x:c>
      <x:c r="X29" s="24" t="n">
        <x:f>IF(AND(G29="GL.CASH",L29="operating"),P29,0)</x:f>
        <x:v>0</x:v>
      </x:c>
      <x:c r="Y29" s="24" t="n">
        <x:f>IF(AND(G29="GL.CASH",L29="investing"),Q29-P29,0)</x:f>
        <x:v>0</x:v>
      </x:c>
      <x:c r="Z29" s="24" t="n">
        <x:f>IF(AND(G29="GL.CASH",L29="financing"),P29,0)</x:f>
        <x:v>0</x:v>
      </x:c>
      <x:c r="AA29" s="24" t="n">
        <x:f>IF(AND(G29="GL.CASH",L29="financing"),Q29,0)</x:f>
        <x:v>0</x:v>
      </x:c>
    </x:row>
    <x:row r="30" ht="25" customHeight="1">
      <x:c r="A30" s="3" t="str">
        <x:v>ACT/HIRE-P03/1</x:v>
      </x:c>
      <x:c r="B30" s="3" t="str">
        <x:v>HIRE-P03</x:v>
      </x:c>
      <x:c r="C30" s="16" t="n">
        <x:v>1</x:v>
      </x:c>
      <x:c r="D30" s="30" t="n">
        <x:v>46407</x:v>
      </x:c>
      <x:c r="E30" s="30" t="n">
        <x:v>46388</x:v>
      </x:c>
      <x:c r="F30" s="30" t="n">
        <x:v>46437</x:v>
      </x:c>
      <x:c r="G30" s="3" t="str">
        <x:v>GL.OPEX.PPL.RECRUIT</x:v>
      </x:c>
      <x:c r="H30" s="3" t="str">
        <x:v>ENG</x:v>
      </x:c>
      <x:c r="I30" s="3" t="str">
        <x:v>V.RECRUIT</x:v>
      </x:c>
      <x:c r="J30" s="3" t="str">
        <x:v>MAP.ACTUAL.COST.PPL.RECRUIT.ENG.V.RECRUIT.ENG</x:v>
      </x:c>
      <x:c r="K30" s="3" t="str">
        <x:v>OPX.RECRUIT</x:v>
      </x:c>
      <x:c r="L30" s="3" t="str">
        <x:v>operating</x:v>
      </x:c>
      <x:c r="M30" s="3" t="str">
        <x:v>one_off</x:v>
      </x:c>
      <x:c r="N30" s="3" t="str">
        <x:v>committed</x:v>
      </x:c>
      <x:c r="O30" s="3" t="str">
        <x:v>variable</x:v>
      </x:c>
      <x:c r="P30" s="32" t="n">
        <x:v>500</x:v>
      </x:c>
      <x:c r="Q30" s="32" t="n">
        <x:v>0</x:v>
      </x:c>
      <x:c r="R30" s="24" t="n">
        <x:f>P30-Q30</x:f>
        <x:v>500</x:v>
      </x:c>
      <x:c r="S30" s="18" t="n">
        <x:f>'D03_Accounts'!D67</x:f>
        <x:v>1</x:v>
      </x:c>
      <x:c r="T30" s="24" t="n">
        <x:f>R30*S30</x:f>
        <x:v>500</x:v>
      </x:c>
      <x:c r="U30" s="25" t="str">
        <x:f>'D03_Mappings'!E96</x:f>
        <x:v>operating_expense</x:v>
      </x:c>
      <x:c r="V30" s="24" t="str">
        <x:f>IF(I30="",IF(U30="people","PAYROLL","UNMAPPED"),I30)</x:f>
        <x:v>V.RECRUIT</x:v>
      </x:c>
      <x:c r="W30" s="24" t="n">
        <x:f>IF(AND(G30="GL.CASH",L30="operating"),Q30,0)</x:f>
        <x:v>0</x:v>
      </x:c>
      <x:c r="X30" s="24" t="n">
        <x:f>IF(AND(G30="GL.CASH",L30="operating"),P30,0)</x:f>
        <x:v>0</x:v>
      </x:c>
      <x:c r="Y30" s="24" t="n">
        <x:f>IF(AND(G30="GL.CASH",L30="investing"),Q30-P30,0)</x:f>
        <x:v>0</x:v>
      </x:c>
      <x:c r="Z30" s="24" t="n">
        <x:f>IF(AND(G30="GL.CASH",L30="financing"),P30,0)</x:f>
        <x:v>0</x:v>
      </x:c>
      <x:c r="AA30" s="24" t="n">
        <x:f>IF(AND(G30="GL.CASH",L30="financing"),Q30,0)</x:f>
        <x:v>0</x:v>
      </x:c>
    </x:row>
    <x:row r="31" ht="25" customHeight="1">
      <x:c r="A31" s="3" t="str">
        <x:v>ACT/HIRE-P03/2</x:v>
      </x:c>
      <x:c r="B31" s="3" t="str">
        <x:v>HIRE-P03</x:v>
      </x:c>
      <x:c r="C31" s="16" t="n">
        <x:v>1</x:v>
      </x:c>
      <x:c r="D31" s="30" t="n">
        <x:v>46407</x:v>
      </x:c>
      <x:c r="E31" s="30" t="n">
        <x:v>46388</x:v>
      </x:c>
      <x:c r="F31" s="30" t="n">
        <x:v>46437</x:v>
      </x:c>
      <x:c r="G31" s="3" t="str">
        <x:v>GL.VAT.DOM_ASSET</x:v>
      </x:c>
      <x:c r="H31" s="3" t="str">
        <x:v>ENG</x:v>
      </x:c>
      <x:c r="I31" s="3" t="str">
        <x:v>V.RECRUIT</x:v>
      </x:c>
      <x:c r="J31" s="3" t="str">
        <x:v>MAP.ACTUAL.COST.PPL.RECRUIT.ENG.V.RECRUIT.ENG</x:v>
      </x:c>
      <x:c r="K31" s="3" t="str">
        <x:v>OPX.RECRUIT</x:v>
      </x:c>
      <x:c r="L31" s="3" t="str">
        <x:v>operating</x:v>
      </x:c>
      <x:c r="M31" s="3" t="str">
        <x:v>not_applicable</x:v>
      </x:c>
      <x:c r="N31" s="3" t="str">
        <x:v>not_applicable</x:v>
      </x:c>
      <x:c r="O31" s="3" t="str">
        <x:v>not_applicable</x:v>
      </x:c>
      <x:c r="P31" s="32" t="n">
        <x:v>95</x:v>
      </x:c>
      <x:c r="Q31" s="32" t="n">
        <x:v>0</x:v>
      </x:c>
      <x:c r="R31" s="24" t="n">
        <x:f>P31-Q31</x:f>
        <x:v>95</x:v>
      </x:c>
      <x:c r="S31" s="18" t="n">
        <x:f>'D03_Accounts'!D15</x:f>
        <x:v>0</x:v>
      </x:c>
      <x:c r="T31" s="24" t="n">
        <x:f>R31*S31</x:f>
        <x:v>0</x:v>
      </x:c>
      <x:c r="U31" s="25" t="str">
        <x:f>'D03_Mappings'!E97</x:f>
        <x:v>tax_assets</x:v>
      </x:c>
      <x:c r="V31" s="24" t="str">
        <x:f>IF(I31="",IF(U31="people","PAYROLL","UNMAPPED"),I31)</x:f>
        <x:v>V.RECRUIT</x:v>
      </x:c>
      <x:c r="W31" s="24" t="n">
        <x:f>IF(AND(G31="GL.CASH",L31="operating"),Q31,0)</x:f>
        <x:v>0</x:v>
      </x:c>
      <x:c r="X31" s="24" t="n">
        <x:f>IF(AND(G31="GL.CASH",L31="operating"),P31,0)</x:f>
        <x:v>0</x:v>
      </x:c>
      <x:c r="Y31" s="24" t="n">
        <x:f>IF(AND(G31="GL.CASH",L31="investing"),Q31-P31,0)</x:f>
        <x:v>0</x:v>
      </x:c>
      <x:c r="Z31" s="24" t="n">
        <x:f>IF(AND(G31="GL.CASH",L31="financing"),P31,0)</x:f>
        <x:v>0</x:v>
      </x:c>
      <x:c r="AA31" s="24" t="n">
        <x:f>IF(AND(G31="GL.CASH",L31="financing"),Q31,0)</x:f>
        <x:v>0</x:v>
      </x:c>
    </x:row>
    <x:row r="32" ht="25" customHeight="1">
      <x:c r="A32" s="3" t="str">
        <x:v>ACT/HIRE-P03/3</x:v>
      </x:c>
      <x:c r="B32" s="3" t="str">
        <x:v>HIRE-P03</x:v>
      </x:c>
      <x:c r="C32" s="16" t="n">
        <x:v>1</x:v>
      </x:c>
      <x:c r="D32" s="30" t="n">
        <x:v>46407</x:v>
      </x:c>
      <x:c r="E32" s="30" t="n">
        <x:v>46388</x:v>
      </x:c>
      <x:c r="F32" s="30" t="n">
        <x:v>46437</x:v>
      </x:c>
      <x:c r="G32" s="3" t="str">
        <x:v>GL.AP.SUPPLIER</x:v>
      </x:c>
      <x:c r="H32" s="3" t="str">
        <x:v>ENG</x:v>
      </x:c>
      <x:c r="I32" s="3" t="str">
        <x:v>V.RECRUIT</x:v>
      </x:c>
      <x:c r="J32" s="3" t="str">
        <x:v>MAP.ACTUAL.COST.PPL.RECRUIT.ENG.V.RECRUIT.ENG</x:v>
      </x:c>
      <x:c r="K32" s="3" t="str">
        <x:v>OPX.RECRUIT</x:v>
      </x:c>
      <x:c r="L32" s="3" t="str">
        <x:v>operating</x:v>
      </x:c>
      <x:c r="M32" s="3" t="str">
        <x:v>not_applicable</x:v>
      </x:c>
      <x:c r="N32" s="3" t="str">
        <x:v>not_applicable</x:v>
      </x:c>
      <x:c r="O32" s="3" t="str">
        <x:v>not_applicable</x:v>
      </x:c>
      <x:c r="P32" s="32" t="n">
        <x:v>0</x:v>
      </x:c>
      <x:c r="Q32" s="32" t="n">
        <x:v>595</x:v>
      </x:c>
      <x:c r="R32" s="24" t="n">
        <x:f>P32-Q32</x:f>
        <x:v>-595</x:v>
      </x:c>
      <x:c r="S32" s="18" t="n">
        <x:f>'D03_Accounts'!D23</x:f>
        <x:v>0</x:v>
      </x:c>
      <x:c r="T32" s="24" t="n">
        <x:f>R32*S32</x:f>
        <x:v>0</x:v>
      </x:c>
      <x:c r="U32" s="25" t="str">
        <x:f>'D03_Mappings'!E98</x:f>
        <x:v>ap</x:v>
      </x:c>
      <x:c r="V32" s="24" t="str">
        <x:f>IF(I32="",IF(U32="people","PAYROLL","UNMAPPED"),I32)</x:f>
        <x:v>V.RECRUIT</x:v>
      </x:c>
      <x:c r="W32" s="24" t="n">
        <x:f>IF(AND(G32="GL.CASH",L32="operating"),Q32,0)</x:f>
        <x:v>0</x:v>
      </x:c>
      <x:c r="X32" s="24" t="n">
        <x:f>IF(AND(G32="GL.CASH",L32="operating"),P32,0)</x:f>
        <x:v>0</x:v>
      </x:c>
      <x:c r="Y32" s="24" t="n">
        <x:f>IF(AND(G32="GL.CASH",L32="investing"),Q32-P32,0)</x:f>
        <x:v>0</x:v>
      </x:c>
      <x:c r="Z32" s="24" t="n">
        <x:f>IF(AND(G32="GL.CASH",L32="financing"),P32,0)</x:f>
        <x:v>0</x:v>
      </x:c>
      <x:c r="AA32" s="24" t="n">
        <x:f>IF(AND(G32="GL.CASH",L32="financing"),Q32,0)</x:f>
        <x:v>0</x:v>
      </x:c>
    </x:row>
    <x:row r="33" ht="25" customHeight="1">
      <x:c r="A33" s="3" t="str">
        <x:v>ACT/INSURANCE-M01/1</x:v>
      </x:c>
      <x:c r="B33" s="3" t="str">
        <x:v>INSURANCE-M01</x:v>
      </x:c>
      <x:c r="C33" s="16" t="n">
        <x:v>1</x:v>
      </x:c>
      <x:c r="D33" s="30" t="n">
        <x:v>46407</x:v>
      </x:c>
      <x:c r="E33" s="30" t="n">
        <x:v>46388</x:v>
      </x:c>
      <x:c r="F33" s="30" t="n">
        <x:v>46437</x:v>
      </x:c>
      <x:c r="G33" s="3" t="str">
        <x:v>GL.OPEX.OPX.INS_PRE</x:v>
      </x:c>
      <x:c r="H33" s="3" t="str">
        <x:v>CORP</x:v>
      </x:c>
      <x:c r="I33" s="3" t="str">
        <x:v>V.INSURANCE</x:v>
      </x:c>
      <x:c r="J33" s="3" t="str">
        <x:v>MAP.ACTUAL.COST.OPX.INS_PRE.V.INSURANCE.CORP</x:v>
      </x:c>
      <x:c r="K33" s="3" t="str">
        <x:v>OPX.INS_PRE</x:v>
      </x:c>
      <x:c r="L33" s="3" t="str">
        <x:v>operating</x:v>
      </x:c>
      <x:c r="M33" s="3" t="str">
        <x:v>recurring</x:v>
      </x:c>
      <x:c r="N33" s="3" t="str">
        <x:v>committed</x:v>
      </x:c>
      <x:c r="O33" s="3" t="str">
        <x:v>fixed</x:v>
      </x:c>
      <x:c r="P33" s="32" t="n">
        <x:v>1250</x:v>
      </x:c>
      <x:c r="Q33" s="32" t="n">
        <x:v>0</x:v>
      </x:c>
      <x:c r="R33" s="24" t="n">
        <x:f>P33-Q33</x:f>
        <x:v>1250</x:v>
      </x:c>
      <x:c r="S33" s="18" t="n">
        <x:f>'D03_Accounts'!D60</x:f>
        <x:v>1</x:v>
      </x:c>
      <x:c r="T33" s="24" t="n">
        <x:f>R33*S33</x:f>
        <x:v>1250</x:v>
      </x:c>
      <x:c r="U33" s="25" t="str">
        <x:f>'D03_Mappings'!E49</x:f>
        <x:v>operating_expense</x:v>
      </x:c>
      <x:c r="V33" s="24" t="str">
        <x:f>IF(I33="",IF(U33="people","PAYROLL","UNMAPPED"),I33)</x:f>
        <x:v>V.INSURANCE</x:v>
      </x:c>
      <x:c r="W33" s="24" t="n">
        <x:f>IF(AND(G33="GL.CASH",L33="operating"),Q33,0)</x:f>
        <x:v>0</x:v>
      </x:c>
      <x:c r="X33" s="24" t="n">
        <x:f>IF(AND(G33="GL.CASH",L33="operating"),P33,0)</x:f>
        <x:v>0</x:v>
      </x:c>
      <x:c r="Y33" s="24" t="n">
        <x:f>IF(AND(G33="GL.CASH",L33="investing"),Q33-P33,0)</x:f>
        <x:v>0</x:v>
      </x:c>
      <x:c r="Z33" s="24" t="n">
        <x:f>IF(AND(G33="GL.CASH",L33="financing"),P33,0)</x:f>
        <x:v>0</x:v>
      </x:c>
      <x:c r="AA33" s="24" t="n">
        <x:f>IF(AND(G33="GL.CASH",L33="financing"),Q33,0)</x:f>
        <x:v>0</x:v>
      </x:c>
    </x:row>
    <x:row r="34" ht="25" customHeight="1">
      <x:c r="A34" s="3" t="str">
        <x:v>ACT/INSURANCE-M01/2</x:v>
      </x:c>
      <x:c r="B34" s="3" t="str">
        <x:v>INSURANCE-M01</x:v>
      </x:c>
      <x:c r="C34" s="16" t="n">
        <x:v>1</x:v>
      </x:c>
      <x:c r="D34" s="30" t="n">
        <x:v>46407</x:v>
      </x:c>
      <x:c r="E34" s="30" t="n">
        <x:v>46388</x:v>
      </x:c>
      <x:c r="F34" s="30" t="n">
        <x:v>46437</x:v>
      </x:c>
      <x:c r="G34" s="3" t="str">
        <x:v>GL.AP.SUPPLIER</x:v>
      </x:c>
      <x:c r="H34" s="3" t="str">
        <x:v>CORP</x:v>
      </x:c>
      <x:c r="I34" s="3" t="str">
        <x:v>V.INSURANCE</x:v>
      </x:c>
      <x:c r="J34" s="3" t="str">
        <x:v>MAP.ACTUAL.COST.OPX.INS_PRE.V.INSURANCE.CORP</x:v>
      </x:c>
      <x:c r="K34" s="3" t="str">
        <x:v>OPX.INS_PRE</x:v>
      </x:c>
      <x:c r="L34" s="3" t="str">
        <x:v>operating</x:v>
      </x:c>
      <x:c r="M34" s="3" t="str">
        <x:v>not_applicable</x:v>
      </x:c>
      <x:c r="N34" s="3" t="str">
        <x:v>not_applicable</x:v>
      </x:c>
      <x:c r="O34" s="3" t="str">
        <x:v>not_applicable</x:v>
      </x:c>
      <x:c r="P34" s="32" t="n">
        <x:v>0</x:v>
      </x:c>
      <x:c r="Q34" s="32" t="n">
        <x:v>1250</x:v>
      </x:c>
      <x:c r="R34" s="24" t="n">
        <x:f>P34-Q34</x:f>
        <x:v>-1250</x:v>
      </x:c>
      <x:c r="S34" s="18" t="n">
        <x:f>'D03_Accounts'!D23</x:f>
        <x:v>0</x:v>
      </x:c>
      <x:c r="T34" s="24" t="n">
        <x:f>R34*S34</x:f>
        <x:v>0</x:v>
      </x:c>
      <x:c r="U34" s="25" t="str">
        <x:f>'D03_Mappings'!E50</x:f>
        <x:v>ap</x:v>
      </x:c>
      <x:c r="V34" s="24" t="str">
        <x:f>IF(I34="",IF(U34="people","PAYROLL","UNMAPPED"),I34)</x:f>
        <x:v>V.INSURANCE</x:v>
      </x:c>
      <x:c r="W34" s="24" t="n">
        <x:f>IF(AND(G34="GL.CASH",L34="operating"),Q34,0)</x:f>
        <x:v>0</x:v>
      </x:c>
      <x:c r="X34" s="24" t="n">
        <x:f>IF(AND(G34="GL.CASH",L34="operating"),P34,0)</x:f>
        <x:v>0</x:v>
      </x:c>
      <x:c r="Y34" s="24" t="n">
        <x:f>IF(AND(G34="GL.CASH",L34="investing"),Q34-P34,0)</x:f>
        <x:v>0</x:v>
      </x:c>
      <x:c r="Z34" s="24" t="n">
        <x:f>IF(AND(G34="GL.CASH",L34="financing"),P34,0)</x:f>
        <x:v>0</x:v>
      </x:c>
      <x:c r="AA34" s="24" t="n">
        <x:f>IF(AND(G34="GL.CASH",L34="financing"),Q34,0)</x:f>
        <x:v>0</x:v>
      </x:c>
    </x:row>
    <x:row r="35" ht="25" customHeight="1">
      <x:c r="A35" s="3" t="str">
        <x:v>ACT/IT-P01/1</x:v>
      </x:c>
      <x:c r="B35" s="3" t="str">
        <x:v>IT-P01</x:v>
      </x:c>
      <x:c r="C35" s="16" t="n">
        <x:v>1</x:v>
      </x:c>
      <x:c r="D35" s="30" t="n">
        <x:v>46407</x:v>
      </x:c>
      <x:c r="E35" s="30" t="n">
        <x:v>46388</x:v>
      </x:c>
      <x:c r="F35" s="30" t="n">
        <x:v>46437</x:v>
      </x:c>
      <x:c r="G35" s="3" t="str">
        <x:v>GL.ASSET.IT</x:v>
      </x:c>
      <x:c r="H35" s="3" t="str">
        <x:v>MGMT</x:v>
      </x:c>
      <x:c r="I35" s="3" t="str">
        <x:v>V.EQUIPMENT</x:v>
      </x:c>
      <x:c r="J35" s="3" t="str">
        <x:v>MAP.ACTUAL.CAPEX.PPL.EQUIP.MGMT.V.EQUIPMENT.MGMT</x:v>
      </x:c>
      <x:c r="K35" s="3" t="str">
        <x:v>CAP.IT_ADDITIONS</x:v>
      </x:c>
      <x:c r="L35" s="3" t="str">
        <x:v>investing</x:v>
      </x:c>
      <x:c r="M35" s="3" t="str">
        <x:v>not_applicable</x:v>
      </x:c>
      <x:c r="N35" s="3" t="str">
        <x:v>not_applicable</x:v>
      </x:c>
      <x:c r="O35" s="3" t="str">
        <x:v>not_applicable</x:v>
      </x:c>
      <x:c r="P35" s="32" t="n">
        <x:v>2500</x:v>
      </x:c>
      <x:c r="Q35" s="32" t="n">
        <x:v>0</x:v>
      </x:c>
      <x:c r="R35" s="24" t="n">
        <x:f>P35-Q35</x:f>
        <x:v>2500</x:v>
      </x:c>
      <x:c r="S35" s="18" t="n">
        <x:f>'D03_Accounts'!D19</x:f>
        <x:v>0</x:v>
      </x:c>
      <x:c r="T35" s="24" t="n">
        <x:f>R35*S35</x:f>
        <x:v>0</x:v>
      </x:c>
      <x:c r="U35" s="25" t="str">
        <x:f>'D03_Mappings'!E27</x:f>
        <x:v>asset_gross</x:v>
      </x:c>
      <x:c r="V35" s="24" t="str">
        <x:f>IF(I35="",IF(U35="people","PAYROLL","UNMAPPED"),I35)</x:f>
        <x:v>V.EQUIPMENT</x:v>
      </x:c>
      <x:c r="W35" s="24" t="n">
        <x:f>IF(AND(G35="GL.CASH",L35="operating"),Q35,0)</x:f>
        <x:v>0</x:v>
      </x:c>
      <x:c r="X35" s="24" t="n">
        <x:f>IF(AND(G35="GL.CASH",L35="operating"),P35,0)</x:f>
        <x:v>0</x:v>
      </x:c>
      <x:c r="Y35" s="24" t="n">
        <x:f>IF(AND(G35="GL.CASH",L35="investing"),Q35-P35,0)</x:f>
        <x:v>0</x:v>
      </x:c>
      <x:c r="Z35" s="24" t="n">
        <x:f>IF(AND(G35="GL.CASH",L35="financing"),P35,0)</x:f>
        <x:v>0</x:v>
      </x:c>
      <x:c r="AA35" s="24" t="n">
        <x:f>IF(AND(G35="GL.CASH",L35="financing"),Q35,0)</x:f>
        <x:v>0</x:v>
      </x:c>
    </x:row>
    <x:row r="36" ht="25" customHeight="1">
      <x:c r="A36" s="3" t="str">
        <x:v>ACT/IT-P01/2</x:v>
      </x:c>
      <x:c r="B36" s="3" t="str">
        <x:v>IT-P01</x:v>
      </x:c>
      <x:c r="C36" s="16" t="n">
        <x:v>1</x:v>
      </x:c>
      <x:c r="D36" s="30" t="n">
        <x:v>46407</x:v>
      </x:c>
      <x:c r="E36" s="30" t="n">
        <x:v>46388</x:v>
      </x:c>
      <x:c r="F36" s="30" t="n">
        <x:v>46437</x:v>
      </x:c>
      <x:c r="G36" s="3" t="str">
        <x:v>GL.VAT.DOM_ASSET</x:v>
      </x:c>
      <x:c r="H36" s="3" t="str">
        <x:v>MGMT</x:v>
      </x:c>
      <x:c r="I36" s="3" t="str">
        <x:v>V.EQUIPMENT</x:v>
      </x:c>
      <x:c r="J36" s="3" t="str">
        <x:v>MAP.ACTUAL.CAPEX.PPL.EQUIP.MGMT.V.EQUIPMENT.MGMT</x:v>
      </x:c>
      <x:c r="K36" s="3" t="str">
        <x:v>CAP.IT_ADDITIONS</x:v>
      </x:c>
      <x:c r="L36" s="3" t="str">
        <x:v>investing</x:v>
      </x:c>
      <x:c r="M36" s="3" t="str">
        <x:v>not_applicable</x:v>
      </x:c>
      <x:c r="N36" s="3" t="str">
        <x:v>not_applicable</x:v>
      </x:c>
      <x:c r="O36" s="3" t="str">
        <x:v>not_applicable</x:v>
      </x:c>
      <x:c r="P36" s="32" t="n">
        <x:v>475</x:v>
      </x:c>
      <x:c r="Q36" s="32" t="n">
        <x:v>0</x:v>
      </x:c>
      <x:c r="R36" s="24" t="n">
        <x:f>P36-Q36</x:f>
        <x:v>475</x:v>
      </x:c>
      <x:c r="S36" s="18" t="n">
        <x:f>'D03_Accounts'!D15</x:f>
        <x:v>0</x:v>
      </x:c>
      <x:c r="T36" s="24" t="n">
        <x:f>R36*S36</x:f>
        <x:v>0</x:v>
      </x:c>
      <x:c r="U36" s="25" t="str">
        <x:f>'D03_Mappings'!E28</x:f>
        <x:v>tax_assets</x:v>
      </x:c>
      <x:c r="V36" s="24" t="str">
        <x:f>IF(I36="",IF(U36="people","PAYROLL","UNMAPPED"),I36)</x:f>
        <x:v>V.EQUIPMENT</x:v>
      </x:c>
      <x:c r="W36" s="24" t="n">
        <x:f>IF(AND(G36="GL.CASH",L36="operating"),Q36,0)</x:f>
        <x:v>0</x:v>
      </x:c>
      <x:c r="X36" s="24" t="n">
        <x:f>IF(AND(G36="GL.CASH",L36="operating"),P36,0)</x:f>
        <x:v>0</x:v>
      </x:c>
      <x:c r="Y36" s="24" t="n">
        <x:f>IF(AND(G36="GL.CASH",L36="investing"),Q36-P36,0)</x:f>
        <x:v>0</x:v>
      </x:c>
      <x:c r="Z36" s="24" t="n">
        <x:f>IF(AND(G36="GL.CASH",L36="financing"),P36,0)</x:f>
        <x:v>0</x:v>
      </x:c>
      <x:c r="AA36" s="24" t="n">
        <x:f>IF(AND(G36="GL.CASH",L36="financing"),Q36,0)</x:f>
        <x:v>0</x:v>
      </x:c>
    </x:row>
    <x:row r="37" ht="25" customHeight="1">
      <x:c r="A37" s="3" t="str">
        <x:v>ACT/IT-P01/3</x:v>
      </x:c>
      <x:c r="B37" s="3" t="str">
        <x:v>IT-P01</x:v>
      </x:c>
      <x:c r="C37" s="16" t="n">
        <x:v>1</x:v>
      </x:c>
      <x:c r="D37" s="30" t="n">
        <x:v>46407</x:v>
      </x:c>
      <x:c r="E37" s="30" t="n">
        <x:v>46388</x:v>
      </x:c>
      <x:c r="F37" s="30" t="n">
        <x:v>46437</x:v>
      </x:c>
      <x:c r="G37" s="3" t="str">
        <x:v>GL.AP.CAPEX</x:v>
      </x:c>
      <x:c r="H37" s="3" t="str">
        <x:v>MGMT</x:v>
      </x:c>
      <x:c r="I37" s="3" t="str">
        <x:v>V.EQUIPMENT</x:v>
      </x:c>
      <x:c r="J37" s="3" t="str">
        <x:v>MAP.ACTUAL.CAPEX.PPL.EQUIP.MGMT.V.EQUIPMENT.MGMT</x:v>
      </x:c>
      <x:c r="K37" s="3" t="str">
        <x:v>CAP.IT_ADDITIONS</x:v>
      </x:c>
      <x:c r="L37" s="3" t="str">
        <x:v>investing</x:v>
      </x:c>
      <x:c r="M37" s="3" t="str">
        <x:v>not_applicable</x:v>
      </x:c>
      <x:c r="N37" s="3" t="str">
        <x:v>not_applicable</x:v>
      </x:c>
      <x:c r="O37" s="3" t="str">
        <x:v>not_applicable</x:v>
      </x:c>
      <x:c r="P37" s="32" t="n">
        <x:v>0</x:v>
      </x:c>
      <x:c r="Q37" s="32" t="n">
        <x:v>2975</x:v>
      </x:c>
      <x:c r="R37" s="24" t="n">
        <x:f>P37-Q37</x:f>
        <x:v>-2975</x:v>
      </x:c>
      <x:c r="S37" s="18" t="n">
        <x:f>'D03_Accounts'!D24</x:f>
        <x:v>0</x:v>
      </x:c>
      <x:c r="T37" s="24" t="n">
        <x:f>R37*S37</x:f>
        <x:v>0</x:v>
      </x:c>
      <x:c r="U37" s="25" t="str">
        <x:f>'D03_Mappings'!E29</x:f>
        <x:v>ap</x:v>
      </x:c>
      <x:c r="V37" s="24" t="str">
        <x:f>IF(I37="",IF(U37="people","PAYROLL","UNMAPPED"),I37)</x:f>
        <x:v>V.EQUIPMENT</x:v>
      </x:c>
      <x:c r="W37" s="24" t="n">
        <x:f>IF(AND(G37="GL.CASH",L37="operating"),Q37,0)</x:f>
        <x:v>0</x:v>
      </x:c>
      <x:c r="X37" s="24" t="n">
        <x:f>IF(AND(G37="GL.CASH",L37="operating"),P37,0)</x:f>
        <x:v>0</x:v>
      </x:c>
      <x:c r="Y37" s="24" t="n">
        <x:f>IF(AND(G37="GL.CASH",L37="investing"),Q37-P37,0)</x:f>
        <x:v>0</x:v>
      </x:c>
      <x:c r="Z37" s="24" t="n">
        <x:f>IF(AND(G37="GL.CASH",L37="financing"),P37,0)</x:f>
        <x:v>0</x:v>
      </x:c>
      <x:c r="AA37" s="24" t="n">
        <x:f>IF(AND(G37="GL.CASH",L37="financing"),Q37,0)</x:f>
        <x:v>0</x:v>
      </x:c>
    </x:row>
    <x:row r="38" ht="25" customHeight="1">
      <x:c r="A38" s="3" t="str">
        <x:v>ACT/IT-P02/1</x:v>
      </x:c>
      <x:c r="B38" s="3" t="str">
        <x:v>IT-P02</x:v>
      </x:c>
      <x:c r="C38" s="16" t="n">
        <x:v>1</x:v>
      </x:c>
      <x:c r="D38" s="30" t="n">
        <x:v>46407</x:v>
      </x:c>
      <x:c r="E38" s="30" t="n">
        <x:v>46388</x:v>
      </x:c>
      <x:c r="F38" s="30" t="n">
        <x:v>46437</x:v>
      </x:c>
      <x:c r="G38" s="3" t="str">
        <x:v>GL.ASSET.IT</x:v>
      </x:c>
      <x:c r="H38" s="3" t="str">
        <x:v>ENG</x:v>
      </x:c>
      <x:c r="I38" s="3" t="str">
        <x:v>V.EQUIPMENT</x:v>
      </x:c>
      <x:c r="J38" s="3" t="str">
        <x:v>MAP.ACTUAL.CAPEX.PPL.EQUIP.ENG.V.EQUIPMENT.ENG</x:v>
      </x:c>
      <x:c r="K38" s="3" t="str">
        <x:v>CAP.IT_ADDITIONS</x:v>
      </x:c>
      <x:c r="L38" s="3" t="str">
        <x:v>investing</x:v>
      </x:c>
      <x:c r="M38" s="3" t="str">
        <x:v>not_applicable</x:v>
      </x:c>
      <x:c r="N38" s="3" t="str">
        <x:v>not_applicable</x:v>
      </x:c>
      <x:c r="O38" s="3" t="str">
        <x:v>not_applicable</x:v>
      </x:c>
      <x:c r="P38" s="32" t="n">
        <x:v>2500</x:v>
      </x:c>
      <x:c r="Q38" s="32" t="n">
        <x:v>0</x:v>
      </x:c>
      <x:c r="R38" s="24" t="n">
        <x:f>P38-Q38</x:f>
        <x:v>2500</x:v>
      </x:c>
      <x:c r="S38" s="18" t="n">
        <x:f>'D03_Accounts'!D19</x:f>
        <x:v>0</x:v>
      </x:c>
      <x:c r="T38" s="24" t="n">
        <x:f>R38*S38</x:f>
        <x:v>0</x:v>
      </x:c>
      <x:c r="U38" s="25" t="str">
        <x:f>'D03_Mappings'!E24</x:f>
        <x:v>asset_gross</x:v>
      </x:c>
      <x:c r="V38" s="24" t="str">
        <x:f>IF(I38="",IF(U38="people","PAYROLL","UNMAPPED"),I38)</x:f>
        <x:v>V.EQUIPMENT</x:v>
      </x:c>
      <x:c r="W38" s="24" t="n">
        <x:f>IF(AND(G38="GL.CASH",L38="operating"),Q38,0)</x:f>
        <x:v>0</x:v>
      </x:c>
      <x:c r="X38" s="24" t="n">
        <x:f>IF(AND(G38="GL.CASH",L38="operating"),P38,0)</x:f>
        <x:v>0</x:v>
      </x:c>
      <x:c r="Y38" s="24" t="n">
        <x:f>IF(AND(G38="GL.CASH",L38="investing"),Q38-P38,0)</x:f>
        <x:v>0</x:v>
      </x:c>
      <x:c r="Z38" s="24" t="n">
        <x:f>IF(AND(G38="GL.CASH",L38="financing"),P38,0)</x:f>
        <x:v>0</x:v>
      </x:c>
      <x:c r="AA38" s="24" t="n">
        <x:f>IF(AND(G38="GL.CASH",L38="financing"),Q38,0)</x:f>
        <x:v>0</x:v>
      </x:c>
    </x:row>
    <x:row r="39" ht="25" customHeight="1">
      <x:c r="A39" s="3" t="str">
        <x:v>ACT/IT-P02/2</x:v>
      </x:c>
      <x:c r="B39" s="3" t="str">
        <x:v>IT-P02</x:v>
      </x:c>
      <x:c r="C39" s="16" t="n">
        <x:v>1</x:v>
      </x:c>
      <x:c r="D39" s="30" t="n">
        <x:v>46407</x:v>
      </x:c>
      <x:c r="E39" s="30" t="n">
        <x:v>46388</x:v>
      </x:c>
      <x:c r="F39" s="30" t="n">
        <x:v>46437</x:v>
      </x:c>
      <x:c r="G39" s="3" t="str">
        <x:v>GL.VAT.DOM_ASSET</x:v>
      </x:c>
      <x:c r="H39" s="3" t="str">
        <x:v>ENG</x:v>
      </x:c>
      <x:c r="I39" s="3" t="str">
        <x:v>V.EQUIPMENT</x:v>
      </x:c>
      <x:c r="J39" s="3" t="str">
        <x:v>MAP.ACTUAL.CAPEX.PPL.EQUIP.ENG.V.EQUIPMENT.ENG</x:v>
      </x:c>
      <x:c r="K39" s="3" t="str">
        <x:v>CAP.IT_ADDITIONS</x:v>
      </x:c>
      <x:c r="L39" s="3" t="str">
        <x:v>investing</x:v>
      </x:c>
      <x:c r="M39" s="3" t="str">
        <x:v>not_applicable</x:v>
      </x:c>
      <x:c r="N39" s="3" t="str">
        <x:v>not_applicable</x:v>
      </x:c>
      <x:c r="O39" s="3" t="str">
        <x:v>not_applicable</x:v>
      </x:c>
      <x:c r="P39" s="32" t="n">
        <x:v>475</x:v>
      </x:c>
      <x:c r="Q39" s="32" t="n">
        <x:v>0</x:v>
      </x:c>
      <x:c r="R39" s="24" t="n">
        <x:f>P39-Q39</x:f>
        <x:v>475</x:v>
      </x:c>
      <x:c r="S39" s="18" t="n">
        <x:f>'D03_Accounts'!D15</x:f>
        <x:v>0</x:v>
      </x:c>
      <x:c r="T39" s="24" t="n">
        <x:f>R39*S39</x:f>
        <x:v>0</x:v>
      </x:c>
      <x:c r="U39" s="25" t="str">
        <x:f>'D03_Mappings'!E25</x:f>
        <x:v>tax_assets</x:v>
      </x:c>
      <x:c r="V39" s="24" t="str">
        <x:f>IF(I39="",IF(U39="people","PAYROLL","UNMAPPED"),I39)</x:f>
        <x:v>V.EQUIPMENT</x:v>
      </x:c>
      <x:c r="W39" s="24" t="n">
        <x:f>IF(AND(G39="GL.CASH",L39="operating"),Q39,0)</x:f>
        <x:v>0</x:v>
      </x:c>
      <x:c r="X39" s="24" t="n">
        <x:f>IF(AND(G39="GL.CASH",L39="operating"),P39,0)</x:f>
        <x:v>0</x:v>
      </x:c>
      <x:c r="Y39" s="24" t="n">
        <x:f>IF(AND(G39="GL.CASH",L39="investing"),Q39-P39,0)</x:f>
        <x:v>0</x:v>
      </x:c>
      <x:c r="Z39" s="24" t="n">
        <x:f>IF(AND(G39="GL.CASH",L39="financing"),P39,0)</x:f>
        <x:v>0</x:v>
      </x:c>
      <x:c r="AA39" s="24" t="n">
        <x:f>IF(AND(G39="GL.CASH",L39="financing"),Q39,0)</x:f>
        <x:v>0</x:v>
      </x:c>
    </x:row>
    <x:row r="40" ht="25" customHeight="1">
      <x:c r="A40" s="3" t="str">
        <x:v>ACT/IT-P02/3</x:v>
      </x:c>
      <x:c r="B40" s="3" t="str">
        <x:v>IT-P02</x:v>
      </x:c>
      <x:c r="C40" s="16" t="n">
        <x:v>1</x:v>
      </x:c>
      <x:c r="D40" s="30" t="n">
        <x:v>46407</x:v>
      </x:c>
      <x:c r="E40" s="30" t="n">
        <x:v>46388</x:v>
      </x:c>
      <x:c r="F40" s="30" t="n">
        <x:v>46437</x:v>
      </x:c>
      <x:c r="G40" s="3" t="str">
        <x:v>GL.AP.CAPEX</x:v>
      </x:c>
      <x:c r="H40" s="3" t="str">
        <x:v>ENG</x:v>
      </x:c>
      <x:c r="I40" s="3" t="str">
        <x:v>V.EQUIPMENT</x:v>
      </x:c>
      <x:c r="J40" s="3" t="str">
        <x:v>MAP.ACTUAL.CAPEX.PPL.EQUIP.ENG.V.EQUIPMENT.ENG</x:v>
      </x:c>
      <x:c r="K40" s="3" t="str">
        <x:v>CAP.IT_ADDITIONS</x:v>
      </x:c>
      <x:c r="L40" s="3" t="str">
        <x:v>investing</x:v>
      </x:c>
      <x:c r="M40" s="3" t="str">
        <x:v>not_applicable</x:v>
      </x:c>
      <x:c r="N40" s="3" t="str">
        <x:v>not_applicable</x:v>
      </x:c>
      <x:c r="O40" s="3" t="str">
        <x:v>not_applicable</x:v>
      </x:c>
      <x:c r="P40" s="32" t="n">
        <x:v>0</x:v>
      </x:c>
      <x:c r="Q40" s="32" t="n">
        <x:v>2975</x:v>
      </x:c>
      <x:c r="R40" s="24" t="n">
        <x:f>P40-Q40</x:f>
        <x:v>-2975</x:v>
      </x:c>
      <x:c r="S40" s="18" t="n">
        <x:f>'D03_Accounts'!D24</x:f>
        <x:v>0</x:v>
      </x:c>
      <x:c r="T40" s="24" t="n">
        <x:f>R40*S40</x:f>
        <x:v>0</x:v>
      </x:c>
      <x:c r="U40" s="25" t="str">
        <x:f>'D03_Mappings'!E26</x:f>
        <x:v>ap</x:v>
      </x:c>
      <x:c r="V40" s="24" t="str">
        <x:f>IF(I40="",IF(U40="people","PAYROLL","UNMAPPED"),I40)</x:f>
        <x:v>V.EQUIPMENT</x:v>
      </x:c>
      <x:c r="W40" s="24" t="n">
        <x:f>IF(AND(G40="GL.CASH",L40="operating"),Q40,0)</x:f>
        <x:v>0</x:v>
      </x:c>
      <x:c r="X40" s="24" t="n">
        <x:f>IF(AND(G40="GL.CASH",L40="operating"),P40,0)</x:f>
        <x:v>0</x:v>
      </x:c>
      <x:c r="Y40" s="24" t="n">
        <x:f>IF(AND(G40="GL.CASH",L40="investing"),Q40-P40,0)</x:f>
        <x:v>0</x:v>
      </x:c>
      <x:c r="Z40" s="24" t="n">
        <x:f>IF(AND(G40="GL.CASH",L40="financing"),P40,0)</x:f>
        <x:v>0</x:v>
      </x:c>
      <x:c r="AA40" s="24" t="n">
        <x:f>IF(AND(G40="GL.CASH",L40="financing"),Q40,0)</x:f>
        <x:v>0</x:v>
      </x:c>
    </x:row>
    <x:row r="41" ht="25" customHeight="1">
      <x:c r="A41" s="3" t="str">
        <x:v>ACT/IT-P03/1</x:v>
      </x:c>
      <x:c r="B41" s="3" t="str">
        <x:v>IT-P03</x:v>
      </x:c>
      <x:c r="C41" s="16" t="n">
        <x:v>1</x:v>
      </x:c>
      <x:c r="D41" s="30" t="n">
        <x:v>46407</x:v>
      </x:c>
      <x:c r="E41" s="30" t="n">
        <x:v>46388</x:v>
      </x:c>
      <x:c r="F41" s="30" t="n">
        <x:v>46437</x:v>
      </x:c>
      <x:c r="G41" s="3" t="str">
        <x:v>GL.ASSET.IT</x:v>
      </x:c>
      <x:c r="H41" s="3" t="str">
        <x:v>ENG</x:v>
      </x:c>
      <x:c r="I41" s="3" t="str">
        <x:v>V.EQUIPMENT</x:v>
      </x:c>
      <x:c r="J41" s="3" t="str">
        <x:v>MAP.ACTUAL.CAPEX.PPL.EQUIP.ENG.V.EQUIPMENT.ENG</x:v>
      </x:c>
      <x:c r="K41" s="3" t="str">
        <x:v>CAP.IT_ADDITIONS</x:v>
      </x:c>
      <x:c r="L41" s="3" t="str">
        <x:v>investing</x:v>
      </x:c>
      <x:c r="M41" s="3" t="str">
        <x:v>not_applicable</x:v>
      </x:c>
      <x:c r="N41" s="3" t="str">
        <x:v>not_applicable</x:v>
      </x:c>
      <x:c r="O41" s="3" t="str">
        <x:v>not_applicable</x:v>
      </x:c>
      <x:c r="P41" s="32" t="n">
        <x:v>2500</x:v>
      </x:c>
      <x:c r="Q41" s="32" t="n">
        <x:v>0</x:v>
      </x:c>
      <x:c r="R41" s="24" t="n">
        <x:f>P41-Q41</x:f>
        <x:v>2500</x:v>
      </x:c>
      <x:c r="S41" s="18" t="n">
        <x:f>'D03_Accounts'!D19</x:f>
        <x:v>0</x:v>
      </x:c>
      <x:c r="T41" s="24" t="n">
        <x:f>R41*S41</x:f>
        <x:v>0</x:v>
      </x:c>
      <x:c r="U41" s="25" t="str">
        <x:f>'D03_Mappings'!E24</x:f>
        <x:v>asset_gross</x:v>
      </x:c>
      <x:c r="V41" s="24" t="str">
        <x:f>IF(I41="",IF(U41="people","PAYROLL","UNMAPPED"),I41)</x:f>
        <x:v>V.EQUIPMENT</x:v>
      </x:c>
      <x:c r="W41" s="24" t="n">
        <x:f>IF(AND(G41="GL.CASH",L41="operating"),Q41,0)</x:f>
        <x:v>0</x:v>
      </x:c>
      <x:c r="X41" s="24" t="n">
        <x:f>IF(AND(G41="GL.CASH",L41="operating"),P41,0)</x:f>
        <x:v>0</x:v>
      </x:c>
      <x:c r="Y41" s="24" t="n">
        <x:f>IF(AND(G41="GL.CASH",L41="investing"),Q41-P41,0)</x:f>
        <x:v>0</x:v>
      </x:c>
      <x:c r="Z41" s="24" t="n">
        <x:f>IF(AND(G41="GL.CASH",L41="financing"),P41,0)</x:f>
        <x:v>0</x:v>
      </x:c>
      <x:c r="AA41" s="24" t="n">
        <x:f>IF(AND(G41="GL.CASH",L41="financing"),Q41,0)</x:f>
        <x:v>0</x:v>
      </x:c>
    </x:row>
    <x:row r="42" ht="25" customHeight="1">
      <x:c r="A42" s="3" t="str">
        <x:v>ACT/IT-P03/2</x:v>
      </x:c>
      <x:c r="B42" s="3" t="str">
        <x:v>IT-P03</x:v>
      </x:c>
      <x:c r="C42" s="16" t="n">
        <x:v>1</x:v>
      </x:c>
      <x:c r="D42" s="30" t="n">
        <x:v>46407</x:v>
      </x:c>
      <x:c r="E42" s="30" t="n">
        <x:v>46388</x:v>
      </x:c>
      <x:c r="F42" s="30" t="n">
        <x:v>46437</x:v>
      </x:c>
      <x:c r="G42" s="3" t="str">
        <x:v>GL.VAT.DOM_ASSET</x:v>
      </x:c>
      <x:c r="H42" s="3" t="str">
        <x:v>ENG</x:v>
      </x:c>
      <x:c r="I42" s="3" t="str">
        <x:v>V.EQUIPMENT</x:v>
      </x:c>
      <x:c r="J42" s="3" t="str">
        <x:v>MAP.ACTUAL.CAPEX.PPL.EQUIP.ENG.V.EQUIPMENT.ENG</x:v>
      </x:c>
      <x:c r="K42" s="3" t="str">
        <x:v>CAP.IT_ADDITIONS</x:v>
      </x:c>
      <x:c r="L42" s="3" t="str">
        <x:v>investing</x:v>
      </x:c>
      <x:c r="M42" s="3" t="str">
        <x:v>not_applicable</x:v>
      </x:c>
      <x:c r="N42" s="3" t="str">
        <x:v>not_applicable</x:v>
      </x:c>
      <x:c r="O42" s="3" t="str">
        <x:v>not_applicable</x:v>
      </x:c>
      <x:c r="P42" s="32" t="n">
        <x:v>475</x:v>
      </x:c>
      <x:c r="Q42" s="32" t="n">
        <x:v>0</x:v>
      </x:c>
      <x:c r="R42" s="24" t="n">
        <x:f>P42-Q42</x:f>
        <x:v>475</x:v>
      </x:c>
      <x:c r="S42" s="18" t="n">
        <x:f>'D03_Accounts'!D15</x:f>
        <x:v>0</x:v>
      </x:c>
      <x:c r="T42" s="24" t="n">
        <x:f>R42*S42</x:f>
        <x:v>0</x:v>
      </x:c>
      <x:c r="U42" s="25" t="str">
        <x:f>'D03_Mappings'!E25</x:f>
        <x:v>tax_assets</x:v>
      </x:c>
      <x:c r="V42" s="24" t="str">
        <x:f>IF(I42="",IF(U42="people","PAYROLL","UNMAPPED"),I42)</x:f>
        <x:v>V.EQUIPMENT</x:v>
      </x:c>
      <x:c r="W42" s="24" t="n">
        <x:f>IF(AND(G42="GL.CASH",L42="operating"),Q42,0)</x:f>
        <x:v>0</x:v>
      </x:c>
      <x:c r="X42" s="24" t="n">
        <x:f>IF(AND(G42="GL.CASH",L42="operating"),P42,0)</x:f>
        <x:v>0</x:v>
      </x:c>
      <x:c r="Y42" s="24" t="n">
        <x:f>IF(AND(G42="GL.CASH",L42="investing"),Q42-P42,0)</x:f>
        <x:v>0</x:v>
      </x:c>
      <x:c r="Z42" s="24" t="n">
        <x:f>IF(AND(G42="GL.CASH",L42="financing"),P42,0)</x:f>
        <x:v>0</x:v>
      </x:c>
      <x:c r="AA42" s="24" t="n">
        <x:f>IF(AND(G42="GL.CASH",L42="financing"),Q42,0)</x:f>
        <x:v>0</x:v>
      </x:c>
    </x:row>
    <x:row r="43" ht="25" customHeight="1">
      <x:c r="A43" s="3" t="str">
        <x:v>ACT/IT-P03/3</x:v>
      </x:c>
      <x:c r="B43" s="3" t="str">
        <x:v>IT-P03</x:v>
      </x:c>
      <x:c r="C43" s="16" t="n">
        <x:v>1</x:v>
      </x:c>
      <x:c r="D43" s="30" t="n">
        <x:v>46407</x:v>
      </x:c>
      <x:c r="E43" s="30" t="n">
        <x:v>46388</x:v>
      </x:c>
      <x:c r="F43" s="30" t="n">
        <x:v>46437</x:v>
      </x:c>
      <x:c r="G43" s="3" t="str">
        <x:v>GL.AP.CAPEX</x:v>
      </x:c>
      <x:c r="H43" s="3" t="str">
        <x:v>ENG</x:v>
      </x:c>
      <x:c r="I43" s="3" t="str">
        <x:v>V.EQUIPMENT</x:v>
      </x:c>
      <x:c r="J43" s="3" t="str">
        <x:v>MAP.ACTUAL.CAPEX.PPL.EQUIP.ENG.V.EQUIPMENT.ENG</x:v>
      </x:c>
      <x:c r="K43" s="3" t="str">
        <x:v>CAP.IT_ADDITIONS</x:v>
      </x:c>
      <x:c r="L43" s="3" t="str">
        <x:v>investing</x:v>
      </x:c>
      <x:c r="M43" s="3" t="str">
        <x:v>not_applicable</x:v>
      </x:c>
      <x:c r="N43" s="3" t="str">
        <x:v>not_applicable</x:v>
      </x:c>
      <x:c r="O43" s="3" t="str">
        <x:v>not_applicable</x:v>
      </x:c>
      <x:c r="P43" s="32" t="n">
        <x:v>0</x:v>
      </x:c>
      <x:c r="Q43" s="32" t="n">
        <x:v>2975</x:v>
      </x:c>
      <x:c r="R43" s="24" t="n">
        <x:f>P43-Q43</x:f>
        <x:v>-2975</x:v>
      </x:c>
      <x:c r="S43" s="18" t="n">
        <x:f>'D03_Accounts'!D24</x:f>
        <x:v>0</x:v>
      </x:c>
      <x:c r="T43" s="24" t="n">
        <x:f>R43*S43</x:f>
        <x:v>0</x:v>
      </x:c>
      <x:c r="U43" s="25" t="str">
        <x:f>'D03_Mappings'!E26</x:f>
        <x:v>ap</x:v>
      </x:c>
      <x:c r="V43" s="24" t="str">
        <x:f>IF(I43="",IF(U43="people","PAYROLL","UNMAPPED"),I43)</x:f>
        <x:v>V.EQUIPMENT</x:v>
      </x:c>
      <x:c r="W43" s="24" t="n">
        <x:f>IF(AND(G43="GL.CASH",L43="operating"),Q43,0)</x:f>
        <x:v>0</x:v>
      </x:c>
      <x:c r="X43" s="24" t="n">
        <x:f>IF(AND(G43="GL.CASH",L43="operating"),P43,0)</x:f>
        <x:v>0</x:v>
      </x:c>
      <x:c r="Y43" s="24" t="n">
        <x:f>IF(AND(G43="GL.CASH",L43="investing"),Q43-P43,0)</x:f>
        <x:v>0</x:v>
      </x:c>
      <x:c r="Z43" s="24" t="n">
        <x:f>IF(AND(G43="GL.CASH",L43="financing"),P43,0)</x:f>
        <x:v>0</x:v>
      </x:c>
      <x:c r="AA43" s="24" t="n">
        <x:f>IF(AND(G43="GL.CASH",L43="financing"),Q43,0)</x:f>
        <x:v>0</x:v>
      </x:c>
    </x:row>
    <x:row r="44" ht="25" customHeight="1">
      <x:c r="A44" s="3" t="str">
        <x:v>ACT/LEGAL-M01/1</x:v>
      </x:c>
      <x:c r="B44" s="3" t="str">
        <x:v>LEGAL-M01</x:v>
      </x:c>
      <x:c r="C44" s="16" t="n">
        <x:v>1</x:v>
      </x:c>
      <x:c r="D44" s="30" t="n">
        <x:v>46407</x:v>
      </x:c>
      <x:c r="E44" s="30" t="n">
        <x:v>46388</x:v>
      </x:c>
      <x:c r="F44" s="30" t="n">
        <x:v>46437</x:v>
      </x:c>
      <x:c r="G44" s="3" t="str">
        <x:v>GL.OPEX.REG.LEGAL_APP</x:v>
      </x:c>
      <x:c r="H44" s="3" t="str">
        <x:v>COMP</x:v>
      </x:c>
      <x:c r="I44" s="3" t="str">
        <x:v>V.LEGAL</x:v>
      </x:c>
      <x:c r="J44" s="3" t="str">
        <x:v>MAP.ACTUAL.COST.REG.LEGAL_APP.V.LEGAL.COMP</x:v>
      </x:c>
      <x:c r="K44" s="3" t="str">
        <x:v>OPX.REG.LEGAL_APP</x:v>
      </x:c>
      <x:c r="L44" s="3" t="str">
        <x:v>operating</x:v>
      </x:c>
      <x:c r="M44" s="3" t="str">
        <x:v>one_off</x:v>
      </x:c>
      <x:c r="N44" s="3" t="str">
        <x:v>committed</x:v>
      </x:c>
      <x:c r="O44" s="3" t="str">
        <x:v>fixed</x:v>
      </x:c>
      <x:c r="P44" s="32" t="n">
        <x:v>10000</x:v>
      </x:c>
      <x:c r="Q44" s="32" t="n">
        <x:v>0</x:v>
      </x:c>
      <x:c r="R44" s="24" t="n">
        <x:f>P44-Q44</x:f>
        <x:v>10000</x:v>
      </x:c>
      <x:c r="S44" s="18" t="n">
        <x:f>'D03_Accounts'!D81</x:f>
        <x:v>1</x:v>
      </x:c>
      <x:c r="T44" s="24" t="n">
        <x:f>R44*S44</x:f>
        <x:v>10000</x:v>
      </x:c>
      <x:c r="U44" s="25" t="str">
        <x:f>'D03_Mappings'!E136</x:f>
        <x:v>operating_expense</x:v>
      </x:c>
      <x:c r="V44" s="24" t="str">
        <x:f>IF(I44="",IF(U44="people","PAYROLL","UNMAPPED"),I44)</x:f>
        <x:v>V.LEGAL</x:v>
      </x:c>
      <x:c r="W44" s="24" t="n">
        <x:f>IF(AND(G44="GL.CASH",L44="operating"),Q44,0)</x:f>
        <x:v>0</x:v>
      </x:c>
      <x:c r="X44" s="24" t="n">
        <x:f>IF(AND(G44="GL.CASH",L44="operating"),P44,0)</x:f>
        <x:v>0</x:v>
      </x:c>
      <x:c r="Y44" s="24" t="n">
        <x:f>IF(AND(G44="GL.CASH",L44="investing"),Q44-P44,0)</x:f>
        <x:v>0</x:v>
      </x:c>
      <x:c r="Z44" s="24" t="n">
        <x:f>IF(AND(G44="GL.CASH",L44="financing"),P44,0)</x:f>
        <x:v>0</x:v>
      </x:c>
      <x:c r="AA44" s="24" t="n">
        <x:f>IF(AND(G44="GL.CASH",L44="financing"),Q44,0)</x:f>
        <x:v>0</x:v>
      </x:c>
    </x:row>
    <x:row r="45" ht="25" customHeight="1">
      <x:c r="A45" s="3" t="str">
        <x:v>ACT/LEGAL-M01/2</x:v>
      </x:c>
      <x:c r="B45" s="3" t="str">
        <x:v>LEGAL-M01</x:v>
      </x:c>
      <x:c r="C45" s="16" t="n">
        <x:v>1</x:v>
      </x:c>
      <x:c r="D45" s="30" t="n">
        <x:v>46407</x:v>
      </x:c>
      <x:c r="E45" s="30" t="n">
        <x:v>46388</x:v>
      </x:c>
      <x:c r="F45" s="30" t="n">
        <x:v>46437</x:v>
      </x:c>
      <x:c r="G45" s="3" t="str">
        <x:v>GL.VAT.DOM_ASSET</x:v>
      </x:c>
      <x:c r="H45" s="3" t="str">
        <x:v>COMP</x:v>
      </x:c>
      <x:c r="I45" s="3" t="str">
        <x:v>V.LEGAL</x:v>
      </x:c>
      <x:c r="J45" s="3" t="str">
        <x:v>MAP.ACTUAL.COST.REG.LEGAL_APP.V.LEGAL.COMP</x:v>
      </x:c>
      <x:c r="K45" s="3" t="str">
        <x:v>OPX.REG.LEGAL_APP</x:v>
      </x:c>
      <x:c r="L45" s="3" t="str">
        <x:v>operating</x:v>
      </x:c>
      <x:c r="M45" s="3" t="str">
        <x:v>not_applicable</x:v>
      </x:c>
      <x:c r="N45" s="3" t="str">
        <x:v>not_applicable</x:v>
      </x:c>
      <x:c r="O45" s="3" t="str">
        <x:v>not_applicable</x:v>
      </x:c>
      <x:c r="P45" s="32" t="n">
        <x:v>1900</x:v>
      </x:c>
      <x:c r="Q45" s="32" t="n">
        <x:v>0</x:v>
      </x:c>
      <x:c r="R45" s="24" t="n">
        <x:f>P45-Q45</x:f>
        <x:v>1900</x:v>
      </x:c>
      <x:c r="S45" s="18" t="n">
        <x:f>'D03_Accounts'!D15</x:f>
        <x:v>0</x:v>
      </x:c>
      <x:c r="T45" s="24" t="n">
        <x:f>R45*S45</x:f>
        <x:v>0</x:v>
      </x:c>
      <x:c r="U45" s="25" t="str">
        <x:f>'D03_Mappings'!E137</x:f>
        <x:v>tax_assets</x:v>
      </x:c>
      <x:c r="V45" s="24" t="str">
        <x:f>IF(I45="",IF(U45="people","PAYROLL","UNMAPPED"),I45)</x:f>
        <x:v>V.LEGAL</x:v>
      </x:c>
      <x:c r="W45" s="24" t="n">
        <x:f>IF(AND(G45="GL.CASH",L45="operating"),Q45,0)</x:f>
        <x:v>0</x:v>
      </x:c>
      <x:c r="X45" s="24" t="n">
        <x:f>IF(AND(G45="GL.CASH",L45="operating"),P45,0)</x:f>
        <x:v>0</x:v>
      </x:c>
      <x:c r="Y45" s="24" t="n">
        <x:f>IF(AND(G45="GL.CASH",L45="investing"),Q45-P45,0)</x:f>
        <x:v>0</x:v>
      </x:c>
      <x:c r="Z45" s="24" t="n">
        <x:f>IF(AND(G45="GL.CASH",L45="financing"),P45,0)</x:f>
        <x:v>0</x:v>
      </x:c>
      <x:c r="AA45" s="24" t="n">
        <x:f>IF(AND(G45="GL.CASH",L45="financing"),Q45,0)</x:f>
        <x:v>0</x:v>
      </x:c>
    </x:row>
    <x:row r="46" ht="25" customHeight="1">
      <x:c r="A46" s="3" t="str">
        <x:v>ACT/LEGAL-M01/3</x:v>
      </x:c>
      <x:c r="B46" s="3" t="str">
        <x:v>LEGAL-M01</x:v>
      </x:c>
      <x:c r="C46" s="16" t="n">
        <x:v>1</x:v>
      </x:c>
      <x:c r="D46" s="30" t="n">
        <x:v>46407</x:v>
      </x:c>
      <x:c r="E46" s="30" t="n">
        <x:v>46388</x:v>
      </x:c>
      <x:c r="F46" s="30" t="n">
        <x:v>46437</x:v>
      </x:c>
      <x:c r="G46" s="3" t="str">
        <x:v>GL.AP.SUPPLIER</x:v>
      </x:c>
      <x:c r="H46" s="3" t="str">
        <x:v>COMP</x:v>
      </x:c>
      <x:c r="I46" s="3" t="str">
        <x:v>V.LEGAL</x:v>
      </x:c>
      <x:c r="J46" s="3" t="str">
        <x:v>MAP.ACTUAL.COST.REG.LEGAL_APP.V.LEGAL.COMP</x:v>
      </x:c>
      <x:c r="K46" s="3" t="str">
        <x:v>OPX.REG.LEGAL_APP</x:v>
      </x:c>
      <x:c r="L46" s="3" t="str">
        <x:v>operating</x:v>
      </x:c>
      <x:c r="M46" s="3" t="str">
        <x:v>not_applicable</x:v>
      </x:c>
      <x:c r="N46" s="3" t="str">
        <x:v>not_applicable</x:v>
      </x:c>
      <x:c r="O46" s="3" t="str">
        <x:v>not_applicable</x:v>
      </x:c>
      <x:c r="P46" s="32" t="n">
        <x:v>0</x:v>
      </x:c>
      <x:c r="Q46" s="32" t="n">
        <x:v>11900</x:v>
      </x:c>
      <x:c r="R46" s="24" t="n">
        <x:f>P46-Q46</x:f>
        <x:v>-11900</x:v>
      </x:c>
      <x:c r="S46" s="18" t="n">
        <x:f>'D03_Accounts'!D23</x:f>
        <x:v>0</x:v>
      </x:c>
      <x:c r="T46" s="24" t="n">
        <x:f>R46*S46</x:f>
        <x:v>0</x:v>
      </x:c>
      <x:c r="U46" s="25" t="str">
        <x:f>'D03_Mappings'!E138</x:f>
        <x:v>ap</x:v>
      </x:c>
      <x:c r="V46" s="24" t="str">
        <x:f>IF(I46="",IF(U46="people","PAYROLL","UNMAPPED"),I46)</x:f>
        <x:v>V.LEGAL</x:v>
      </x:c>
      <x:c r="W46" s="24" t="n">
        <x:f>IF(AND(G46="GL.CASH",L46="operating"),Q46,0)</x:f>
        <x:v>0</x:v>
      </x:c>
      <x:c r="X46" s="24" t="n">
        <x:f>IF(AND(G46="GL.CASH",L46="operating"),P46,0)</x:f>
        <x:v>0</x:v>
      </x:c>
      <x:c r="Y46" s="24" t="n">
        <x:f>IF(AND(G46="GL.CASH",L46="investing"),Q46-P46,0)</x:f>
        <x:v>0</x:v>
      </x:c>
      <x:c r="Z46" s="24" t="n">
        <x:f>IF(AND(G46="GL.CASH",L46="financing"),P46,0)</x:f>
        <x:v>0</x:v>
      </x:c>
      <x:c r="AA46" s="24" t="n">
        <x:f>IF(AND(G46="GL.CASH",L46="financing"),Q46,0)</x:f>
        <x:v>0</x:v>
      </x:c>
    </x:row>
    <x:row r="47" ht="25" customHeight="1">
      <x:c r="A47" s="3" t="str">
        <x:v>ACT/OFFICE-M01/1</x:v>
      </x:c>
      <x:c r="B47" s="3" t="str">
        <x:v>OFFICE-M01</x:v>
      </x:c>
      <x:c r="C47" s="16" t="n">
        <x:v>1</x:v>
      </x:c>
      <x:c r="D47" s="30" t="n">
        <x:v>46407</x:v>
      </x:c>
      <x:c r="E47" s="30" t="n">
        <x:v>46388</x:v>
      </x:c>
      <x:c r="F47" s="30" t="n">
        <x:v>46437</x:v>
      </x:c>
      <x:c r="G47" s="3" t="str">
        <x:v>GL.OPEX.OPX.MISC</x:v>
      </x:c>
      <x:c r="H47" s="3" t="str">
        <x:v>CORP</x:v>
      </x:c>
      <x:c r="I47" s="3" t="str">
        <x:v>V.OFFICE</x:v>
      </x:c>
      <x:c r="J47" s="3" t="str">
        <x:v>MAP.ACTUAL.COST.OPX.MISC.V.OFFICE.CORP</x:v>
      </x:c>
      <x:c r="K47" s="3" t="str">
        <x:v>OPX.MISC</x:v>
      </x:c>
      <x:c r="L47" s="3" t="str">
        <x:v>operating</x:v>
      </x:c>
      <x:c r="M47" s="3" t="str">
        <x:v>recurring</x:v>
      </x:c>
      <x:c r="N47" s="3" t="str">
        <x:v>discretionary</x:v>
      </x:c>
      <x:c r="O47" s="3" t="str">
        <x:v>fixed</x:v>
      </x:c>
      <x:c r="P47" s="32" t="n">
        <x:v>4237.74</x:v>
      </x:c>
      <x:c r="Q47" s="32" t="n">
        <x:v>0</x:v>
      </x:c>
      <x:c r="R47" s="24" t="n">
        <x:f>P47-Q47</x:f>
        <x:v>4237.74</x:v>
      </x:c>
      <x:c r="S47" s="18" t="n">
        <x:f>'D03_Accounts'!D63</x:f>
        <x:v>1</x:v>
      </x:c>
      <x:c r="T47" s="24" t="n">
        <x:f>R47*S47</x:f>
        <x:v>4237.74</x:v>
      </x:c>
      <x:c r="U47" s="25" t="str">
        <x:f>'D03_Mappings'!E51</x:f>
        <x:v>operating_expense</x:v>
      </x:c>
      <x:c r="V47" s="24" t="str">
        <x:f>IF(I47="",IF(U47="people","PAYROLL","UNMAPPED"),I47)</x:f>
        <x:v>V.OFFICE</x:v>
      </x:c>
      <x:c r="W47" s="24" t="n">
        <x:f>IF(AND(G47="GL.CASH",L47="operating"),Q47,0)</x:f>
        <x:v>0</x:v>
      </x:c>
      <x:c r="X47" s="24" t="n">
        <x:f>IF(AND(G47="GL.CASH",L47="operating"),P47,0)</x:f>
        <x:v>0</x:v>
      </x:c>
      <x:c r="Y47" s="24" t="n">
        <x:f>IF(AND(G47="GL.CASH",L47="investing"),Q47-P47,0)</x:f>
        <x:v>0</x:v>
      </x:c>
      <x:c r="Z47" s="24" t="n">
        <x:f>IF(AND(G47="GL.CASH",L47="financing"),P47,0)</x:f>
        <x:v>0</x:v>
      </x:c>
      <x:c r="AA47" s="24" t="n">
        <x:f>IF(AND(G47="GL.CASH",L47="financing"),Q47,0)</x:f>
        <x:v>0</x:v>
      </x:c>
    </x:row>
    <x:row r="48" ht="25" customHeight="1">
      <x:c r="A48" s="3" t="str">
        <x:v>ACT/OFFICE-M01/2</x:v>
      </x:c>
      <x:c r="B48" s="3" t="str">
        <x:v>OFFICE-M01</x:v>
      </x:c>
      <x:c r="C48" s="16" t="n">
        <x:v>1</x:v>
      </x:c>
      <x:c r="D48" s="30" t="n">
        <x:v>46407</x:v>
      </x:c>
      <x:c r="E48" s="30" t="n">
        <x:v>46388</x:v>
      </x:c>
      <x:c r="F48" s="30" t="n">
        <x:v>46437</x:v>
      </x:c>
      <x:c r="G48" s="3" t="str">
        <x:v>GL.VAT.DOM_ASSET</x:v>
      </x:c>
      <x:c r="H48" s="3" t="str">
        <x:v>CORP</x:v>
      </x:c>
      <x:c r="I48" s="3" t="str">
        <x:v>V.OFFICE</x:v>
      </x:c>
      <x:c r="J48" s="3" t="str">
        <x:v>MAP.ACTUAL.COST.OPX.MISC.V.OFFICE.CORP</x:v>
      </x:c>
      <x:c r="K48" s="3" t="str">
        <x:v>OPX.MISC</x:v>
      </x:c>
      <x:c r="L48" s="3" t="str">
        <x:v>operating</x:v>
      </x:c>
      <x:c r="M48" s="3" t="str">
        <x:v>not_applicable</x:v>
      </x:c>
      <x:c r="N48" s="3" t="str">
        <x:v>not_applicable</x:v>
      </x:c>
      <x:c r="O48" s="3" t="str">
        <x:v>not_applicable</x:v>
      </x:c>
      <x:c r="P48" s="32" t="n">
        <x:v>805.17</x:v>
      </x:c>
      <x:c r="Q48" s="32" t="n">
        <x:v>0</x:v>
      </x:c>
      <x:c r="R48" s="24" t="n">
        <x:f>P48-Q48</x:f>
        <x:v>805.17</x:v>
      </x:c>
      <x:c r="S48" s="18" t="n">
        <x:f>'D03_Accounts'!D15</x:f>
        <x:v>0</x:v>
      </x:c>
      <x:c r="T48" s="24" t="n">
        <x:f>R48*S48</x:f>
        <x:v>0</x:v>
      </x:c>
      <x:c r="U48" s="25" t="str">
        <x:f>'D03_Mappings'!E52</x:f>
        <x:v>tax_assets</x:v>
      </x:c>
      <x:c r="V48" s="24" t="str">
        <x:f>IF(I48="",IF(U48="people","PAYROLL","UNMAPPED"),I48)</x:f>
        <x:v>V.OFFICE</x:v>
      </x:c>
      <x:c r="W48" s="24" t="n">
        <x:f>IF(AND(G48="GL.CASH",L48="operating"),Q48,0)</x:f>
        <x:v>0</x:v>
      </x:c>
      <x:c r="X48" s="24" t="n">
        <x:f>IF(AND(G48="GL.CASH",L48="operating"),P48,0)</x:f>
        <x:v>0</x:v>
      </x:c>
      <x:c r="Y48" s="24" t="n">
        <x:f>IF(AND(G48="GL.CASH",L48="investing"),Q48-P48,0)</x:f>
        <x:v>0</x:v>
      </x:c>
      <x:c r="Z48" s="24" t="n">
        <x:f>IF(AND(G48="GL.CASH",L48="financing"),P48,0)</x:f>
        <x:v>0</x:v>
      </x:c>
      <x:c r="AA48" s="24" t="n">
        <x:f>IF(AND(G48="GL.CASH",L48="financing"),Q48,0)</x:f>
        <x:v>0</x:v>
      </x:c>
    </x:row>
    <x:row r="49" ht="25" customHeight="1">
      <x:c r="A49" s="3" t="str">
        <x:v>ACT/OFFICE-M01/3</x:v>
      </x:c>
      <x:c r="B49" s="3" t="str">
        <x:v>OFFICE-M01</x:v>
      </x:c>
      <x:c r="C49" s="16" t="n">
        <x:v>1</x:v>
      </x:c>
      <x:c r="D49" s="30" t="n">
        <x:v>46407</x:v>
      </x:c>
      <x:c r="E49" s="30" t="n">
        <x:v>46388</x:v>
      </x:c>
      <x:c r="F49" s="30" t="n">
        <x:v>46437</x:v>
      </x:c>
      <x:c r="G49" s="3" t="str">
        <x:v>GL.AP.SUPPLIER</x:v>
      </x:c>
      <x:c r="H49" s="3" t="str">
        <x:v>CORP</x:v>
      </x:c>
      <x:c r="I49" s="3" t="str">
        <x:v>V.OFFICE</x:v>
      </x:c>
      <x:c r="J49" s="3" t="str">
        <x:v>MAP.ACTUAL.COST.OPX.MISC.V.OFFICE.CORP</x:v>
      </x:c>
      <x:c r="K49" s="3" t="str">
        <x:v>OPX.MISC</x:v>
      </x:c>
      <x:c r="L49" s="3" t="str">
        <x:v>operating</x:v>
      </x:c>
      <x:c r="M49" s="3" t="str">
        <x:v>not_applicable</x:v>
      </x:c>
      <x:c r="N49" s="3" t="str">
        <x:v>not_applicable</x:v>
      </x:c>
      <x:c r="O49" s="3" t="str">
        <x:v>not_applicable</x:v>
      </x:c>
      <x:c r="P49" s="32" t="n">
        <x:v>0</x:v>
      </x:c>
      <x:c r="Q49" s="32" t="n">
        <x:v>5042.91</x:v>
      </x:c>
      <x:c r="R49" s="24" t="n">
        <x:f>P49-Q49</x:f>
        <x:v>-5042.91</x:v>
      </x:c>
      <x:c r="S49" s="18" t="n">
        <x:f>'D03_Accounts'!D23</x:f>
        <x:v>0</x:v>
      </x:c>
      <x:c r="T49" s="24" t="n">
        <x:f>R49*S49</x:f>
        <x:v>0</x:v>
      </x:c>
      <x:c r="U49" s="25" t="str">
        <x:f>'D03_Mappings'!E53</x:f>
        <x:v>ap</x:v>
      </x:c>
      <x:c r="V49" s="24" t="str">
        <x:f>IF(I49="",IF(U49="people","PAYROLL","UNMAPPED"),I49)</x:f>
        <x:v>V.OFFICE</x:v>
      </x:c>
      <x:c r="W49" s="24" t="n">
        <x:f>IF(AND(G49="GL.CASH",L49="operating"),Q49,0)</x:f>
        <x:v>0</x:v>
      </x:c>
      <x:c r="X49" s="24" t="n">
        <x:f>IF(AND(G49="GL.CASH",L49="operating"),P49,0)</x:f>
        <x:v>0</x:v>
      </x:c>
      <x:c r="Y49" s="24" t="n">
        <x:f>IF(AND(G49="GL.CASH",L49="investing"),Q49-P49,0)</x:f>
        <x:v>0</x:v>
      </x:c>
      <x:c r="Z49" s="24" t="n">
        <x:f>IF(AND(G49="GL.CASH",L49="financing"),P49,0)</x:f>
        <x:v>0</x:v>
      </x:c>
      <x:c r="AA49" s="24" t="n">
        <x:f>IF(AND(G49="GL.CASH",L49="financing"),Q49,0)</x:f>
        <x:v>0</x:v>
      </x:c>
    </x:row>
    <x:row r="50" ht="25" customHeight="1">
      <x:c r="A50" s="3" t="str">
        <x:v>ACT/PAYADMIN-M01/1</x:v>
      </x:c>
      <x:c r="B50" s="3" t="str">
        <x:v>PAYADMIN-M01</x:v>
      </x:c>
      <x:c r="C50" s="16" t="n">
        <x:v>1</x:v>
      </x:c>
      <x:c r="D50" s="30" t="n">
        <x:v>46407</x:v>
      </x:c>
      <x:c r="E50" s="30" t="n">
        <x:v>46388</x:v>
      </x:c>
      <x:c r="F50" s="30" t="n">
        <x:v>46437</x:v>
      </x:c>
      <x:c r="G50" s="3" t="str">
        <x:v>GL.OPEX.OPX.PAYROLL</x:v>
      </x:c>
      <x:c r="H50" s="3" t="str">
        <x:v>FIN</x:v>
      </x:c>
      <x:c r="I50" s="3" t="str">
        <x:v>V.ACCOUNTS</x:v>
      </x:c>
      <x:c r="J50" s="3" t="str">
        <x:v>MAP.ACTUAL.COST.OPX.PAYROLL.V.ACCOUNTS.FIN</x:v>
      </x:c>
      <x:c r="K50" s="3" t="str">
        <x:v>OPX.PAYROLL</x:v>
      </x:c>
      <x:c r="L50" s="3" t="str">
        <x:v>operating</x:v>
      </x:c>
      <x:c r="M50" s="3" t="str">
        <x:v>recurring</x:v>
      </x:c>
      <x:c r="N50" s="3" t="str">
        <x:v>committed</x:v>
      </x:c>
      <x:c r="O50" s="3" t="str">
        <x:v>fixed</x:v>
      </x:c>
      <x:c r="P50" s="32" t="n">
        <x:v>75</x:v>
      </x:c>
      <x:c r="Q50" s="32" t="n">
        <x:v>0</x:v>
      </x:c>
      <x:c r="R50" s="24" t="n">
        <x:f>P50-Q50</x:f>
        <x:v>75</x:v>
      </x:c>
      <x:c r="S50" s="18" t="n">
        <x:f>'D03_Accounts'!D55</x:f>
        <x:v>1</x:v>
      </x:c>
      <x:c r="T50" s="24" t="n">
        <x:f>R50*S50</x:f>
        <x:v>75</x:v>
      </x:c>
      <x:c r="U50" s="25" t="str">
        <x:f>'D03_Mappings'!E54</x:f>
        <x:v>operating_expense</x:v>
      </x:c>
      <x:c r="V50" s="24" t="str">
        <x:f>IF(I50="",IF(U50="people","PAYROLL","UNMAPPED"),I50)</x:f>
        <x:v>V.ACCOUNTS</x:v>
      </x:c>
      <x:c r="W50" s="24" t="n">
        <x:f>IF(AND(G50="GL.CASH",L50="operating"),Q50,0)</x:f>
        <x:v>0</x:v>
      </x:c>
      <x:c r="X50" s="24" t="n">
        <x:f>IF(AND(G50="GL.CASH",L50="operating"),P50,0)</x:f>
        <x:v>0</x:v>
      </x:c>
      <x:c r="Y50" s="24" t="n">
        <x:f>IF(AND(G50="GL.CASH",L50="investing"),Q50-P50,0)</x:f>
        <x:v>0</x:v>
      </x:c>
      <x:c r="Z50" s="24" t="n">
        <x:f>IF(AND(G50="GL.CASH",L50="financing"),P50,0)</x:f>
        <x:v>0</x:v>
      </x:c>
      <x:c r="AA50" s="24" t="n">
        <x:f>IF(AND(G50="GL.CASH",L50="financing"),Q50,0)</x:f>
        <x:v>0</x:v>
      </x:c>
    </x:row>
    <x:row r="51" ht="25" customHeight="1">
      <x:c r="A51" s="3" t="str">
        <x:v>ACT/PAYADMIN-M01/2</x:v>
      </x:c>
      <x:c r="B51" s="3" t="str">
        <x:v>PAYADMIN-M01</x:v>
      </x:c>
      <x:c r="C51" s="16" t="n">
        <x:v>1</x:v>
      </x:c>
      <x:c r="D51" s="30" t="n">
        <x:v>46407</x:v>
      </x:c>
      <x:c r="E51" s="30" t="n">
        <x:v>46388</x:v>
      </x:c>
      <x:c r="F51" s="30" t="n">
        <x:v>46437</x:v>
      </x:c>
      <x:c r="G51" s="3" t="str">
        <x:v>GL.VAT.DOM_ASSET</x:v>
      </x:c>
      <x:c r="H51" s="3" t="str">
        <x:v>FIN</x:v>
      </x:c>
      <x:c r="I51" s="3" t="str">
        <x:v>V.ACCOUNTS</x:v>
      </x:c>
      <x:c r="J51" s="3" t="str">
        <x:v>MAP.ACTUAL.COST.OPX.PAYROLL.V.ACCOUNTS.FIN</x:v>
      </x:c>
      <x:c r="K51" s="3" t="str">
        <x:v>OPX.PAYROLL</x:v>
      </x:c>
      <x:c r="L51" s="3" t="str">
        <x:v>operating</x:v>
      </x:c>
      <x:c r="M51" s="3" t="str">
        <x:v>not_applicable</x:v>
      </x:c>
      <x:c r="N51" s="3" t="str">
        <x:v>not_applicable</x:v>
      </x:c>
      <x:c r="O51" s="3" t="str">
        <x:v>not_applicable</x:v>
      </x:c>
      <x:c r="P51" s="32" t="n">
        <x:v>14.25</x:v>
      </x:c>
      <x:c r="Q51" s="32" t="n">
        <x:v>0</x:v>
      </x:c>
      <x:c r="R51" s="24" t="n">
        <x:f>P51-Q51</x:f>
        <x:v>14.25</x:v>
      </x:c>
      <x:c r="S51" s="18" t="n">
        <x:f>'D03_Accounts'!D15</x:f>
        <x:v>0</x:v>
      </x:c>
      <x:c r="T51" s="24" t="n">
        <x:f>R51*S51</x:f>
        <x:v>0</x:v>
      </x:c>
      <x:c r="U51" s="25" t="str">
        <x:f>'D03_Mappings'!E55</x:f>
        <x:v>tax_assets</x:v>
      </x:c>
      <x:c r="V51" s="24" t="str">
        <x:f>IF(I51="",IF(U51="people","PAYROLL","UNMAPPED"),I51)</x:f>
        <x:v>V.ACCOUNTS</x:v>
      </x:c>
      <x:c r="W51" s="24" t="n">
        <x:f>IF(AND(G51="GL.CASH",L51="operating"),Q51,0)</x:f>
        <x:v>0</x:v>
      </x:c>
      <x:c r="X51" s="24" t="n">
        <x:f>IF(AND(G51="GL.CASH",L51="operating"),P51,0)</x:f>
        <x:v>0</x:v>
      </x:c>
      <x:c r="Y51" s="24" t="n">
        <x:f>IF(AND(G51="GL.CASH",L51="investing"),Q51-P51,0)</x:f>
        <x:v>0</x:v>
      </x:c>
      <x:c r="Z51" s="24" t="n">
        <x:f>IF(AND(G51="GL.CASH",L51="financing"),P51,0)</x:f>
        <x:v>0</x:v>
      </x:c>
      <x:c r="AA51" s="24" t="n">
        <x:f>IF(AND(G51="GL.CASH",L51="financing"),Q51,0)</x:f>
        <x:v>0</x:v>
      </x:c>
    </x:row>
    <x:row r="52" ht="25" customHeight="1">
      <x:c r="A52" s="3" t="str">
        <x:v>ACT/PAYADMIN-M01/3</x:v>
      </x:c>
      <x:c r="B52" s="3" t="str">
        <x:v>PAYADMIN-M01</x:v>
      </x:c>
      <x:c r="C52" s="16" t="n">
        <x:v>1</x:v>
      </x:c>
      <x:c r="D52" s="30" t="n">
        <x:v>46407</x:v>
      </x:c>
      <x:c r="E52" s="30" t="n">
        <x:v>46388</x:v>
      </x:c>
      <x:c r="F52" s="30" t="n">
        <x:v>46437</x:v>
      </x:c>
      <x:c r="G52" s="3" t="str">
        <x:v>GL.AP.SUPPLIER</x:v>
      </x:c>
      <x:c r="H52" s="3" t="str">
        <x:v>FIN</x:v>
      </x:c>
      <x:c r="I52" s="3" t="str">
        <x:v>V.ACCOUNTS</x:v>
      </x:c>
      <x:c r="J52" s="3" t="str">
        <x:v>MAP.ACTUAL.COST.OPX.PAYROLL.V.ACCOUNTS.FIN</x:v>
      </x:c>
      <x:c r="K52" s="3" t="str">
        <x:v>OPX.PAYROLL</x:v>
      </x:c>
      <x:c r="L52" s="3" t="str">
        <x:v>operating</x:v>
      </x:c>
      <x:c r="M52" s="3" t="str">
        <x:v>not_applicable</x:v>
      </x:c>
      <x:c r="N52" s="3" t="str">
        <x:v>not_applicable</x:v>
      </x:c>
      <x:c r="O52" s="3" t="str">
        <x:v>not_applicable</x:v>
      </x:c>
      <x:c r="P52" s="32" t="n">
        <x:v>0</x:v>
      </x:c>
      <x:c r="Q52" s="32" t="n">
        <x:v>89.25</x:v>
      </x:c>
      <x:c r="R52" s="24" t="n">
        <x:f>P52-Q52</x:f>
        <x:v>-89.25</x:v>
      </x:c>
      <x:c r="S52" s="18" t="n">
        <x:f>'D03_Accounts'!D23</x:f>
        <x:v>0</x:v>
      </x:c>
      <x:c r="T52" s="24" t="n">
        <x:f>R52*S52</x:f>
        <x:v>0</x:v>
      </x:c>
      <x:c r="U52" s="25" t="str">
        <x:f>'D03_Mappings'!E56</x:f>
        <x:v>ap</x:v>
      </x:c>
      <x:c r="V52" s="24" t="str">
        <x:f>IF(I52="",IF(U52="people","PAYROLL","UNMAPPED"),I52)</x:f>
        <x:v>V.ACCOUNTS</x:v>
      </x:c>
      <x:c r="W52" s="24" t="n">
        <x:f>IF(AND(G52="GL.CASH",L52="operating"),Q52,0)</x:f>
        <x:v>0</x:v>
      </x:c>
      <x:c r="X52" s="24" t="n">
        <x:f>IF(AND(G52="GL.CASH",L52="operating"),P52,0)</x:f>
        <x:v>0</x:v>
      </x:c>
      <x:c r="Y52" s="24" t="n">
        <x:f>IF(AND(G52="GL.CASH",L52="investing"),Q52-P52,0)</x:f>
        <x:v>0</x:v>
      </x:c>
      <x:c r="Z52" s="24" t="n">
        <x:f>IF(AND(G52="GL.CASH",L52="financing"),P52,0)</x:f>
        <x:v>0</x:v>
      </x:c>
      <x:c r="AA52" s="24" t="n">
        <x:f>IF(AND(G52="GL.CASH",L52="financing"),Q52,0)</x:f>
        <x:v>0</x:v>
      </x:c>
    </x:row>
    <x:row r="53" ht="25" customHeight="1">
      <x:c r="A53" s="3" t="str">
        <x:v>ACT/SW-M01-P01/1</x:v>
      </x:c>
      <x:c r="B53" s="3" t="str">
        <x:v>SW-M01-P01</x:v>
      </x:c>
      <x:c r="C53" s="16" t="n">
        <x:v>1</x:v>
      </x:c>
      <x:c r="D53" s="30" t="n">
        <x:v>46407</x:v>
      </x:c>
      <x:c r="E53" s="30" t="n">
        <x:v>46388</x:v>
      </x:c>
      <x:c r="F53" s="30" t="n">
        <x:v>46437</x:v>
      </x:c>
      <x:c r="G53" s="3" t="str">
        <x:v>GL.OPEX.PPL.SW</x:v>
      </x:c>
      <x:c r="H53" s="3" t="str">
        <x:v>MGMT</x:v>
      </x:c>
      <x:c r="I53" s="3" t="str">
        <x:v>V.SOFTWARE</x:v>
      </x:c>
      <x:c r="J53" s="3" t="str">
        <x:v>MAP.ACTUAL.COST.RC.PPL.SW.MGMT.V.SOFTWARE.MGMT</x:v>
      </x:c>
      <x:c r="K53" s="3" t="str">
        <x:v>OPX.SOFTWARE</x:v>
      </x:c>
      <x:c r="L53" s="3" t="str">
        <x:v>operating</x:v>
      </x:c>
      <x:c r="M53" s="3" t="str">
        <x:v>recurring</x:v>
      </x:c>
      <x:c r="N53" s="3" t="str">
        <x:v>committed</x:v>
      </x:c>
      <x:c r="O53" s="3" t="str">
        <x:v>fixed</x:v>
      </x:c>
      <x:c r="P53" s="32" t="n">
        <x:v>450</x:v>
      </x:c>
      <x:c r="Q53" s="32" t="n">
        <x:v>0</x:v>
      </x:c>
      <x:c r="R53" s="24" t="n">
        <x:f>P53-Q53</x:f>
        <x:v>450</x:v>
      </x:c>
      <x:c r="S53" s="18" t="n">
        <x:f>'D03_Accounts'!D66</x:f>
        <x:v>1</x:v>
      </x:c>
      <x:c r="T53" s="24" t="n">
        <x:f>R53*S53</x:f>
        <x:v>450</x:v>
      </x:c>
      <x:c r="U53" s="25" t="str">
        <x:f>'D03_Mappings'!E121</x:f>
        <x:v>operating_expense</x:v>
      </x:c>
      <x:c r="V53" s="24" t="str">
        <x:f>IF(I53="",IF(U53="people","PAYROLL","UNMAPPED"),I53)</x:f>
        <x:v>V.SOFTWARE</x:v>
      </x:c>
      <x:c r="W53" s="24" t="n">
        <x:f>IF(AND(G53="GL.CASH",L53="operating"),Q53,0)</x:f>
        <x:v>0</x:v>
      </x:c>
      <x:c r="X53" s="24" t="n">
        <x:f>IF(AND(G53="GL.CASH",L53="operating"),P53,0)</x:f>
        <x:v>0</x:v>
      </x:c>
      <x:c r="Y53" s="24" t="n">
        <x:f>IF(AND(G53="GL.CASH",L53="investing"),Q53-P53,0)</x:f>
        <x:v>0</x:v>
      </x:c>
      <x:c r="Z53" s="24" t="n">
        <x:f>IF(AND(G53="GL.CASH",L53="financing"),P53,0)</x:f>
        <x:v>0</x:v>
      </x:c>
      <x:c r="AA53" s="24" t="n">
        <x:f>IF(AND(G53="GL.CASH",L53="financing"),Q53,0)</x:f>
        <x:v>0</x:v>
      </x:c>
    </x:row>
    <x:row r="54" ht="25" customHeight="1">
      <x:c r="A54" s="3" t="str">
        <x:v>ACT/SW-M01-P01/2</x:v>
      </x:c>
      <x:c r="B54" s="3" t="str">
        <x:v>SW-M01-P01</x:v>
      </x:c>
      <x:c r="C54" s="16" t="n">
        <x:v>1</x:v>
      </x:c>
      <x:c r="D54" s="30" t="n">
        <x:v>46407</x:v>
      </x:c>
      <x:c r="E54" s="30" t="n">
        <x:v>46388</x:v>
      </x:c>
      <x:c r="F54" s="30" t="n">
        <x:v>46437</x:v>
      </x:c>
      <x:c r="G54" s="3" t="str">
        <x:v>GL.VAT.DOM_ASSET</x:v>
      </x:c>
      <x:c r="H54" s="3" t="str">
        <x:v>MGMT</x:v>
      </x:c>
      <x:c r="I54" s="3" t="str">
        <x:v>V.SOFTWARE</x:v>
      </x:c>
      <x:c r="J54" s="3" t="str">
        <x:v>MAP.ACTUAL.COST.RC.PPL.SW.MGMT.V.SOFTWARE.MGMT</x:v>
      </x:c>
      <x:c r="K54" s="3" t="str">
        <x:v>OPX.SOFTWARE</x:v>
      </x:c>
      <x:c r="L54" s="3" t="str">
        <x:v>operating</x:v>
      </x:c>
      <x:c r="M54" s="3" t="str">
        <x:v>not_applicable</x:v>
      </x:c>
      <x:c r="N54" s="3" t="str">
        <x:v>not_applicable</x:v>
      </x:c>
      <x:c r="O54" s="3" t="str">
        <x:v>not_applicable</x:v>
      </x:c>
      <x:c r="P54" s="32" t="n">
        <x:v>85.5</x:v>
      </x:c>
      <x:c r="Q54" s="32" t="n">
        <x:v>0</x:v>
      </x:c>
      <x:c r="R54" s="24" t="n">
        <x:f>P54-Q54</x:f>
        <x:v>85.5</x:v>
      </x:c>
      <x:c r="S54" s="18" t="n">
        <x:f>'D03_Accounts'!D15</x:f>
        <x:v>0</x:v>
      </x:c>
      <x:c r="T54" s="24" t="n">
        <x:f>R54*S54</x:f>
        <x:v>0</x:v>
      </x:c>
      <x:c r="U54" s="25" t="str">
        <x:f>'D03_Mappings'!E122</x:f>
        <x:v>tax_assets</x:v>
      </x:c>
      <x:c r="V54" s="24" t="str">
        <x:f>IF(I54="",IF(U54="people","PAYROLL","UNMAPPED"),I54)</x:f>
        <x:v>V.SOFTWARE</x:v>
      </x:c>
      <x:c r="W54" s="24" t="n">
        <x:f>IF(AND(G54="GL.CASH",L54="operating"),Q54,0)</x:f>
        <x:v>0</x:v>
      </x:c>
      <x:c r="X54" s="24" t="n">
        <x:f>IF(AND(G54="GL.CASH",L54="operating"),P54,0)</x:f>
        <x:v>0</x:v>
      </x:c>
      <x:c r="Y54" s="24" t="n">
        <x:f>IF(AND(G54="GL.CASH",L54="investing"),Q54-P54,0)</x:f>
        <x:v>0</x:v>
      </x:c>
      <x:c r="Z54" s="24" t="n">
        <x:f>IF(AND(G54="GL.CASH",L54="financing"),P54,0)</x:f>
        <x:v>0</x:v>
      </x:c>
      <x:c r="AA54" s="24" t="n">
        <x:f>IF(AND(G54="GL.CASH",L54="financing"),Q54,0)</x:f>
        <x:v>0</x:v>
      </x:c>
    </x:row>
    <x:row r="55" ht="25" customHeight="1">
      <x:c r="A55" s="3" t="str">
        <x:v>ACT/SW-M01-P01/3</x:v>
      </x:c>
      <x:c r="B55" s="3" t="str">
        <x:v>SW-M01-P01</x:v>
      </x:c>
      <x:c r="C55" s="16" t="n">
        <x:v>1</x:v>
      </x:c>
      <x:c r="D55" s="30" t="n">
        <x:v>46407</x:v>
      </x:c>
      <x:c r="E55" s="30" t="n">
        <x:v>46388</x:v>
      </x:c>
      <x:c r="F55" s="30" t="n">
        <x:v>46437</x:v>
      </x:c>
      <x:c r="G55" s="3" t="str">
        <x:v>GL.AP.SUPPLIER</x:v>
      </x:c>
      <x:c r="H55" s="3" t="str">
        <x:v>MGMT</x:v>
      </x:c>
      <x:c r="I55" s="3" t="str">
        <x:v>V.SOFTWARE</x:v>
      </x:c>
      <x:c r="J55" s="3" t="str">
        <x:v>MAP.ACTUAL.COST.RC.PPL.SW.MGMT.V.SOFTWARE.MGMT</x:v>
      </x:c>
      <x:c r="K55" s="3" t="str">
        <x:v>OPX.SOFTWARE</x:v>
      </x:c>
      <x:c r="L55" s="3" t="str">
        <x:v>operating</x:v>
      </x:c>
      <x:c r="M55" s="3" t="str">
        <x:v>not_applicable</x:v>
      </x:c>
      <x:c r="N55" s="3" t="str">
        <x:v>not_applicable</x:v>
      </x:c>
      <x:c r="O55" s="3" t="str">
        <x:v>not_applicable</x:v>
      </x:c>
      <x:c r="P55" s="32" t="n">
        <x:v>0</x:v>
      </x:c>
      <x:c r="Q55" s="32" t="n">
        <x:v>450</x:v>
      </x:c>
      <x:c r="R55" s="24" t="n">
        <x:f>P55-Q55</x:f>
        <x:v>-450</x:v>
      </x:c>
      <x:c r="S55" s="18" t="n">
        <x:f>'D03_Accounts'!D23</x:f>
        <x:v>0</x:v>
      </x:c>
      <x:c r="T55" s="24" t="n">
        <x:f>R55*S55</x:f>
        <x:v>0</x:v>
      </x:c>
      <x:c r="U55" s="25" t="str">
        <x:f>'D03_Mappings'!E123</x:f>
        <x:v>ap</x:v>
      </x:c>
      <x:c r="V55" s="24" t="str">
        <x:f>IF(I55="",IF(U55="people","PAYROLL","UNMAPPED"),I55)</x:f>
        <x:v>V.SOFTWARE</x:v>
      </x:c>
      <x:c r="W55" s="24" t="n">
        <x:f>IF(AND(G55="GL.CASH",L55="operating"),Q55,0)</x:f>
        <x:v>0</x:v>
      </x:c>
      <x:c r="X55" s="24" t="n">
        <x:f>IF(AND(G55="GL.CASH",L55="operating"),P55,0)</x:f>
        <x:v>0</x:v>
      </x:c>
      <x:c r="Y55" s="24" t="n">
        <x:f>IF(AND(G55="GL.CASH",L55="investing"),Q55-P55,0)</x:f>
        <x:v>0</x:v>
      </x:c>
      <x:c r="Z55" s="24" t="n">
        <x:f>IF(AND(G55="GL.CASH",L55="financing"),P55,0)</x:f>
        <x:v>0</x:v>
      </x:c>
      <x:c r="AA55" s="24" t="n">
        <x:f>IF(AND(G55="GL.CASH",L55="financing"),Q55,0)</x:f>
        <x:v>0</x:v>
      </x:c>
    </x:row>
    <x:row r="56" ht="25" customHeight="1">
      <x:c r="A56" s="3" t="str">
        <x:v>ACT/SW-M01-P01/4</x:v>
      </x:c>
      <x:c r="B56" s="3" t="str">
        <x:v>SW-M01-P01</x:v>
      </x:c>
      <x:c r="C56" s="16" t="n">
        <x:v>1</x:v>
      </x:c>
      <x:c r="D56" s="30" t="n">
        <x:v>46407</x:v>
      </x:c>
      <x:c r="E56" s="30" t="n">
        <x:v>46388</x:v>
      </x:c>
      <x:c r="F56" s="30" t="n">
        <x:v>46437</x:v>
      </x:c>
      <x:c r="G56" s="3" t="str">
        <x:v>GL.VAT.DOM_LIAB</x:v>
      </x:c>
      <x:c r="H56" s="3" t="str">
        <x:v>MGMT</x:v>
      </x:c>
      <x:c r="I56" s="3" t="str">
        <x:v>V.SOFTWARE</x:v>
      </x:c>
      <x:c r="J56" s="3" t="str">
        <x:v>MAP.ACTUAL.COST.RC.PPL.SW.MGMT.V.SOFTWARE.MGMT</x:v>
      </x:c>
      <x:c r="K56" s="3" t="str">
        <x:v>OPX.SOFTWARE</x:v>
      </x:c>
      <x:c r="L56" s="3" t="str">
        <x:v>operating</x:v>
      </x:c>
      <x:c r="M56" s="3" t="str">
        <x:v>not_applicable</x:v>
      </x:c>
      <x:c r="N56" s="3" t="str">
        <x:v>not_applicable</x:v>
      </x:c>
      <x:c r="O56" s="3" t="str">
        <x:v>not_applicable</x:v>
      </x:c>
      <x:c r="P56" s="32" t="n">
        <x:v>0</x:v>
      </x:c>
      <x:c r="Q56" s="32" t="n">
        <x:v>85.5</x:v>
      </x:c>
      <x:c r="R56" s="24" t="n">
        <x:f>P56-Q56</x:f>
        <x:v>-85.5</x:v>
      </x:c>
      <x:c r="S56" s="18" t="n">
        <x:f>'D03_Accounts'!D29</x:f>
        <x:v>0</x:v>
      </x:c>
      <x:c r="T56" s="24" t="n">
        <x:f>R56*S56</x:f>
        <x:v>0</x:v>
      </x:c>
      <x:c r="U56" s="25" t="str">
        <x:f>'D03_Mappings'!E124</x:f>
        <x:v>tax_liabilities</x:v>
      </x:c>
      <x:c r="V56" s="24" t="str">
        <x:f>IF(I56="",IF(U56="people","PAYROLL","UNMAPPED"),I56)</x:f>
        <x:v>V.SOFTWARE</x:v>
      </x:c>
      <x:c r="W56" s="24" t="n">
        <x:f>IF(AND(G56="GL.CASH",L56="operating"),Q56,0)</x:f>
        <x:v>0</x:v>
      </x:c>
      <x:c r="X56" s="24" t="n">
        <x:f>IF(AND(G56="GL.CASH",L56="operating"),P56,0)</x:f>
        <x:v>0</x:v>
      </x:c>
      <x:c r="Y56" s="24" t="n">
        <x:f>IF(AND(G56="GL.CASH",L56="investing"),Q56-P56,0)</x:f>
        <x:v>0</x:v>
      </x:c>
      <x:c r="Z56" s="24" t="n">
        <x:f>IF(AND(G56="GL.CASH",L56="financing"),P56,0)</x:f>
        <x:v>0</x:v>
      </x:c>
      <x:c r="AA56" s="24" t="n">
        <x:f>IF(AND(G56="GL.CASH",L56="financing"),Q56,0)</x:f>
        <x:v>0</x:v>
      </x:c>
    </x:row>
    <x:row r="57" ht="25" customHeight="1">
      <x:c r="A57" s="3" t="str">
        <x:v>ACT/SW-M01-P02/1</x:v>
      </x:c>
      <x:c r="B57" s="3" t="str">
        <x:v>SW-M01-P02</x:v>
      </x:c>
      <x:c r="C57" s="16" t="n">
        <x:v>1</x:v>
      </x:c>
      <x:c r="D57" s="30" t="n">
        <x:v>46407</x:v>
      </x:c>
      <x:c r="E57" s="30" t="n">
        <x:v>46388</x:v>
      </x:c>
      <x:c r="F57" s="30" t="n">
        <x:v>46437</x:v>
      </x:c>
      <x:c r="G57" s="3" t="str">
        <x:v>GL.OPEX.PPL.SW</x:v>
      </x:c>
      <x:c r="H57" s="3" t="str">
        <x:v>ENG</x:v>
      </x:c>
      <x:c r="I57" s="3" t="str">
        <x:v>V.SOFTWARE</x:v>
      </x:c>
      <x:c r="J57" s="3" t="str">
        <x:v>MAP.ACTUAL.COST.RC.PPL.SW.ENG.V.SOFTWARE.ENG</x:v>
      </x:c>
      <x:c r="K57" s="3" t="str">
        <x:v>OPX.SOFTWARE</x:v>
      </x:c>
      <x:c r="L57" s="3" t="str">
        <x:v>operating</x:v>
      </x:c>
      <x:c r="M57" s="3" t="str">
        <x:v>recurring</x:v>
      </x:c>
      <x:c r="N57" s="3" t="str">
        <x:v>committed</x:v>
      </x:c>
      <x:c r="O57" s="3" t="str">
        <x:v>fixed</x:v>
      </x:c>
      <x:c r="P57" s="32" t="n">
        <x:v>450</x:v>
      </x:c>
      <x:c r="Q57" s="32" t="n">
        <x:v>0</x:v>
      </x:c>
      <x:c r="R57" s="24" t="n">
        <x:f>P57-Q57</x:f>
        <x:v>450</x:v>
      </x:c>
      <x:c r="S57" s="18" t="n">
        <x:f>'D03_Accounts'!D66</x:f>
        <x:v>1</x:v>
      </x:c>
      <x:c r="T57" s="24" t="n">
        <x:f>R57*S57</x:f>
        <x:v>450</x:v>
      </x:c>
      <x:c r="U57" s="25" t="str">
        <x:f>'D03_Mappings'!E117</x:f>
        <x:v>operating_expense</x:v>
      </x:c>
      <x:c r="V57" s="24" t="str">
        <x:f>IF(I57="",IF(U57="people","PAYROLL","UNMAPPED"),I57)</x:f>
        <x:v>V.SOFTWARE</x:v>
      </x:c>
      <x:c r="W57" s="24" t="n">
        <x:f>IF(AND(G57="GL.CASH",L57="operating"),Q57,0)</x:f>
        <x:v>0</x:v>
      </x:c>
      <x:c r="X57" s="24" t="n">
        <x:f>IF(AND(G57="GL.CASH",L57="operating"),P57,0)</x:f>
        <x:v>0</x:v>
      </x:c>
      <x:c r="Y57" s="24" t="n">
        <x:f>IF(AND(G57="GL.CASH",L57="investing"),Q57-P57,0)</x:f>
        <x:v>0</x:v>
      </x:c>
      <x:c r="Z57" s="24" t="n">
        <x:f>IF(AND(G57="GL.CASH",L57="financing"),P57,0)</x:f>
        <x:v>0</x:v>
      </x:c>
      <x:c r="AA57" s="24" t="n">
        <x:f>IF(AND(G57="GL.CASH",L57="financing"),Q57,0)</x:f>
        <x:v>0</x:v>
      </x:c>
    </x:row>
    <x:row r="58" ht="25" customHeight="1">
      <x:c r="A58" s="3" t="str">
        <x:v>ACT/SW-M01-P02/2</x:v>
      </x:c>
      <x:c r="B58" s="3" t="str">
        <x:v>SW-M01-P02</x:v>
      </x:c>
      <x:c r="C58" s="16" t="n">
        <x:v>1</x:v>
      </x:c>
      <x:c r="D58" s="30" t="n">
        <x:v>46407</x:v>
      </x:c>
      <x:c r="E58" s="30" t="n">
        <x:v>46388</x:v>
      </x:c>
      <x:c r="F58" s="30" t="n">
        <x:v>46437</x:v>
      </x:c>
      <x:c r="G58" s="3" t="str">
        <x:v>GL.VAT.DOM_ASSET</x:v>
      </x:c>
      <x:c r="H58" s="3" t="str">
        <x:v>ENG</x:v>
      </x:c>
      <x:c r="I58" s="3" t="str">
        <x:v>V.SOFTWARE</x:v>
      </x:c>
      <x:c r="J58" s="3" t="str">
        <x:v>MAP.ACTUAL.COST.RC.PPL.SW.ENG.V.SOFTWARE.ENG</x:v>
      </x:c>
      <x:c r="K58" s="3" t="str">
        <x:v>OPX.SOFTWARE</x:v>
      </x:c>
      <x:c r="L58" s="3" t="str">
        <x:v>operating</x:v>
      </x:c>
      <x:c r="M58" s="3" t="str">
        <x:v>not_applicable</x:v>
      </x:c>
      <x:c r="N58" s="3" t="str">
        <x:v>not_applicable</x:v>
      </x:c>
      <x:c r="O58" s="3" t="str">
        <x:v>not_applicable</x:v>
      </x:c>
      <x:c r="P58" s="32" t="n">
        <x:v>85.5</x:v>
      </x:c>
      <x:c r="Q58" s="32" t="n">
        <x:v>0</x:v>
      </x:c>
      <x:c r="R58" s="24" t="n">
        <x:f>P58-Q58</x:f>
        <x:v>85.5</x:v>
      </x:c>
      <x:c r="S58" s="18" t="n">
        <x:f>'D03_Accounts'!D15</x:f>
        <x:v>0</x:v>
      </x:c>
      <x:c r="T58" s="24" t="n">
        <x:f>R58*S58</x:f>
        <x:v>0</x:v>
      </x:c>
      <x:c r="U58" s="25" t="str">
        <x:f>'D03_Mappings'!E118</x:f>
        <x:v>tax_assets</x:v>
      </x:c>
      <x:c r="V58" s="24" t="str">
        <x:f>IF(I58="",IF(U58="people","PAYROLL","UNMAPPED"),I58)</x:f>
        <x:v>V.SOFTWARE</x:v>
      </x:c>
      <x:c r="W58" s="24" t="n">
        <x:f>IF(AND(G58="GL.CASH",L58="operating"),Q58,0)</x:f>
        <x:v>0</x:v>
      </x:c>
      <x:c r="X58" s="24" t="n">
        <x:f>IF(AND(G58="GL.CASH",L58="operating"),P58,0)</x:f>
        <x:v>0</x:v>
      </x:c>
      <x:c r="Y58" s="24" t="n">
        <x:f>IF(AND(G58="GL.CASH",L58="investing"),Q58-P58,0)</x:f>
        <x:v>0</x:v>
      </x:c>
      <x:c r="Z58" s="24" t="n">
        <x:f>IF(AND(G58="GL.CASH",L58="financing"),P58,0)</x:f>
        <x:v>0</x:v>
      </x:c>
      <x:c r="AA58" s="24" t="n">
        <x:f>IF(AND(G58="GL.CASH",L58="financing"),Q58,0)</x:f>
        <x:v>0</x:v>
      </x:c>
    </x:row>
    <x:row r="59" ht="25" customHeight="1">
      <x:c r="A59" s="3" t="str">
        <x:v>ACT/SW-M01-P02/3</x:v>
      </x:c>
      <x:c r="B59" s="3" t="str">
        <x:v>SW-M01-P02</x:v>
      </x:c>
      <x:c r="C59" s="16" t="n">
        <x:v>1</x:v>
      </x:c>
      <x:c r="D59" s="30" t="n">
        <x:v>46407</x:v>
      </x:c>
      <x:c r="E59" s="30" t="n">
        <x:v>46388</x:v>
      </x:c>
      <x:c r="F59" s="30" t="n">
        <x:v>46437</x:v>
      </x:c>
      <x:c r="G59" s="3" t="str">
        <x:v>GL.AP.SUPPLIER</x:v>
      </x:c>
      <x:c r="H59" s="3" t="str">
        <x:v>ENG</x:v>
      </x:c>
      <x:c r="I59" s="3" t="str">
        <x:v>V.SOFTWARE</x:v>
      </x:c>
      <x:c r="J59" s="3" t="str">
        <x:v>MAP.ACTUAL.COST.RC.PPL.SW.ENG.V.SOFTWARE.ENG</x:v>
      </x:c>
      <x:c r="K59" s="3" t="str">
        <x:v>OPX.SOFTWARE</x:v>
      </x:c>
      <x:c r="L59" s="3" t="str">
        <x:v>operating</x:v>
      </x:c>
      <x:c r="M59" s="3" t="str">
        <x:v>not_applicable</x:v>
      </x:c>
      <x:c r="N59" s="3" t="str">
        <x:v>not_applicable</x:v>
      </x:c>
      <x:c r="O59" s="3" t="str">
        <x:v>not_applicable</x:v>
      </x:c>
      <x:c r="P59" s="32" t="n">
        <x:v>0</x:v>
      </x:c>
      <x:c r="Q59" s="32" t="n">
        <x:v>450</x:v>
      </x:c>
      <x:c r="R59" s="24" t="n">
        <x:f>P59-Q59</x:f>
        <x:v>-450</x:v>
      </x:c>
      <x:c r="S59" s="18" t="n">
        <x:f>'D03_Accounts'!D23</x:f>
        <x:v>0</x:v>
      </x:c>
      <x:c r="T59" s="24" t="n">
        <x:f>R59*S59</x:f>
        <x:v>0</x:v>
      </x:c>
      <x:c r="U59" s="25" t="str">
        <x:f>'D03_Mappings'!E119</x:f>
        <x:v>ap</x:v>
      </x:c>
      <x:c r="V59" s="24" t="str">
        <x:f>IF(I59="",IF(U59="people","PAYROLL","UNMAPPED"),I59)</x:f>
        <x:v>V.SOFTWARE</x:v>
      </x:c>
      <x:c r="W59" s="24" t="n">
        <x:f>IF(AND(G59="GL.CASH",L59="operating"),Q59,0)</x:f>
        <x:v>0</x:v>
      </x:c>
      <x:c r="X59" s="24" t="n">
        <x:f>IF(AND(G59="GL.CASH",L59="operating"),P59,0)</x:f>
        <x:v>0</x:v>
      </x:c>
      <x:c r="Y59" s="24" t="n">
        <x:f>IF(AND(G59="GL.CASH",L59="investing"),Q59-P59,0)</x:f>
        <x:v>0</x:v>
      </x:c>
      <x:c r="Z59" s="24" t="n">
        <x:f>IF(AND(G59="GL.CASH",L59="financing"),P59,0)</x:f>
        <x:v>0</x:v>
      </x:c>
      <x:c r="AA59" s="24" t="n">
        <x:f>IF(AND(G59="GL.CASH",L59="financing"),Q59,0)</x:f>
        <x:v>0</x:v>
      </x:c>
    </x:row>
    <x:row r="60" ht="25" customHeight="1">
      <x:c r="A60" s="3" t="str">
        <x:v>ACT/SW-M01-P02/4</x:v>
      </x:c>
      <x:c r="B60" s="3" t="str">
        <x:v>SW-M01-P02</x:v>
      </x:c>
      <x:c r="C60" s="16" t="n">
        <x:v>1</x:v>
      </x:c>
      <x:c r="D60" s="30" t="n">
        <x:v>46407</x:v>
      </x:c>
      <x:c r="E60" s="30" t="n">
        <x:v>46388</x:v>
      </x:c>
      <x:c r="F60" s="30" t="n">
        <x:v>46437</x:v>
      </x:c>
      <x:c r="G60" s="3" t="str">
        <x:v>GL.VAT.DOM_LIAB</x:v>
      </x:c>
      <x:c r="H60" s="3" t="str">
        <x:v>ENG</x:v>
      </x:c>
      <x:c r="I60" s="3" t="str">
        <x:v>V.SOFTWARE</x:v>
      </x:c>
      <x:c r="J60" s="3" t="str">
        <x:v>MAP.ACTUAL.COST.RC.PPL.SW.ENG.V.SOFTWARE.ENG</x:v>
      </x:c>
      <x:c r="K60" s="3" t="str">
        <x:v>OPX.SOFTWARE</x:v>
      </x:c>
      <x:c r="L60" s="3" t="str">
        <x:v>operating</x:v>
      </x:c>
      <x:c r="M60" s="3" t="str">
        <x:v>not_applicable</x:v>
      </x:c>
      <x:c r="N60" s="3" t="str">
        <x:v>not_applicable</x:v>
      </x:c>
      <x:c r="O60" s="3" t="str">
        <x:v>not_applicable</x:v>
      </x:c>
      <x:c r="P60" s="32" t="n">
        <x:v>0</x:v>
      </x:c>
      <x:c r="Q60" s="32" t="n">
        <x:v>85.5</x:v>
      </x:c>
      <x:c r="R60" s="24" t="n">
        <x:f>P60-Q60</x:f>
        <x:v>-85.5</x:v>
      </x:c>
      <x:c r="S60" s="18" t="n">
        <x:f>'D03_Accounts'!D29</x:f>
        <x:v>0</x:v>
      </x:c>
      <x:c r="T60" s="24" t="n">
        <x:f>R60*S60</x:f>
        <x:v>0</x:v>
      </x:c>
      <x:c r="U60" s="25" t="str">
        <x:f>'D03_Mappings'!E120</x:f>
        <x:v>tax_liabilities</x:v>
      </x:c>
      <x:c r="V60" s="24" t="str">
        <x:f>IF(I60="",IF(U60="people","PAYROLL","UNMAPPED"),I60)</x:f>
        <x:v>V.SOFTWARE</x:v>
      </x:c>
      <x:c r="W60" s="24" t="n">
        <x:f>IF(AND(G60="GL.CASH",L60="operating"),Q60,0)</x:f>
        <x:v>0</x:v>
      </x:c>
      <x:c r="X60" s="24" t="n">
        <x:f>IF(AND(G60="GL.CASH",L60="operating"),P60,0)</x:f>
        <x:v>0</x:v>
      </x:c>
      <x:c r="Y60" s="24" t="n">
        <x:f>IF(AND(G60="GL.CASH",L60="investing"),Q60-P60,0)</x:f>
        <x:v>0</x:v>
      </x:c>
      <x:c r="Z60" s="24" t="n">
        <x:f>IF(AND(G60="GL.CASH",L60="financing"),P60,0)</x:f>
        <x:v>0</x:v>
      </x:c>
      <x:c r="AA60" s="24" t="n">
        <x:f>IF(AND(G60="GL.CASH",L60="financing"),Q60,0)</x:f>
        <x:v>0</x:v>
      </x:c>
    </x:row>
    <x:row r="61" ht="25" customHeight="1">
      <x:c r="A61" s="3" t="str">
        <x:v>ACT/SW-M01-P03/1</x:v>
      </x:c>
      <x:c r="B61" s="3" t="str">
        <x:v>SW-M01-P03</x:v>
      </x:c>
      <x:c r="C61" s="16" t="n">
        <x:v>1</x:v>
      </x:c>
      <x:c r="D61" s="30" t="n">
        <x:v>46407</x:v>
      </x:c>
      <x:c r="E61" s="30" t="n">
        <x:v>46388</x:v>
      </x:c>
      <x:c r="F61" s="30" t="n">
        <x:v>46437</x:v>
      </x:c>
      <x:c r="G61" s="3" t="str">
        <x:v>GL.OPEX.PPL.SW</x:v>
      </x:c>
      <x:c r="H61" s="3" t="str">
        <x:v>ENG</x:v>
      </x:c>
      <x:c r="I61" s="3" t="str">
        <x:v>V.SOFTWARE</x:v>
      </x:c>
      <x:c r="J61" s="3" t="str">
        <x:v>MAP.ACTUAL.COST.RC.PPL.SW.ENG.V.SOFTWARE.ENG</x:v>
      </x:c>
      <x:c r="K61" s="3" t="str">
        <x:v>OPX.SOFTWARE</x:v>
      </x:c>
      <x:c r="L61" s="3" t="str">
        <x:v>operating</x:v>
      </x:c>
      <x:c r="M61" s="3" t="str">
        <x:v>recurring</x:v>
      </x:c>
      <x:c r="N61" s="3" t="str">
        <x:v>committed</x:v>
      </x:c>
      <x:c r="O61" s="3" t="str">
        <x:v>fixed</x:v>
      </x:c>
      <x:c r="P61" s="32" t="n">
        <x:v>450</x:v>
      </x:c>
      <x:c r="Q61" s="32" t="n">
        <x:v>0</x:v>
      </x:c>
      <x:c r="R61" s="24" t="n">
        <x:f>P61-Q61</x:f>
        <x:v>450</x:v>
      </x:c>
      <x:c r="S61" s="18" t="n">
        <x:f>'D03_Accounts'!D66</x:f>
        <x:v>1</x:v>
      </x:c>
      <x:c r="T61" s="24" t="n">
        <x:f>R61*S61</x:f>
        <x:v>450</x:v>
      </x:c>
      <x:c r="U61" s="25" t="str">
        <x:f>'D03_Mappings'!E117</x:f>
        <x:v>operating_expense</x:v>
      </x:c>
      <x:c r="V61" s="24" t="str">
        <x:f>IF(I61="",IF(U61="people","PAYROLL","UNMAPPED"),I61)</x:f>
        <x:v>V.SOFTWARE</x:v>
      </x:c>
      <x:c r="W61" s="24" t="n">
        <x:f>IF(AND(G61="GL.CASH",L61="operating"),Q61,0)</x:f>
        <x:v>0</x:v>
      </x:c>
      <x:c r="X61" s="24" t="n">
        <x:f>IF(AND(G61="GL.CASH",L61="operating"),P61,0)</x:f>
        <x:v>0</x:v>
      </x:c>
      <x:c r="Y61" s="24" t="n">
        <x:f>IF(AND(G61="GL.CASH",L61="investing"),Q61-P61,0)</x:f>
        <x:v>0</x:v>
      </x:c>
      <x:c r="Z61" s="24" t="n">
        <x:f>IF(AND(G61="GL.CASH",L61="financing"),P61,0)</x:f>
        <x:v>0</x:v>
      </x:c>
      <x:c r="AA61" s="24" t="n">
        <x:f>IF(AND(G61="GL.CASH",L61="financing"),Q61,0)</x:f>
        <x:v>0</x:v>
      </x:c>
    </x:row>
    <x:row r="62" ht="25" customHeight="1">
      <x:c r="A62" s="3" t="str">
        <x:v>ACT/SW-M01-P03/2</x:v>
      </x:c>
      <x:c r="B62" s="3" t="str">
        <x:v>SW-M01-P03</x:v>
      </x:c>
      <x:c r="C62" s="16" t="n">
        <x:v>1</x:v>
      </x:c>
      <x:c r="D62" s="30" t="n">
        <x:v>46407</x:v>
      </x:c>
      <x:c r="E62" s="30" t="n">
        <x:v>46388</x:v>
      </x:c>
      <x:c r="F62" s="30" t="n">
        <x:v>46437</x:v>
      </x:c>
      <x:c r="G62" s="3" t="str">
        <x:v>GL.VAT.DOM_ASSET</x:v>
      </x:c>
      <x:c r="H62" s="3" t="str">
        <x:v>ENG</x:v>
      </x:c>
      <x:c r="I62" s="3" t="str">
        <x:v>V.SOFTWARE</x:v>
      </x:c>
      <x:c r="J62" s="3" t="str">
        <x:v>MAP.ACTUAL.COST.RC.PPL.SW.ENG.V.SOFTWARE.ENG</x:v>
      </x:c>
      <x:c r="K62" s="3" t="str">
        <x:v>OPX.SOFTWARE</x:v>
      </x:c>
      <x:c r="L62" s="3" t="str">
        <x:v>operating</x:v>
      </x:c>
      <x:c r="M62" s="3" t="str">
        <x:v>not_applicable</x:v>
      </x:c>
      <x:c r="N62" s="3" t="str">
        <x:v>not_applicable</x:v>
      </x:c>
      <x:c r="O62" s="3" t="str">
        <x:v>not_applicable</x:v>
      </x:c>
      <x:c r="P62" s="32" t="n">
        <x:v>85.5</x:v>
      </x:c>
      <x:c r="Q62" s="32" t="n">
        <x:v>0</x:v>
      </x:c>
      <x:c r="R62" s="24" t="n">
        <x:f>P62-Q62</x:f>
        <x:v>85.5</x:v>
      </x:c>
      <x:c r="S62" s="18" t="n">
        <x:f>'D03_Accounts'!D15</x:f>
        <x:v>0</x:v>
      </x:c>
      <x:c r="T62" s="24" t="n">
        <x:f>R62*S62</x:f>
        <x:v>0</x:v>
      </x:c>
      <x:c r="U62" s="25" t="str">
        <x:f>'D03_Mappings'!E118</x:f>
        <x:v>tax_assets</x:v>
      </x:c>
      <x:c r="V62" s="24" t="str">
        <x:f>IF(I62="",IF(U62="people","PAYROLL","UNMAPPED"),I62)</x:f>
        <x:v>V.SOFTWARE</x:v>
      </x:c>
      <x:c r="W62" s="24" t="n">
        <x:f>IF(AND(G62="GL.CASH",L62="operating"),Q62,0)</x:f>
        <x:v>0</x:v>
      </x:c>
      <x:c r="X62" s="24" t="n">
        <x:f>IF(AND(G62="GL.CASH",L62="operating"),P62,0)</x:f>
        <x:v>0</x:v>
      </x:c>
      <x:c r="Y62" s="24" t="n">
        <x:f>IF(AND(G62="GL.CASH",L62="investing"),Q62-P62,0)</x:f>
        <x:v>0</x:v>
      </x:c>
      <x:c r="Z62" s="24" t="n">
        <x:f>IF(AND(G62="GL.CASH",L62="financing"),P62,0)</x:f>
        <x:v>0</x:v>
      </x:c>
      <x:c r="AA62" s="24" t="n">
        <x:f>IF(AND(G62="GL.CASH",L62="financing"),Q62,0)</x:f>
        <x:v>0</x:v>
      </x:c>
    </x:row>
    <x:row r="63" ht="25" customHeight="1">
      <x:c r="A63" s="3" t="str">
        <x:v>ACT/SW-M01-P03/3</x:v>
      </x:c>
      <x:c r="B63" s="3" t="str">
        <x:v>SW-M01-P03</x:v>
      </x:c>
      <x:c r="C63" s="16" t="n">
        <x:v>1</x:v>
      </x:c>
      <x:c r="D63" s="30" t="n">
        <x:v>46407</x:v>
      </x:c>
      <x:c r="E63" s="30" t="n">
        <x:v>46388</x:v>
      </x:c>
      <x:c r="F63" s="30" t="n">
        <x:v>46437</x:v>
      </x:c>
      <x:c r="G63" s="3" t="str">
        <x:v>GL.AP.SUPPLIER</x:v>
      </x:c>
      <x:c r="H63" s="3" t="str">
        <x:v>ENG</x:v>
      </x:c>
      <x:c r="I63" s="3" t="str">
        <x:v>V.SOFTWARE</x:v>
      </x:c>
      <x:c r="J63" s="3" t="str">
        <x:v>MAP.ACTUAL.COST.RC.PPL.SW.ENG.V.SOFTWARE.ENG</x:v>
      </x:c>
      <x:c r="K63" s="3" t="str">
        <x:v>OPX.SOFTWARE</x:v>
      </x:c>
      <x:c r="L63" s="3" t="str">
        <x:v>operating</x:v>
      </x:c>
      <x:c r="M63" s="3" t="str">
        <x:v>not_applicable</x:v>
      </x:c>
      <x:c r="N63" s="3" t="str">
        <x:v>not_applicable</x:v>
      </x:c>
      <x:c r="O63" s="3" t="str">
        <x:v>not_applicable</x:v>
      </x:c>
      <x:c r="P63" s="32" t="n">
        <x:v>0</x:v>
      </x:c>
      <x:c r="Q63" s="32" t="n">
        <x:v>450</x:v>
      </x:c>
      <x:c r="R63" s="24" t="n">
        <x:f>P63-Q63</x:f>
        <x:v>-450</x:v>
      </x:c>
      <x:c r="S63" s="18" t="n">
        <x:f>'D03_Accounts'!D23</x:f>
        <x:v>0</x:v>
      </x:c>
      <x:c r="T63" s="24" t="n">
        <x:f>R63*S63</x:f>
        <x:v>0</x:v>
      </x:c>
      <x:c r="U63" s="25" t="str">
        <x:f>'D03_Mappings'!E119</x:f>
        <x:v>ap</x:v>
      </x:c>
      <x:c r="V63" s="24" t="str">
        <x:f>IF(I63="",IF(U63="people","PAYROLL","UNMAPPED"),I63)</x:f>
        <x:v>V.SOFTWARE</x:v>
      </x:c>
      <x:c r="W63" s="24" t="n">
        <x:f>IF(AND(G63="GL.CASH",L63="operating"),Q63,0)</x:f>
        <x:v>0</x:v>
      </x:c>
      <x:c r="X63" s="24" t="n">
        <x:f>IF(AND(G63="GL.CASH",L63="operating"),P63,0)</x:f>
        <x:v>0</x:v>
      </x:c>
      <x:c r="Y63" s="24" t="n">
        <x:f>IF(AND(G63="GL.CASH",L63="investing"),Q63-P63,0)</x:f>
        <x:v>0</x:v>
      </x:c>
      <x:c r="Z63" s="24" t="n">
        <x:f>IF(AND(G63="GL.CASH",L63="financing"),P63,0)</x:f>
        <x:v>0</x:v>
      </x:c>
      <x:c r="AA63" s="24" t="n">
        <x:f>IF(AND(G63="GL.CASH",L63="financing"),Q63,0)</x:f>
        <x:v>0</x:v>
      </x:c>
    </x:row>
    <x:row r="64" ht="25" customHeight="1">
      <x:c r="A64" s="3" t="str">
        <x:v>ACT/SW-M01-P03/4</x:v>
      </x:c>
      <x:c r="B64" s="3" t="str">
        <x:v>SW-M01-P03</x:v>
      </x:c>
      <x:c r="C64" s="16" t="n">
        <x:v>1</x:v>
      </x:c>
      <x:c r="D64" s="30" t="n">
        <x:v>46407</x:v>
      </x:c>
      <x:c r="E64" s="30" t="n">
        <x:v>46388</x:v>
      </x:c>
      <x:c r="F64" s="30" t="n">
        <x:v>46437</x:v>
      </x:c>
      <x:c r="G64" s="3" t="str">
        <x:v>GL.VAT.DOM_LIAB</x:v>
      </x:c>
      <x:c r="H64" s="3" t="str">
        <x:v>ENG</x:v>
      </x:c>
      <x:c r="I64" s="3" t="str">
        <x:v>V.SOFTWARE</x:v>
      </x:c>
      <x:c r="J64" s="3" t="str">
        <x:v>MAP.ACTUAL.COST.RC.PPL.SW.ENG.V.SOFTWARE.ENG</x:v>
      </x:c>
      <x:c r="K64" s="3" t="str">
        <x:v>OPX.SOFTWARE</x:v>
      </x:c>
      <x:c r="L64" s="3" t="str">
        <x:v>operating</x:v>
      </x:c>
      <x:c r="M64" s="3" t="str">
        <x:v>not_applicable</x:v>
      </x:c>
      <x:c r="N64" s="3" t="str">
        <x:v>not_applicable</x:v>
      </x:c>
      <x:c r="O64" s="3" t="str">
        <x:v>not_applicable</x:v>
      </x:c>
      <x:c r="P64" s="32" t="n">
        <x:v>0</x:v>
      </x:c>
      <x:c r="Q64" s="32" t="n">
        <x:v>85.5</x:v>
      </x:c>
      <x:c r="R64" s="24" t="n">
        <x:f>P64-Q64</x:f>
        <x:v>-85.5</x:v>
      </x:c>
      <x:c r="S64" s="18" t="n">
        <x:f>'D03_Accounts'!D29</x:f>
        <x:v>0</x:v>
      </x:c>
      <x:c r="T64" s="24" t="n">
        <x:f>R64*S64</x:f>
        <x:v>0</x:v>
      </x:c>
      <x:c r="U64" s="25" t="str">
        <x:f>'D03_Mappings'!E120</x:f>
        <x:v>tax_liabilities</x:v>
      </x:c>
      <x:c r="V64" s="24" t="str">
        <x:f>IF(I64="",IF(U64="people","PAYROLL","UNMAPPED"),I64)</x:f>
        <x:v>V.SOFTWARE</x:v>
      </x:c>
      <x:c r="W64" s="24" t="n">
        <x:f>IF(AND(G64="GL.CASH",L64="operating"),Q64,0)</x:f>
        <x:v>0</x:v>
      </x:c>
      <x:c r="X64" s="24" t="n">
        <x:f>IF(AND(G64="GL.CASH",L64="operating"),P64,0)</x:f>
        <x:v>0</x:v>
      </x:c>
      <x:c r="Y64" s="24" t="n">
        <x:f>IF(AND(G64="GL.CASH",L64="investing"),Q64-P64,0)</x:f>
        <x:v>0</x:v>
      </x:c>
      <x:c r="Z64" s="24" t="n">
        <x:f>IF(AND(G64="GL.CASH",L64="financing"),P64,0)</x:f>
        <x:v>0</x:v>
      </x:c>
      <x:c r="AA64" s="24" t="n">
        <x:f>IF(AND(G64="GL.CASH",L64="financing"),Q64,0)</x:f>
        <x:v>0</x:v>
      </x:c>
    </x:row>
    <x:row r="65" ht="25" customHeight="1">
      <x:c r="A65" s="3" t="str">
        <x:v>ACT/PAYROLL-M01-P01/1</x:v>
      </x:c>
      <x:c r="B65" s="3" t="str">
        <x:v>PAYROLL-M01-P01</x:v>
      </x:c>
      <x:c r="C65" s="16" t="n">
        <x:v>1</x:v>
      </x:c>
      <x:c r="D65" s="30" t="n">
        <x:v>46415</x:v>
      </x:c>
      <x:c r="E65" s="30" t="n">
        <x:v>46388</x:v>
      </x:c>
      <x:c r="F65" s="30" t="n">
        <x:v>46415</x:v>
      </x:c>
      <x:c r="G65" s="3" t="str">
        <x:v>GL.PEOPLE.SALARY</x:v>
      </x:c>
      <x:c r="H65" s="3" t="str">
        <x:v>MGMT</x:v>
      </x:c>
      <x:c r="I65" s="3" t="str">
        <x:v>PAYROLL</x:v>
      </x:c>
      <x:c r="J65" s="3" t="str">
        <x:v>MAP.ACTUAL.PAYROLL.SALARY.MGMT.PAYROLL.MGMT</x:v>
      </x:c>
      <x:c r="K65" s="3" t="str">
        <x:v>PPL.SALARY</x:v>
      </x:c>
      <x:c r="L65" s="3" t="str">
        <x:v>operating</x:v>
      </x:c>
      <x:c r="M65" s="3" t="str">
        <x:v>recurring</x:v>
      </x:c>
      <x:c r="N65" s="3" t="str">
        <x:v>committed</x:v>
      </x:c>
      <x:c r="O65" s="3" t="str">
        <x:v>fixed</x:v>
      </x:c>
      <x:c r="P65" s="32" t="n">
        <x:v>5433.75</x:v>
      </x:c>
      <x:c r="Q65" s="32" t="n">
        <x:v>0</x:v>
      </x:c>
      <x:c r="R65" s="24" t="n">
        <x:f>P65-Q65</x:f>
        <x:v>5433.75</x:v>
      </x:c>
      <x:c r="S65" s="18" t="n">
        <x:f>'D03_Accounts'!D91</x:f>
        <x:v>1</x:v>
      </x:c>
      <x:c r="T65" s="24" t="n">
        <x:f>R65*S65</x:f>
        <x:v>5433.75</x:v>
      </x:c>
      <x:c r="U65" s="25" t="str">
        <x:f>'D03_Mappings'!E222</x:f>
        <x:v>people</x:v>
      </x:c>
      <x:c r="V65" s="24" t="str">
        <x:f>IF(I65="",IF(U65="people","PAYROLL","UNMAPPED"),I65)</x:f>
        <x:v>PAYROLL</x:v>
      </x:c>
      <x:c r="W65" s="24" t="n">
        <x:f>IF(AND(G65="GL.CASH",L65="operating"),Q65,0)</x:f>
        <x:v>0</x:v>
      </x:c>
      <x:c r="X65" s="24" t="n">
        <x:f>IF(AND(G65="GL.CASH",L65="operating"),P65,0)</x:f>
        <x:v>0</x:v>
      </x:c>
      <x:c r="Y65" s="24" t="n">
        <x:f>IF(AND(G65="GL.CASH",L65="investing"),Q65-P65,0)</x:f>
        <x:v>0</x:v>
      </x:c>
      <x:c r="Z65" s="24" t="n">
        <x:f>IF(AND(G65="GL.CASH",L65="financing"),P65,0)</x:f>
        <x:v>0</x:v>
      </x:c>
      <x:c r="AA65" s="24" t="n">
        <x:f>IF(AND(G65="GL.CASH",L65="financing"),Q65,0)</x:f>
        <x:v>0</x:v>
      </x:c>
    </x:row>
    <x:row r="66" ht="25" customHeight="1">
      <x:c r="A66" s="3" t="str">
        <x:v>ACT/PAYROLL-M01-P01/2</x:v>
      </x:c>
      <x:c r="B66" s="3" t="str">
        <x:v>PAYROLL-M01-P01</x:v>
      </x:c>
      <x:c r="C66" s="16" t="n">
        <x:v>1</x:v>
      </x:c>
      <x:c r="D66" s="30" t="n">
        <x:v>46415</x:v>
      </x:c>
      <x:c r="E66" s="30" t="n">
        <x:v>46388</x:v>
      </x:c>
      <x:c r="F66" s="30" t="n">
        <x:v>46415</x:v>
      </x:c>
      <x:c r="G66" s="3" t="str">
        <x:v>GL.CASH</x:v>
      </x:c>
      <x:c r="H66" s="3" t="str">
        <x:v>MGMT</x:v>
      </x:c>
      <x:c r="I66" s="3" t="str">
        <x:v>PAYROLL</x:v>
      </x:c>
      <x:c r="J66" s="3" t="str">
        <x:v>MAP.ACTUAL.PAYROLL.SALARY.MGMT.PAYROLL.MGMT</x:v>
      </x:c>
      <x:c r="K66" s="3" t="str">
        <x:v>PPL.SALARY</x:v>
      </x:c>
      <x:c r="L66" s="3" t="str">
        <x:v>operating</x:v>
      </x:c>
      <x:c r="M66" s="3" t="str">
        <x:v>not_applicable</x:v>
      </x:c>
      <x:c r="N66" s="3" t="str">
        <x:v>not_applicable</x:v>
      </x:c>
      <x:c r="O66" s="3" t="str">
        <x:v>not_applicable</x:v>
      </x:c>
      <x:c r="P66" s="32" t="n">
        <x:v>0</x:v>
      </x:c>
      <x:c r="Q66" s="32" t="n">
        <x:v>5433.75</x:v>
      </x:c>
      <x:c r="R66" s="24" t="n">
        <x:f>P66-Q66</x:f>
        <x:v>-5433.75</x:v>
      </x:c>
      <x:c r="S66" s="18" t="n">
        <x:f>'D03_Accounts'!D11</x:f>
        <x:v>0</x:v>
      </x:c>
      <x:c r="T66" s="24" t="n">
        <x:f>R66*S66</x:f>
        <x:v>0</x:v>
      </x:c>
      <x:c r="U66" s="25" t="str">
        <x:f>'D03_Mappings'!E223</x:f>
        <x:v>cash</x:v>
      </x:c>
      <x:c r="V66" s="24" t="str">
        <x:f>IF(I66="",IF(U66="people","PAYROLL","UNMAPPED"),I66)</x:f>
        <x:v>PAYROLL</x:v>
      </x:c>
      <x:c r="W66" s="24" t="n">
        <x:f>IF(AND(G66="GL.CASH",L66="operating"),Q66,0)</x:f>
        <x:v>5433.75</x:v>
      </x:c>
      <x:c r="X66" s="24" t="n">
        <x:f>IF(AND(G66="GL.CASH",L66="operating"),P66,0)</x:f>
        <x:v>0</x:v>
      </x:c>
      <x:c r="Y66" s="24" t="n">
        <x:f>IF(AND(G66="GL.CASH",L66="investing"),Q66-P66,0)</x:f>
        <x:v>0</x:v>
      </x:c>
      <x:c r="Z66" s="24" t="n">
        <x:f>IF(AND(G66="GL.CASH",L66="financing"),P66,0)</x:f>
        <x:v>0</x:v>
      </x:c>
      <x:c r="AA66" s="24" t="n">
        <x:f>IF(AND(G66="GL.CASH",L66="financing"),Q66,0)</x:f>
        <x:v>0</x:v>
      </x:c>
    </x:row>
    <x:row r="67" ht="25" customHeight="1">
      <x:c r="A67" s="3" t="str">
        <x:v>ACT/PAYROLL-M01-P02/1</x:v>
      </x:c>
      <x:c r="B67" s="3" t="str">
        <x:v>PAYROLL-M01-P02</x:v>
      </x:c>
      <x:c r="C67" s="16" t="n">
        <x:v>1</x:v>
      </x:c>
      <x:c r="D67" s="30" t="n">
        <x:v>46415</x:v>
      </x:c>
      <x:c r="E67" s="30" t="n">
        <x:v>46388</x:v>
      </x:c>
      <x:c r="F67" s="30" t="n">
        <x:v>46415</x:v>
      </x:c>
      <x:c r="G67" s="3" t="str">
        <x:v>GL.PEOPLE.SALARY</x:v>
      </x:c>
      <x:c r="H67" s="3" t="str">
        <x:v>ENG</x:v>
      </x:c>
      <x:c r="I67" s="3" t="str">
        <x:v>PAYROLL</x:v>
      </x:c>
      <x:c r="J67" s="3" t="str">
        <x:v>MAP.ACTUAL.PAYROLL.SALARY.ENG.PAYROLL.ENG</x:v>
      </x:c>
      <x:c r="K67" s="3" t="str">
        <x:v>PPL.SALARY</x:v>
      </x:c>
      <x:c r="L67" s="3" t="str">
        <x:v>operating</x:v>
      </x:c>
      <x:c r="M67" s="3" t="str">
        <x:v>recurring</x:v>
      </x:c>
      <x:c r="N67" s="3" t="str">
        <x:v>committed</x:v>
      </x:c>
      <x:c r="O67" s="3" t="str">
        <x:v>fixed</x:v>
      </x:c>
      <x:c r="P67" s="32" t="n">
        <x:v>5433.75</x:v>
      </x:c>
      <x:c r="Q67" s="32" t="n">
        <x:v>0</x:v>
      </x:c>
      <x:c r="R67" s="24" t="n">
        <x:f>P67-Q67</x:f>
        <x:v>5433.75</x:v>
      </x:c>
      <x:c r="S67" s="18" t="n">
        <x:f>'D03_Accounts'!D91</x:f>
        <x:v>1</x:v>
      </x:c>
      <x:c r="T67" s="24" t="n">
        <x:f>R67*S67</x:f>
        <x:v>5433.75</x:v>
      </x:c>
      <x:c r="U67" s="25" t="str">
        <x:f>'D03_Mappings'!E220</x:f>
        <x:v>people</x:v>
      </x:c>
      <x:c r="V67" s="24" t="str">
        <x:f>IF(I67="",IF(U67="people","PAYROLL","UNMAPPED"),I67)</x:f>
        <x:v>PAYROLL</x:v>
      </x:c>
      <x:c r="W67" s="24" t="n">
        <x:f>IF(AND(G67="GL.CASH",L67="operating"),Q67,0)</x:f>
        <x:v>0</x:v>
      </x:c>
      <x:c r="X67" s="24" t="n">
        <x:f>IF(AND(G67="GL.CASH",L67="operating"),P67,0)</x:f>
        <x:v>0</x:v>
      </x:c>
      <x:c r="Y67" s="24" t="n">
        <x:f>IF(AND(G67="GL.CASH",L67="investing"),Q67-P67,0)</x:f>
        <x:v>0</x:v>
      </x:c>
      <x:c r="Z67" s="24" t="n">
        <x:f>IF(AND(G67="GL.CASH",L67="financing"),P67,0)</x:f>
        <x:v>0</x:v>
      </x:c>
      <x:c r="AA67" s="24" t="n">
        <x:f>IF(AND(G67="GL.CASH",L67="financing"),Q67,0)</x:f>
        <x:v>0</x:v>
      </x:c>
    </x:row>
    <x:row r="68" ht="25" customHeight="1">
      <x:c r="A68" s="3" t="str">
        <x:v>ACT/PAYROLL-M01-P02/2</x:v>
      </x:c>
      <x:c r="B68" s="3" t="str">
        <x:v>PAYROLL-M01-P02</x:v>
      </x:c>
      <x:c r="C68" s="16" t="n">
        <x:v>1</x:v>
      </x:c>
      <x:c r="D68" s="30" t="n">
        <x:v>46415</x:v>
      </x:c>
      <x:c r="E68" s="30" t="n">
        <x:v>46388</x:v>
      </x:c>
      <x:c r="F68" s="30" t="n">
        <x:v>46415</x:v>
      </x:c>
      <x:c r="G68" s="3" t="str">
        <x:v>GL.CASH</x:v>
      </x:c>
      <x:c r="H68" s="3" t="str">
        <x:v>ENG</x:v>
      </x:c>
      <x:c r="I68" s="3" t="str">
        <x:v>PAYROLL</x:v>
      </x:c>
      <x:c r="J68" s="3" t="str">
        <x:v>MAP.ACTUAL.PAYROLL.SALARY.ENG.PAYROLL.ENG</x:v>
      </x:c>
      <x:c r="K68" s="3" t="str">
        <x:v>PPL.SALARY</x:v>
      </x:c>
      <x:c r="L68" s="3" t="str">
        <x:v>operating</x:v>
      </x:c>
      <x:c r="M68" s="3" t="str">
        <x:v>not_applicable</x:v>
      </x:c>
      <x:c r="N68" s="3" t="str">
        <x:v>not_applicable</x:v>
      </x:c>
      <x:c r="O68" s="3" t="str">
        <x:v>not_applicable</x:v>
      </x:c>
      <x:c r="P68" s="32" t="n">
        <x:v>0</x:v>
      </x:c>
      <x:c r="Q68" s="32" t="n">
        <x:v>5433.75</x:v>
      </x:c>
      <x:c r="R68" s="24" t="n">
        <x:f>P68-Q68</x:f>
        <x:v>-5433.75</x:v>
      </x:c>
      <x:c r="S68" s="18" t="n">
        <x:f>'D03_Accounts'!D11</x:f>
        <x:v>0</x:v>
      </x:c>
      <x:c r="T68" s="24" t="n">
        <x:f>R68*S68</x:f>
        <x:v>0</x:v>
      </x:c>
      <x:c r="U68" s="25" t="str">
        <x:f>'D03_Mappings'!E221</x:f>
        <x:v>cash</x:v>
      </x:c>
      <x:c r="V68" s="24" t="str">
        <x:f>IF(I68="",IF(U68="people","PAYROLL","UNMAPPED"),I68)</x:f>
        <x:v>PAYROLL</x:v>
      </x:c>
      <x:c r="W68" s="24" t="n">
        <x:f>IF(AND(G68="GL.CASH",L68="operating"),Q68,0)</x:f>
        <x:v>5433.75</x:v>
      </x:c>
      <x:c r="X68" s="24" t="n">
        <x:f>IF(AND(G68="GL.CASH",L68="operating"),P68,0)</x:f>
        <x:v>0</x:v>
      </x:c>
      <x:c r="Y68" s="24" t="n">
        <x:f>IF(AND(G68="GL.CASH",L68="investing"),Q68-P68,0)</x:f>
        <x:v>0</x:v>
      </x:c>
      <x:c r="Z68" s="24" t="n">
        <x:f>IF(AND(G68="GL.CASH",L68="financing"),P68,0)</x:f>
        <x:v>0</x:v>
      </x:c>
      <x:c r="AA68" s="24" t="n">
        <x:f>IF(AND(G68="GL.CASH",L68="financing"),Q68,0)</x:f>
        <x:v>0</x:v>
      </x:c>
    </x:row>
    <x:row r="69" ht="25" customHeight="1">
      <x:c r="A69" s="3" t="str">
        <x:v>ACT/PAYROLL-M01-P03/1</x:v>
      </x:c>
      <x:c r="B69" s="3" t="str">
        <x:v>PAYROLL-M01-P03</x:v>
      </x:c>
      <x:c r="C69" s="16" t="n">
        <x:v>1</x:v>
      </x:c>
      <x:c r="D69" s="30" t="n">
        <x:v>46415</x:v>
      </x:c>
      <x:c r="E69" s="30" t="n">
        <x:v>46388</x:v>
      </x:c>
      <x:c r="F69" s="30" t="n">
        <x:v>46415</x:v>
      </x:c>
      <x:c r="G69" s="3" t="str">
        <x:v>GL.PEOPLE.SALARY</x:v>
      </x:c>
      <x:c r="H69" s="3" t="str">
        <x:v>ENG</x:v>
      </x:c>
      <x:c r="I69" s="3" t="str">
        <x:v>PAYROLL</x:v>
      </x:c>
      <x:c r="J69" s="3" t="str">
        <x:v>MAP.ACTUAL.PAYROLL.SALARY.ENG.PAYROLL.ENG</x:v>
      </x:c>
      <x:c r="K69" s="3" t="str">
        <x:v>PPL.SALARY</x:v>
      </x:c>
      <x:c r="L69" s="3" t="str">
        <x:v>operating</x:v>
      </x:c>
      <x:c r="M69" s="3" t="str">
        <x:v>recurring</x:v>
      </x:c>
      <x:c r="N69" s="3" t="str">
        <x:v>committed</x:v>
      </x:c>
      <x:c r="O69" s="3" t="str">
        <x:v>fixed</x:v>
      </x:c>
      <x:c r="P69" s="32" t="n">
        <x:v>7762.5</x:v>
      </x:c>
      <x:c r="Q69" s="32" t="n">
        <x:v>0</x:v>
      </x:c>
      <x:c r="R69" s="24" t="n">
        <x:f>P69-Q69</x:f>
        <x:v>7762.5</x:v>
      </x:c>
      <x:c r="S69" s="18" t="n">
        <x:f>'D03_Accounts'!D91</x:f>
        <x:v>1</x:v>
      </x:c>
      <x:c r="T69" s="24" t="n">
        <x:f>R69*S69</x:f>
        <x:v>7762.5</x:v>
      </x:c>
      <x:c r="U69" s="25" t="str">
        <x:f>'D03_Mappings'!E220</x:f>
        <x:v>people</x:v>
      </x:c>
      <x:c r="V69" s="24" t="str">
        <x:f>IF(I69="",IF(U69="people","PAYROLL","UNMAPPED"),I69)</x:f>
        <x:v>PAYROLL</x:v>
      </x:c>
      <x:c r="W69" s="24" t="n">
        <x:f>IF(AND(G69="GL.CASH",L69="operating"),Q69,0)</x:f>
        <x:v>0</x:v>
      </x:c>
      <x:c r="X69" s="24" t="n">
        <x:f>IF(AND(G69="GL.CASH",L69="operating"),P69,0)</x:f>
        <x:v>0</x:v>
      </x:c>
      <x:c r="Y69" s="24" t="n">
        <x:f>IF(AND(G69="GL.CASH",L69="investing"),Q69-P69,0)</x:f>
        <x:v>0</x:v>
      </x:c>
      <x:c r="Z69" s="24" t="n">
        <x:f>IF(AND(G69="GL.CASH",L69="financing"),P69,0)</x:f>
        <x:v>0</x:v>
      </x:c>
      <x:c r="AA69" s="24" t="n">
        <x:f>IF(AND(G69="GL.CASH",L69="financing"),Q69,0)</x:f>
        <x:v>0</x:v>
      </x:c>
    </x:row>
    <x:row r="70" ht="25" customHeight="1">
      <x:c r="A70" s="3" t="str">
        <x:v>ACT/PAYROLL-M01-P03/2</x:v>
      </x:c>
      <x:c r="B70" s="3" t="str">
        <x:v>PAYROLL-M01-P03</x:v>
      </x:c>
      <x:c r="C70" s="16" t="n">
        <x:v>1</x:v>
      </x:c>
      <x:c r="D70" s="30" t="n">
        <x:v>46415</x:v>
      </x:c>
      <x:c r="E70" s="30" t="n">
        <x:v>46388</x:v>
      </x:c>
      <x:c r="F70" s="30" t="n">
        <x:v>46415</x:v>
      </x:c>
      <x:c r="G70" s="3" t="str">
        <x:v>GL.CASH</x:v>
      </x:c>
      <x:c r="H70" s="3" t="str">
        <x:v>ENG</x:v>
      </x:c>
      <x:c r="I70" s="3" t="str">
        <x:v>PAYROLL</x:v>
      </x:c>
      <x:c r="J70" s="3" t="str">
        <x:v>MAP.ACTUAL.PAYROLL.SALARY.ENG.PAYROLL.ENG</x:v>
      </x:c>
      <x:c r="K70" s="3" t="str">
        <x:v>PPL.SALARY</x:v>
      </x:c>
      <x:c r="L70" s="3" t="str">
        <x:v>operating</x:v>
      </x:c>
      <x:c r="M70" s="3" t="str">
        <x:v>not_applicable</x:v>
      </x:c>
      <x:c r="N70" s="3" t="str">
        <x:v>not_applicable</x:v>
      </x:c>
      <x:c r="O70" s="3" t="str">
        <x:v>not_applicable</x:v>
      </x:c>
      <x:c r="P70" s="32" t="n">
        <x:v>0</x:v>
      </x:c>
      <x:c r="Q70" s="32" t="n">
        <x:v>7762.5</x:v>
      </x:c>
      <x:c r="R70" s="24" t="n">
        <x:f>P70-Q70</x:f>
        <x:v>-7762.5</x:v>
      </x:c>
      <x:c r="S70" s="18" t="n">
        <x:f>'D03_Accounts'!D11</x:f>
        <x:v>0</x:v>
      </x:c>
      <x:c r="T70" s="24" t="n">
        <x:f>R70*S70</x:f>
        <x:v>0</x:v>
      </x:c>
      <x:c r="U70" s="25" t="str">
        <x:f>'D03_Mappings'!E221</x:f>
        <x:v>cash</x:v>
      </x:c>
      <x:c r="V70" s="24" t="str">
        <x:f>IF(I70="",IF(U70="people","PAYROLL","UNMAPPED"),I70)</x:f>
        <x:v>PAYROLL</x:v>
      </x:c>
      <x:c r="W70" s="24" t="n">
        <x:f>IF(AND(G70="GL.CASH",L70="operating"),Q70,0)</x:f>
        <x:v>7762.5</x:v>
      </x:c>
      <x:c r="X70" s="24" t="n">
        <x:f>IF(AND(G70="GL.CASH",L70="operating"),P70,0)</x:f>
        <x:v>0</x:v>
      </x:c>
      <x:c r="Y70" s="24" t="n">
        <x:f>IF(AND(G70="GL.CASH",L70="investing"),Q70-P70,0)</x:f>
        <x:v>0</x:v>
      </x:c>
      <x:c r="Z70" s="24" t="n">
        <x:f>IF(AND(G70="GL.CASH",L70="financing"),P70,0)</x:f>
        <x:v>0</x:v>
      </x:c>
      <x:c r="AA70" s="24" t="n">
        <x:f>IF(AND(G70="GL.CASH",L70="financing"),Q70,0)</x:f>
        <x:v>0</x:v>
      </x:c>
    </x:row>
    <x:row r="71" ht="25" customHeight="1">
      <x:c r="A71" s="3" t="str">
        <x:v>ACT/PAYROLL-M01-P03/3</x:v>
      </x:c>
      <x:c r="B71" s="3" t="str">
        <x:v>PAYROLL-M01-P03</x:v>
      </x:c>
      <x:c r="C71" s="16" t="n">
        <x:v>1</x:v>
      </x:c>
      <x:c r="D71" s="30" t="n">
        <x:v>46415</x:v>
      </x:c>
      <x:c r="E71" s="30" t="n">
        <x:v>46388</x:v>
      </x:c>
      <x:c r="F71" s="30" t="n">
        <x:v>46415</x:v>
      </x:c>
      <x:c r="G71" s="3" t="str">
        <x:v>GL.PEOPLE.RV</x:v>
      </x:c>
      <x:c r="H71" s="3" t="str">
        <x:v>ENG</x:v>
      </x:c>
      <x:c r="I71" s="3" t="str">
        <x:v>PAYROLL</x:v>
      </x:c>
      <x:c r="J71" s="3" t="str">
        <x:v>MAP.ACTUAL.PAYROLL.RV.ENG.PAYROLL.ENG</x:v>
      </x:c>
      <x:c r="K71" s="3" t="str">
        <x:v>PPL.RV</x:v>
      </x:c>
      <x:c r="L71" s="3" t="str">
        <x:v>operating</x:v>
      </x:c>
      <x:c r="M71" s="3" t="str">
        <x:v>recurring</x:v>
      </x:c>
      <x:c r="N71" s="3" t="str">
        <x:v>committed</x:v>
      </x:c>
      <x:c r="O71" s="3" t="str">
        <x:v>fixed</x:v>
      </x:c>
      <x:c r="P71" s="32" t="n">
        <x:v>721.91</x:v>
      </x:c>
      <x:c r="Q71" s="32" t="n">
        <x:v>0</x:v>
      </x:c>
      <x:c r="R71" s="24" t="n">
        <x:f>P71-Q71</x:f>
        <x:v>721.91</x:v>
      </x:c>
      <x:c r="S71" s="18" t="n">
        <x:f>'D03_Accounts'!D92</x:f>
        <x:v>1</x:v>
      </x:c>
      <x:c r="T71" s="24" t="n">
        <x:f>R71*S71</x:f>
        <x:v>721.91</x:v>
      </x:c>
      <x:c r="U71" s="25" t="str">
        <x:f>'D03_Mappings'!E210</x:f>
        <x:v>people</x:v>
      </x:c>
      <x:c r="V71" s="24" t="str">
        <x:f>IF(I71="",IF(U71="people","PAYROLL","UNMAPPED"),I71)</x:f>
        <x:v>PAYROLL</x:v>
      </x:c>
      <x:c r="W71" s="24" t="n">
        <x:f>IF(AND(G71="GL.CASH",L71="operating"),Q71,0)</x:f>
        <x:v>0</x:v>
      </x:c>
      <x:c r="X71" s="24" t="n">
        <x:f>IF(AND(G71="GL.CASH",L71="operating"),P71,0)</x:f>
        <x:v>0</x:v>
      </x:c>
      <x:c r="Y71" s="24" t="n">
        <x:f>IF(AND(G71="GL.CASH",L71="investing"),Q71-P71,0)</x:f>
        <x:v>0</x:v>
      </x:c>
      <x:c r="Z71" s="24" t="n">
        <x:f>IF(AND(G71="GL.CASH",L71="financing"),P71,0)</x:f>
        <x:v>0</x:v>
      </x:c>
      <x:c r="AA71" s="24" t="n">
        <x:f>IF(AND(G71="GL.CASH",L71="financing"),Q71,0)</x:f>
        <x:v>0</x:v>
      </x:c>
    </x:row>
    <x:row r="72" ht="25" customHeight="1">
      <x:c r="A72" s="3" t="str">
        <x:v>ACT/PAYROLL-M01-P03/4</x:v>
      </x:c>
      <x:c r="B72" s="3" t="str">
        <x:v>PAYROLL-M01-P03</x:v>
      </x:c>
      <x:c r="C72" s="16" t="n">
        <x:v>1</x:v>
      </x:c>
      <x:c r="D72" s="30" t="n">
        <x:v>46415</x:v>
      </x:c>
      <x:c r="E72" s="30" t="n">
        <x:v>46388</x:v>
      </x:c>
      <x:c r="F72" s="30" t="n">
        <x:v>46415</x:v>
      </x:c>
      <x:c r="G72" s="3" t="str">
        <x:v>GL.CASH</x:v>
      </x:c>
      <x:c r="H72" s="3" t="str">
        <x:v>ENG</x:v>
      </x:c>
      <x:c r="I72" s="3" t="str">
        <x:v>PAYROLL</x:v>
      </x:c>
      <x:c r="J72" s="3" t="str">
        <x:v>MAP.ACTUAL.PAYROLL.RV.ENG.PAYROLL.ENG</x:v>
      </x:c>
      <x:c r="K72" s="3" t="str">
        <x:v>PPL.RV</x:v>
      </x:c>
      <x:c r="L72" s="3" t="str">
        <x:v>operating</x:v>
      </x:c>
      <x:c r="M72" s="3" t="str">
        <x:v>not_applicable</x:v>
      </x:c>
      <x:c r="N72" s="3" t="str">
        <x:v>not_applicable</x:v>
      </x:c>
      <x:c r="O72" s="3" t="str">
        <x:v>not_applicable</x:v>
      </x:c>
      <x:c r="P72" s="32" t="n">
        <x:v>0</x:v>
      </x:c>
      <x:c r="Q72" s="32" t="n">
        <x:v>721.91</x:v>
      </x:c>
      <x:c r="R72" s="24" t="n">
        <x:f>P72-Q72</x:f>
        <x:v>-721.91</x:v>
      </x:c>
      <x:c r="S72" s="18" t="n">
        <x:f>'D03_Accounts'!D11</x:f>
        <x:v>0</x:v>
      </x:c>
      <x:c r="T72" s="24" t="n">
        <x:f>R72*S72</x:f>
        <x:v>0</x:v>
      </x:c>
      <x:c r="U72" s="25" t="str">
        <x:f>'D03_Mappings'!E211</x:f>
        <x:v>cash</x:v>
      </x:c>
      <x:c r="V72" s="24" t="str">
        <x:f>IF(I72="",IF(U72="people","PAYROLL","UNMAPPED"),I72)</x:f>
        <x:v>PAYROLL</x:v>
      </x:c>
      <x:c r="W72" s="24" t="n">
        <x:f>IF(AND(G72="GL.CASH",L72="operating"),Q72,0)</x:f>
        <x:v>721.91</x:v>
      </x:c>
      <x:c r="X72" s="24" t="n">
        <x:f>IF(AND(G72="GL.CASH",L72="operating"),P72,0)</x:f>
        <x:v>0</x:v>
      </x:c>
      <x:c r="Y72" s="24" t="n">
        <x:f>IF(AND(G72="GL.CASH",L72="investing"),Q72-P72,0)</x:f>
        <x:v>0</x:v>
      </x:c>
      <x:c r="Z72" s="24" t="n">
        <x:f>IF(AND(G72="GL.CASH",L72="financing"),P72,0)</x:f>
        <x:v>0</x:v>
      </x:c>
      <x:c r="AA72" s="24" t="n">
        <x:f>IF(AND(G72="GL.CASH",L72="financing"),Q72,0)</x:f>
        <x:v>0</x:v>
      </x:c>
    </x:row>
    <x:row r="73" ht="25" customHeight="1">
      <x:c r="A73" s="3" t="str">
        <x:v>ACT/PAYROLL-M01-P03/5</x:v>
      </x:c>
      <x:c r="B73" s="3" t="str">
        <x:v>PAYROLL-M01-P03</x:v>
      </x:c>
      <x:c r="C73" s="16" t="n">
        <x:v>1</x:v>
      </x:c>
      <x:c r="D73" s="30" t="n">
        <x:v>46415</x:v>
      </x:c>
      <x:c r="E73" s="30" t="n">
        <x:v>46388</x:v>
      </x:c>
      <x:c r="F73" s="30" t="n">
        <x:v>46415</x:v>
      </x:c>
      <x:c r="G73" s="3" t="str">
        <x:v>GL.PEOPLE.AV</x:v>
      </x:c>
      <x:c r="H73" s="3" t="str">
        <x:v>ENG</x:v>
      </x:c>
      <x:c r="I73" s="3" t="str">
        <x:v>PAYROLL</x:v>
      </x:c>
      <x:c r="J73" s="3" t="str">
        <x:v>MAP.ACTUAL.PAYROLL.AV.ENG.PAYROLL.ENG</x:v>
      </x:c>
      <x:c r="K73" s="3" t="str">
        <x:v>PPL.AV</x:v>
      </x:c>
      <x:c r="L73" s="3" t="str">
        <x:v>operating</x:v>
      </x:c>
      <x:c r="M73" s="3" t="str">
        <x:v>recurring</x:v>
      </x:c>
      <x:c r="N73" s="3" t="str">
        <x:v>committed</x:v>
      </x:c>
      <x:c r="O73" s="3" t="str">
        <x:v>fixed</x:v>
      </x:c>
      <x:c r="P73" s="32" t="n">
        <x:v>100.91</x:v>
      </x:c>
      <x:c r="Q73" s="32" t="n">
        <x:v>0</x:v>
      </x:c>
      <x:c r="R73" s="24" t="n">
        <x:f>P73-Q73</x:f>
        <x:v>100.91</x:v>
      </x:c>
      <x:c r="S73" s="18" t="n">
        <x:f>'D03_Accounts'!D93</x:f>
        <x:v>1</x:v>
      </x:c>
      <x:c r="T73" s="24" t="n">
        <x:f>R73*S73</x:f>
        <x:v>100.91</x:v>
      </x:c>
      <x:c r="U73" s="25" t="str">
        <x:f>'D03_Mappings'!E160</x:f>
        <x:v>people</x:v>
      </x:c>
      <x:c r="V73" s="24" t="str">
        <x:f>IF(I73="",IF(U73="people","PAYROLL","UNMAPPED"),I73)</x:f>
        <x:v>PAYROLL</x:v>
      </x:c>
      <x:c r="W73" s="24" t="n">
        <x:f>IF(AND(G73="GL.CASH",L73="operating"),Q73,0)</x:f>
        <x:v>0</x:v>
      </x:c>
      <x:c r="X73" s="24" t="n">
        <x:f>IF(AND(G73="GL.CASH",L73="operating"),P73,0)</x:f>
        <x:v>0</x:v>
      </x:c>
      <x:c r="Y73" s="24" t="n">
        <x:f>IF(AND(G73="GL.CASH",L73="investing"),Q73-P73,0)</x:f>
        <x:v>0</x:v>
      </x:c>
      <x:c r="Z73" s="24" t="n">
        <x:f>IF(AND(G73="GL.CASH",L73="financing"),P73,0)</x:f>
        <x:v>0</x:v>
      </x:c>
      <x:c r="AA73" s="24" t="n">
        <x:f>IF(AND(G73="GL.CASH",L73="financing"),Q73,0)</x:f>
        <x:v>0</x:v>
      </x:c>
    </x:row>
    <x:row r="74" ht="25" customHeight="1">
      <x:c r="A74" s="3" t="str">
        <x:v>ACT/PAYROLL-M01-P03/6</x:v>
      </x:c>
      <x:c r="B74" s="3" t="str">
        <x:v>PAYROLL-M01-P03</x:v>
      </x:c>
      <x:c r="C74" s="16" t="n">
        <x:v>1</x:v>
      </x:c>
      <x:c r="D74" s="30" t="n">
        <x:v>46415</x:v>
      </x:c>
      <x:c r="E74" s="30" t="n">
        <x:v>46388</x:v>
      </x:c>
      <x:c r="F74" s="30" t="n">
        <x:v>46415</x:v>
      </x:c>
      <x:c r="G74" s="3" t="str">
        <x:v>GL.CASH</x:v>
      </x:c>
      <x:c r="H74" s="3" t="str">
        <x:v>ENG</x:v>
      </x:c>
      <x:c r="I74" s="3" t="str">
        <x:v>PAYROLL</x:v>
      </x:c>
      <x:c r="J74" s="3" t="str">
        <x:v>MAP.ACTUAL.PAYROLL.AV.ENG.PAYROLL.ENG</x:v>
      </x:c>
      <x:c r="K74" s="3" t="str">
        <x:v>PPL.AV</x:v>
      </x:c>
      <x:c r="L74" s="3" t="str">
        <x:v>operating</x:v>
      </x:c>
      <x:c r="M74" s="3" t="str">
        <x:v>not_applicable</x:v>
      </x:c>
      <x:c r="N74" s="3" t="str">
        <x:v>not_applicable</x:v>
      </x:c>
      <x:c r="O74" s="3" t="str">
        <x:v>not_applicable</x:v>
      </x:c>
      <x:c r="P74" s="32" t="n">
        <x:v>0</x:v>
      </x:c>
      <x:c r="Q74" s="32" t="n">
        <x:v>100.91</x:v>
      </x:c>
      <x:c r="R74" s="24" t="n">
        <x:f>P74-Q74</x:f>
        <x:v>-100.91</x:v>
      </x:c>
      <x:c r="S74" s="18" t="n">
        <x:f>'D03_Accounts'!D11</x:f>
        <x:v>0</x:v>
      </x:c>
      <x:c r="T74" s="24" t="n">
        <x:f>R74*S74</x:f>
        <x:v>0</x:v>
      </x:c>
      <x:c r="U74" s="25" t="str">
        <x:f>'D03_Mappings'!E161</x:f>
        <x:v>cash</x:v>
      </x:c>
      <x:c r="V74" s="24" t="str">
        <x:f>IF(I74="",IF(U74="people","PAYROLL","UNMAPPED"),I74)</x:f>
        <x:v>PAYROLL</x:v>
      </x:c>
      <x:c r="W74" s="24" t="n">
        <x:f>IF(AND(G74="GL.CASH",L74="operating"),Q74,0)</x:f>
        <x:v>100.91</x:v>
      </x:c>
      <x:c r="X74" s="24" t="n">
        <x:f>IF(AND(G74="GL.CASH",L74="operating"),P74,0)</x:f>
        <x:v>0</x:v>
      </x:c>
      <x:c r="Y74" s="24" t="n">
        <x:f>IF(AND(G74="GL.CASH",L74="investing"),Q74-P74,0)</x:f>
        <x:v>0</x:v>
      </x:c>
      <x:c r="Z74" s="24" t="n">
        <x:f>IF(AND(G74="GL.CASH",L74="financing"),P74,0)</x:f>
        <x:v>0</x:v>
      </x:c>
      <x:c r="AA74" s="24" t="n">
        <x:f>IF(AND(G74="GL.CASH",L74="financing"),Q74,0)</x:f>
        <x:v>0</x:v>
      </x:c>
    </x:row>
    <x:row r="75" ht="25" customHeight="1">
      <x:c r="A75" s="3" t="str">
        <x:v>ACT/PAYROLL-M01-P03/7</x:v>
      </x:c>
      <x:c r="B75" s="3" t="str">
        <x:v>PAYROLL-M01-P03</x:v>
      </x:c>
      <x:c r="C75" s="16" t="n">
        <x:v>1</x:v>
      </x:c>
      <x:c r="D75" s="30" t="n">
        <x:v>46415</x:v>
      </x:c>
      <x:c r="E75" s="30" t="n">
        <x:v>46388</x:v>
      </x:c>
      <x:c r="F75" s="30" t="n">
        <x:v>46415</x:v>
      </x:c>
      <x:c r="G75" s="3" t="str">
        <x:v>GL.PEOPLE.KV</x:v>
      </x:c>
      <x:c r="H75" s="3" t="str">
        <x:v>ENG</x:v>
      </x:c>
      <x:c r="I75" s="3" t="str">
        <x:v>PAYROLL</x:v>
      </x:c>
      <x:c r="J75" s="3" t="str">
        <x:v>MAP.ACTUAL.PAYROLL.KV.ENG.PAYROLL.ENG</x:v>
      </x:c>
      <x:c r="K75" s="3" t="str">
        <x:v>PPL.KV</x:v>
      </x:c>
      <x:c r="L75" s="3" t="str">
        <x:v>operating</x:v>
      </x:c>
      <x:c r="M75" s="3" t="str">
        <x:v>recurring</x:v>
      </x:c>
      <x:c r="N75" s="3" t="str">
        <x:v>committed</x:v>
      </x:c>
      <x:c r="O75" s="3" t="str">
        <x:v>fixed</x:v>
      </x:c>
      <x:c r="P75" s="32" t="n">
        <x:v>564.19</x:v>
      </x:c>
      <x:c r="Q75" s="32" t="n">
        <x:v>0</x:v>
      </x:c>
      <x:c r="R75" s="24" t="n">
        <x:f>P75-Q75</x:f>
        <x:v>564.19</x:v>
      </x:c>
      <x:c r="S75" s="18" t="n">
        <x:f>'D03_Accounts'!D94</x:f>
        <x:v>1</x:v>
      </x:c>
      <x:c r="T75" s="24" t="n">
        <x:f>R75*S75</x:f>
        <x:v>564.19</x:v>
      </x:c>
      <x:c r="U75" s="25" t="str">
        <x:f>'D03_Mappings'!E190</x:f>
        <x:v>people</x:v>
      </x:c>
      <x:c r="V75" s="24" t="str">
        <x:f>IF(I75="",IF(U75="people","PAYROLL","UNMAPPED"),I75)</x:f>
        <x:v>PAYROLL</x:v>
      </x:c>
      <x:c r="W75" s="24" t="n">
        <x:f>IF(AND(G75="GL.CASH",L75="operating"),Q75,0)</x:f>
        <x:v>0</x:v>
      </x:c>
      <x:c r="X75" s="24" t="n">
        <x:f>IF(AND(G75="GL.CASH",L75="operating"),P75,0)</x:f>
        <x:v>0</x:v>
      </x:c>
      <x:c r="Y75" s="24" t="n">
        <x:f>IF(AND(G75="GL.CASH",L75="investing"),Q75-P75,0)</x:f>
        <x:v>0</x:v>
      </x:c>
      <x:c r="Z75" s="24" t="n">
        <x:f>IF(AND(G75="GL.CASH",L75="financing"),P75,0)</x:f>
        <x:v>0</x:v>
      </x:c>
      <x:c r="AA75" s="24" t="n">
        <x:f>IF(AND(G75="GL.CASH",L75="financing"),Q75,0)</x:f>
        <x:v>0</x:v>
      </x:c>
    </x:row>
    <x:row r="76" ht="25" customHeight="1">
      <x:c r="A76" s="3" t="str">
        <x:v>ACT/PAYROLL-M01-P03/8</x:v>
      </x:c>
      <x:c r="B76" s="3" t="str">
        <x:v>PAYROLL-M01-P03</x:v>
      </x:c>
      <x:c r="C76" s="16" t="n">
        <x:v>1</x:v>
      </x:c>
      <x:c r="D76" s="30" t="n">
        <x:v>46415</x:v>
      </x:c>
      <x:c r="E76" s="30" t="n">
        <x:v>46388</x:v>
      </x:c>
      <x:c r="F76" s="30" t="n">
        <x:v>46415</x:v>
      </x:c>
      <x:c r="G76" s="3" t="str">
        <x:v>GL.CASH</x:v>
      </x:c>
      <x:c r="H76" s="3" t="str">
        <x:v>ENG</x:v>
      </x:c>
      <x:c r="I76" s="3" t="str">
        <x:v>PAYROLL</x:v>
      </x:c>
      <x:c r="J76" s="3" t="str">
        <x:v>MAP.ACTUAL.PAYROLL.KV.ENG.PAYROLL.ENG</x:v>
      </x:c>
      <x:c r="K76" s="3" t="str">
        <x:v>PPL.KV</x:v>
      </x:c>
      <x:c r="L76" s="3" t="str">
        <x:v>operating</x:v>
      </x:c>
      <x:c r="M76" s="3" t="str">
        <x:v>not_applicable</x:v>
      </x:c>
      <x:c r="N76" s="3" t="str">
        <x:v>not_applicable</x:v>
      </x:c>
      <x:c r="O76" s="3" t="str">
        <x:v>not_applicable</x:v>
      </x:c>
      <x:c r="P76" s="32" t="n">
        <x:v>0</x:v>
      </x:c>
      <x:c r="Q76" s="32" t="n">
        <x:v>564.19</x:v>
      </x:c>
      <x:c r="R76" s="24" t="n">
        <x:f>P76-Q76</x:f>
        <x:v>-564.19</x:v>
      </x:c>
      <x:c r="S76" s="18" t="n">
        <x:f>'D03_Accounts'!D11</x:f>
        <x:v>0</x:v>
      </x:c>
      <x:c r="T76" s="24" t="n">
        <x:f>R76*S76</x:f>
        <x:v>0</x:v>
      </x:c>
      <x:c r="U76" s="25" t="str">
        <x:f>'D03_Mappings'!E191</x:f>
        <x:v>cash</x:v>
      </x:c>
      <x:c r="V76" s="24" t="str">
        <x:f>IF(I76="",IF(U76="people","PAYROLL","UNMAPPED"),I76)</x:f>
        <x:v>PAYROLL</x:v>
      </x:c>
      <x:c r="W76" s="24" t="n">
        <x:f>IF(AND(G76="GL.CASH",L76="operating"),Q76,0)</x:f>
        <x:v>564.19</x:v>
      </x:c>
      <x:c r="X76" s="24" t="n">
        <x:f>IF(AND(G76="GL.CASH",L76="operating"),P76,0)</x:f>
        <x:v>0</x:v>
      </x:c>
      <x:c r="Y76" s="24" t="n">
        <x:f>IF(AND(G76="GL.CASH",L76="investing"),Q76-P76,0)</x:f>
        <x:v>0</x:v>
      </x:c>
      <x:c r="Z76" s="24" t="n">
        <x:f>IF(AND(G76="GL.CASH",L76="financing"),P76,0)</x:f>
        <x:v>0</x:v>
      </x:c>
      <x:c r="AA76" s="24" t="n">
        <x:f>IF(AND(G76="GL.CASH",L76="financing"),Q76,0)</x:f>
        <x:v>0</x:v>
      </x:c>
    </x:row>
    <x:row r="77" ht="25" customHeight="1">
      <x:c r="A77" s="3" t="str">
        <x:v>ACT/PAYROLL-M01-P03/9</x:v>
      </x:c>
      <x:c r="B77" s="3" t="str">
        <x:v>PAYROLL-M01-P03</x:v>
      </x:c>
      <x:c r="C77" s="16" t="n">
        <x:v>1</x:v>
      </x:c>
      <x:c r="D77" s="30" t="n">
        <x:v>46415</x:v>
      </x:c>
      <x:c r="E77" s="30" t="n">
        <x:v>46388</x:v>
      </x:c>
      <x:c r="F77" s="30" t="n">
        <x:v>46415</x:v>
      </x:c>
      <x:c r="G77" s="3" t="str">
        <x:v>GL.PEOPLE.PV</x:v>
      </x:c>
      <x:c r="H77" s="3" t="str">
        <x:v>ENG</x:v>
      </x:c>
      <x:c r="I77" s="3" t="str">
        <x:v>PAYROLL</x:v>
      </x:c>
      <x:c r="J77" s="3" t="str">
        <x:v>MAP.ACTUAL.PAYROLL.PV.ENG.PAYROLL.ENG</x:v>
      </x:c>
      <x:c r="K77" s="3" t="str">
        <x:v>PPL.PV</x:v>
      </x:c>
      <x:c r="L77" s="3" t="str">
        <x:v>operating</x:v>
      </x:c>
      <x:c r="M77" s="3" t="str">
        <x:v>recurring</x:v>
      </x:c>
      <x:c r="N77" s="3" t="str">
        <x:v>committed</x:v>
      </x:c>
      <x:c r="O77" s="3" t="str">
        <x:v>fixed</x:v>
      </x:c>
      <x:c r="P77" s="32" t="n">
        <x:v>114.75</x:v>
      </x:c>
      <x:c r="Q77" s="32" t="n">
        <x:v>0</x:v>
      </x:c>
      <x:c r="R77" s="24" t="n">
        <x:f>P77-Q77</x:f>
        <x:v>114.75</x:v>
      </x:c>
      <x:c r="S77" s="18" t="n">
        <x:f>'D03_Accounts'!D95</x:f>
        <x:v>1</x:v>
      </x:c>
      <x:c r="T77" s="24" t="n">
        <x:f>R77*S77</x:f>
        <x:v>114.75</x:v>
      </x:c>
      <x:c r="U77" s="25" t="str">
        <x:f>'D03_Mappings'!E200</x:f>
        <x:v>people</x:v>
      </x:c>
      <x:c r="V77" s="24" t="str">
        <x:f>IF(I77="",IF(U77="people","PAYROLL","UNMAPPED"),I77)</x:f>
        <x:v>PAYROLL</x:v>
      </x:c>
      <x:c r="W77" s="24" t="n">
        <x:f>IF(AND(G77="GL.CASH",L77="operating"),Q77,0)</x:f>
        <x:v>0</x:v>
      </x:c>
      <x:c r="X77" s="24" t="n">
        <x:f>IF(AND(G77="GL.CASH",L77="operating"),P77,0)</x:f>
        <x:v>0</x:v>
      </x:c>
      <x:c r="Y77" s="24" t="n">
        <x:f>IF(AND(G77="GL.CASH",L77="investing"),Q77-P77,0)</x:f>
        <x:v>0</x:v>
      </x:c>
      <x:c r="Z77" s="24" t="n">
        <x:f>IF(AND(G77="GL.CASH",L77="financing"),P77,0)</x:f>
        <x:v>0</x:v>
      </x:c>
      <x:c r="AA77" s="24" t="n">
        <x:f>IF(AND(G77="GL.CASH",L77="financing"),Q77,0)</x:f>
        <x:v>0</x:v>
      </x:c>
    </x:row>
    <x:row r="78" ht="25" customHeight="1">
      <x:c r="A78" s="3" t="str">
        <x:v>ACT/PAYROLL-M01-P03/10</x:v>
      </x:c>
      <x:c r="B78" s="3" t="str">
        <x:v>PAYROLL-M01-P03</x:v>
      </x:c>
      <x:c r="C78" s="16" t="n">
        <x:v>1</x:v>
      </x:c>
      <x:c r="D78" s="30" t="n">
        <x:v>46415</x:v>
      </x:c>
      <x:c r="E78" s="30" t="n">
        <x:v>46388</x:v>
      </x:c>
      <x:c r="F78" s="30" t="n">
        <x:v>46415</x:v>
      </x:c>
      <x:c r="G78" s="3" t="str">
        <x:v>GL.CASH</x:v>
      </x:c>
      <x:c r="H78" s="3" t="str">
        <x:v>ENG</x:v>
      </x:c>
      <x:c r="I78" s="3" t="str">
        <x:v>PAYROLL</x:v>
      </x:c>
      <x:c r="J78" s="3" t="str">
        <x:v>MAP.ACTUAL.PAYROLL.PV.ENG.PAYROLL.ENG</x:v>
      </x:c>
      <x:c r="K78" s="3" t="str">
        <x:v>PPL.PV</x:v>
      </x:c>
      <x:c r="L78" s="3" t="str">
        <x:v>operating</x:v>
      </x:c>
      <x:c r="M78" s="3" t="str">
        <x:v>not_applicable</x:v>
      </x:c>
      <x:c r="N78" s="3" t="str">
        <x:v>not_applicable</x:v>
      </x:c>
      <x:c r="O78" s="3" t="str">
        <x:v>not_applicable</x:v>
      </x:c>
      <x:c r="P78" s="32" t="n">
        <x:v>0</x:v>
      </x:c>
      <x:c r="Q78" s="32" t="n">
        <x:v>114.75</x:v>
      </x:c>
      <x:c r="R78" s="24" t="n">
        <x:f>P78-Q78</x:f>
        <x:v>-114.75</x:v>
      </x:c>
      <x:c r="S78" s="18" t="n">
        <x:f>'D03_Accounts'!D11</x:f>
        <x:v>0</x:v>
      </x:c>
      <x:c r="T78" s="24" t="n">
        <x:f>R78*S78</x:f>
        <x:v>0</x:v>
      </x:c>
      <x:c r="U78" s="25" t="str">
        <x:f>'D03_Mappings'!E201</x:f>
        <x:v>cash</x:v>
      </x:c>
      <x:c r="V78" s="24" t="str">
        <x:f>IF(I78="",IF(U78="people","PAYROLL","UNMAPPED"),I78)</x:f>
        <x:v>PAYROLL</x:v>
      </x:c>
      <x:c r="W78" s="24" t="n">
        <x:f>IF(AND(G78="GL.CASH",L78="operating"),Q78,0)</x:f>
        <x:v>114.75</x:v>
      </x:c>
      <x:c r="X78" s="24" t="n">
        <x:f>IF(AND(G78="GL.CASH",L78="operating"),P78,0)</x:f>
        <x:v>0</x:v>
      </x:c>
      <x:c r="Y78" s="24" t="n">
        <x:f>IF(AND(G78="GL.CASH",L78="investing"),Q78-P78,0)</x:f>
        <x:v>0</x:v>
      </x:c>
      <x:c r="Z78" s="24" t="n">
        <x:f>IF(AND(G78="GL.CASH",L78="financing"),P78,0)</x:f>
        <x:v>0</x:v>
      </x:c>
      <x:c r="AA78" s="24" t="n">
        <x:f>IF(AND(G78="GL.CASH",L78="financing"),Q78,0)</x:f>
        <x:v>0</x:v>
      </x:c>
    </x:row>
    <x:row r="79" ht="25" customHeight="1">
      <x:c r="A79" s="3" t="str">
        <x:v>ACT/PAYROLL-M01-P03/11</x:v>
      </x:c>
      <x:c r="B79" s="3" t="str">
        <x:v>PAYROLL-M01-P03</x:v>
      </x:c>
      <x:c r="C79" s="16" t="n">
        <x:v>1</x:v>
      </x:c>
      <x:c r="D79" s="30" t="n">
        <x:v>46415</x:v>
      </x:c>
      <x:c r="E79" s="30" t="n">
        <x:v>46388</x:v>
      </x:c>
      <x:c r="F79" s="30" t="n">
        <x:v>46415</x:v>
      </x:c>
      <x:c r="G79" s="3" t="str">
        <x:v>GL.PEOPLE.U1</x:v>
      </x:c>
      <x:c r="H79" s="3" t="str">
        <x:v>ENG</x:v>
      </x:c>
      <x:c r="I79" s="3" t="str">
        <x:v>PAYROLL</x:v>
      </x:c>
      <x:c r="J79" s="3" t="str">
        <x:v>MAP.ACTUAL.PAYROLL.U1.ENG.PAYROLL.ENG</x:v>
      </x:c>
      <x:c r="K79" s="3" t="str">
        <x:v>PPL.U1</x:v>
      </x:c>
      <x:c r="L79" s="3" t="str">
        <x:v>operating</x:v>
      </x:c>
      <x:c r="M79" s="3" t="str">
        <x:v>recurring</x:v>
      </x:c>
      <x:c r="N79" s="3" t="str">
        <x:v>committed</x:v>
      </x:c>
      <x:c r="O79" s="3" t="str">
        <x:v>fixed</x:v>
      </x:c>
      <x:c r="P79" s="32" t="n">
        <x:v>163.01</x:v>
      </x:c>
      <x:c r="Q79" s="32" t="n">
        <x:v>0</x:v>
      </x:c>
      <x:c r="R79" s="24" t="n">
        <x:f>P79-Q79</x:f>
        <x:v>163.01</x:v>
      </x:c>
      <x:c r="S79" s="18" t="n">
        <x:f>'D03_Accounts'!D96</x:f>
        <x:v>1</x:v>
      </x:c>
      <x:c r="T79" s="24" t="n">
        <x:f>R79*S79</x:f>
        <x:v>163.01</x:v>
      </x:c>
      <x:c r="U79" s="25" t="str">
        <x:f>'D03_Mappings'!E230</x:f>
        <x:v>people</x:v>
      </x:c>
      <x:c r="V79" s="24" t="str">
        <x:f>IF(I79="",IF(U79="people","PAYROLL","UNMAPPED"),I79)</x:f>
        <x:v>PAYROLL</x:v>
      </x:c>
      <x:c r="W79" s="24" t="n">
        <x:f>IF(AND(G79="GL.CASH",L79="operating"),Q79,0)</x:f>
        <x:v>0</x:v>
      </x:c>
      <x:c r="X79" s="24" t="n">
        <x:f>IF(AND(G79="GL.CASH",L79="operating"),P79,0)</x:f>
        <x:v>0</x:v>
      </x:c>
      <x:c r="Y79" s="24" t="n">
        <x:f>IF(AND(G79="GL.CASH",L79="investing"),Q79-P79,0)</x:f>
        <x:v>0</x:v>
      </x:c>
      <x:c r="Z79" s="24" t="n">
        <x:f>IF(AND(G79="GL.CASH",L79="financing"),P79,0)</x:f>
        <x:v>0</x:v>
      </x:c>
      <x:c r="AA79" s="24" t="n">
        <x:f>IF(AND(G79="GL.CASH",L79="financing"),Q79,0)</x:f>
        <x:v>0</x:v>
      </x:c>
    </x:row>
    <x:row r="80" ht="25" customHeight="1">
      <x:c r="A80" s="3" t="str">
        <x:v>ACT/PAYROLL-M01-P03/12</x:v>
      </x:c>
      <x:c r="B80" s="3" t="str">
        <x:v>PAYROLL-M01-P03</x:v>
      </x:c>
      <x:c r="C80" s="16" t="n">
        <x:v>1</x:v>
      </x:c>
      <x:c r="D80" s="30" t="n">
        <x:v>46415</x:v>
      </x:c>
      <x:c r="E80" s="30" t="n">
        <x:v>46388</x:v>
      </x:c>
      <x:c r="F80" s="30" t="n">
        <x:v>46415</x:v>
      </x:c>
      <x:c r="G80" s="3" t="str">
        <x:v>GL.CASH</x:v>
      </x:c>
      <x:c r="H80" s="3" t="str">
        <x:v>ENG</x:v>
      </x:c>
      <x:c r="I80" s="3" t="str">
        <x:v>PAYROLL</x:v>
      </x:c>
      <x:c r="J80" s="3" t="str">
        <x:v>MAP.ACTUAL.PAYROLL.U1.ENG.PAYROLL.ENG</x:v>
      </x:c>
      <x:c r="K80" s="3" t="str">
        <x:v>PPL.U1</x:v>
      </x:c>
      <x:c r="L80" s="3" t="str">
        <x:v>operating</x:v>
      </x:c>
      <x:c r="M80" s="3" t="str">
        <x:v>not_applicable</x:v>
      </x:c>
      <x:c r="N80" s="3" t="str">
        <x:v>not_applicable</x:v>
      </x:c>
      <x:c r="O80" s="3" t="str">
        <x:v>not_applicable</x:v>
      </x:c>
      <x:c r="P80" s="32" t="n">
        <x:v>0</x:v>
      </x:c>
      <x:c r="Q80" s="32" t="n">
        <x:v>163.01</x:v>
      </x:c>
      <x:c r="R80" s="24" t="n">
        <x:f>P80-Q80</x:f>
        <x:v>-163.01</x:v>
      </x:c>
      <x:c r="S80" s="18" t="n">
        <x:f>'D03_Accounts'!D11</x:f>
        <x:v>0</x:v>
      </x:c>
      <x:c r="T80" s="24" t="n">
        <x:f>R80*S80</x:f>
        <x:v>0</x:v>
      </x:c>
      <x:c r="U80" s="25" t="str">
        <x:f>'D03_Mappings'!E231</x:f>
        <x:v>cash</x:v>
      </x:c>
      <x:c r="V80" s="24" t="str">
        <x:f>IF(I80="",IF(U80="people","PAYROLL","UNMAPPED"),I80)</x:f>
        <x:v>PAYROLL</x:v>
      </x:c>
      <x:c r="W80" s="24" t="n">
        <x:f>IF(AND(G80="GL.CASH",L80="operating"),Q80,0)</x:f>
        <x:v>163.01</x:v>
      </x:c>
      <x:c r="X80" s="24" t="n">
        <x:f>IF(AND(G80="GL.CASH",L80="operating"),P80,0)</x:f>
        <x:v>0</x:v>
      </x:c>
      <x:c r="Y80" s="24" t="n">
        <x:f>IF(AND(G80="GL.CASH",L80="investing"),Q80-P80,0)</x:f>
        <x:v>0</x:v>
      </x:c>
      <x:c r="Z80" s="24" t="n">
        <x:f>IF(AND(G80="GL.CASH",L80="financing"),P80,0)</x:f>
        <x:v>0</x:v>
      </x:c>
      <x:c r="AA80" s="24" t="n">
        <x:f>IF(AND(G80="GL.CASH",L80="financing"),Q80,0)</x:f>
        <x:v>0</x:v>
      </x:c>
    </x:row>
    <x:row r="81" ht="25" customHeight="1">
      <x:c r="A81" s="3" t="str">
        <x:v>ACT/PAYROLL-M01-P03/13</x:v>
      </x:c>
      <x:c r="B81" s="3" t="str">
        <x:v>PAYROLL-M01-P03</x:v>
      </x:c>
      <x:c r="C81" s="16" t="n">
        <x:v>1</x:v>
      </x:c>
      <x:c r="D81" s="30" t="n">
        <x:v>46415</x:v>
      </x:c>
      <x:c r="E81" s="30" t="n">
        <x:v>46388</x:v>
      </x:c>
      <x:c r="F81" s="30" t="n">
        <x:v>46415</x:v>
      </x:c>
      <x:c r="G81" s="3" t="str">
        <x:v>GL.PEOPLE.U2</x:v>
      </x:c>
      <x:c r="H81" s="3" t="str">
        <x:v>ENG</x:v>
      </x:c>
      <x:c r="I81" s="3" t="str">
        <x:v>PAYROLL</x:v>
      </x:c>
      <x:c r="J81" s="3" t="str">
        <x:v>MAP.ACTUAL.PAYROLL.U2.ENG.PAYROLL.ENG</x:v>
      </x:c>
      <x:c r="K81" s="3" t="str">
        <x:v>PPL.U2</x:v>
      </x:c>
      <x:c r="L81" s="3" t="str">
        <x:v>operating</x:v>
      </x:c>
      <x:c r="M81" s="3" t="str">
        <x:v>recurring</x:v>
      </x:c>
      <x:c r="N81" s="3" t="str">
        <x:v>committed</x:v>
      </x:c>
      <x:c r="O81" s="3" t="str">
        <x:v>fixed</x:v>
      </x:c>
      <x:c r="P81" s="32" t="n">
        <x:v>34.16</x:v>
      </x:c>
      <x:c r="Q81" s="32" t="n">
        <x:v>0</x:v>
      </x:c>
      <x:c r="R81" s="24" t="n">
        <x:f>P81-Q81</x:f>
        <x:v>34.16</x:v>
      </x:c>
      <x:c r="S81" s="18" t="n">
        <x:f>'D03_Accounts'!D97</x:f>
        <x:v>1</x:v>
      </x:c>
      <x:c r="T81" s="24" t="n">
        <x:f>R81*S81</x:f>
        <x:v>34.16</x:v>
      </x:c>
      <x:c r="U81" s="25" t="str">
        <x:f>'D03_Mappings'!E240</x:f>
        <x:v>people</x:v>
      </x:c>
      <x:c r="V81" s="24" t="str">
        <x:f>IF(I81="",IF(U81="people","PAYROLL","UNMAPPED"),I81)</x:f>
        <x:v>PAYROLL</x:v>
      </x:c>
      <x:c r="W81" s="24" t="n">
        <x:f>IF(AND(G81="GL.CASH",L81="operating"),Q81,0)</x:f>
        <x:v>0</x:v>
      </x:c>
      <x:c r="X81" s="24" t="n">
        <x:f>IF(AND(G81="GL.CASH",L81="operating"),P81,0)</x:f>
        <x:v>0</x:v>
      </x:c>
      <x:c r="Y81" s="24" t="n">
        <x:f>IF(AND(G81="GL.CASH",L81="investing"),Q81-P81,0)</x:f>
        <x:v>0</x:v>
      </x:c>
      <x:c r="Z81" s="24" t="n">
        <x:f>IF(AND(G81="GL.CASH",L81="financing"),P81,0)</x:f>
        <x:v>0</x:v>
      </x:c>
      <x:c r="AA81" s="24" t="n">
        <x:f>IF(AND(G81="GL.CASH",L81="financing"),Q81,0)</x:f>
        <x:v>0</x:v>
      </x:c>
    </x:row>
    <x:row r="82" ht="25" customHeight="1">
      <x:c r="A82" s="3" t="str">
        <x:v>ACT/PAYROLL-M01-P03/14</x:v>
      </x:c>
      <x:c r="B82" s="3" t="str">
        <x:v>PAYROLL-M01-P03</x:v>
      </x:c>
      <x:c r="C82" s="16" t="n">
        <x:v>1</x:v>
      </x:c>
      <x:c r="D82" s="30" t="n">
        <x:v>46415</x:v>
      </x:c>
      <x:c r="E82" s="30" t="n">
        <x:v>46388</x:v>
      </x:c>
      <x:c r="F82" s="30" t="n">
        <x:v>46415</x:v>
      </x:c>
      <x:c r="G82" s="3" t="str">
        <x:v>GL.CASH</x:v>
      </x:c>
      <x:c r="H82" s="3" t="str">
        <x:v>ENG</x:v>
      </x:c>
      <x:c r="I82" s="3" t="str">
        <x:v>PAYROLL</x:v>
      </x:c>
      <x:c r="J82" s="3" t="str">
        <x:v>MAP.ACTUAL.PAYROLL.U2.ENG.PAYROLL.ENG</x:v>
      </x:c>
      <x:c r="K82" s="3" t="str">
        <x:v>PPL.U2</x:v>
      </x:c>
      <x:c r="L82" s="3" t="str">
        <x:v>operating</x:v>
      </x:c>
      <x:c r="M82" s="3" t="str">
        <x:v>not_applicable</x:v>
      </x:c>
      <x:c r="N82" s="3" t="str">
        <x:v>not_applicable</x:v>
      </x:c>
      <x:c r="O82" s="3" t="str">
        <x:v>not_applicable</x:v>
      </x:c>
      <x:c r="P82" s="32" t="n">
        <x:v>0</x:v>
      </x:c>
      <x:c r="Q82" s="32" t="n">
        <x:v>34.16</x:v>
      </x:c>
      <x:c r="R82" s="24" t="n">
        <x:f>P82-Q82</x:f>
        <x:v>-34.16</x:v>
      </x:c>
      <x:c r="S82" s="18" t="n">
        <x:f>'D03_Accounts'!D11</x:f>
        <x:v>0</x:v>
      </x:c>
      <x:c r="T82" s="24" t="n">
        <x:f>R82*S82</x:f>
        <x:v>0</x:v>
      </x:c>
      <x:c r="U82" s="25" t="str">
        <x:f>'D03_Mappings'!E241</x:f>
        <x:v>cash</x:v>
      </x:c>
      <x:c r="V82" s="24" t="str">
        <x:f>IF(I82="",IF(U82="people","PAYROLL","UNMAPPED"),I82)</x:f>
        <x:v>PAYROLL</x:v>
      </x:c>
      <x:c r="W82" s="24" t="n">
        <x:f>IF(AND(G82="GL.CASH",L82="operating"),Q82,0)</x:f>
        <x:v>34.16</x:v>
      </x:c>
      <x:c r="X82" s="24" t="n">
        <x:f>IF(AND(G82="GL.CASH",L82="operating"),P82,0)</x:f>
        <x:v>0</x:v>
      </x:c>
      <x:c r="Y82" s="24" t="n">
        <x:f>IF(AND(G82="GL.CASH",L82="investing"),Q82-P82,0)</x:f>
        <x:v>0</x:v>
      </x:c>
      <x:c r="Z82" s="24" t="n">
        <x:f>IF(AND(G82="GL.CASH",L82="financing"),P82,0)</x:f>
        <x:v>0</x:v>
      </x:c>
      <x:c r="AA82" s="24" t="n">
        <x:f>IF(AND(G82="GL.CASH",L82="financing"),Q82,0)</x:f>
        <x:v>0</x:v>
      </x:c>
    </x:row>
    <x:row r="83" ht="25" customHeight="1">
      <x:c r="A83" s="3" t="str">
        <x:v>ACT/PAYROLL-M01-P03/15</x:v>
      </x:c>
      <x:c r="B83" s="3" t="str">
        <x:v>PAYROLL-M01-P03</x:v>
      </x:c>
      <x:c r="C83" s="16" t="n">
        <x:v>1</x:v>
      </x:c>
      <x:c r="D83" s="30" t="n">
        <x:v>46415</x:v>
      </x:c>
      <x:c r="E83" s="30" t="n">
        <x:v>46388</x:v>
      </x:c>
      <x:c r="F83" s="30" t="n">
        <x:v>46415</x:v>
      </x:c>
      <x:c r="G83" s="3" t="str">
        <x:v>GL.PEOPLE.INSOLV</x:v>
      </x:c>
      <x:c r="H83" s="3" t="str">
        <x:v>ENG</x:v>
      </x:c>
      <x:c r="I83" s="3" t="str">
        <x:v>PAYROLL</x:v>
      </x:c>
      <x:c r="J83" s="3" t="str">
        <x:v>MAP.ACTUAL.PAYROLL.INSOLV.ENG.PAYROLL.ENG</x:v>
      </x:c>
      <x:c r="K83" s="3" t="str">
        <x:v>PPL.INSOLV</x:v>
      </x:c>
      <x:c r="L83" s="3" t="str">
        <x:v>operating</x:v>
      </x:c>
      <x:c r="M83" s="3" t="str">
        <x:v>recurring</x:v>
      </x:c>
      <x:c r="N83" s="3" t="str">
        <x:v>committed</x:v>
      </x:c>
      <x:c r="O83" s="3" t="str">
        <x:v>fixed</x:v>
      </x:c>
      <x:c r="P83" s="32" t="n">
        <x:v>11.64</x:v>
      </x:c>
      <x:c r="Q83" s="32" t="n">
        <x:v>0</x:v>
      </x:c>
      <x:c r="R83" s="24" t="n">
        <x:f>P83-Q83</x:f>
        <x:v>11.64</x:v>
      </x:c>
      <x:c r="S83" s="18" t="n">
        <x:f>'D03_Accounts'!D98</x:f>
        <x:v>1</x:v>
      </x:c>
      <x:c r="T83" s="24" t="n">
        <x:f>R83*S83</x:f>
        <x:v>11.64</x:v>
      </x:c>
      <x:c r="U83" s="25" t="str">
        <x:f>'D03_Mappings'!E180</x:f>
        <x:v>people</x:v>
      </x:c>
      <x:c r="V83" s="24" t="str">
        <x:f>IF(I83="",IF(U83="people","PAYROLL","UNMAPPED"),I83)</x:f>
        <x:v>PAYROLL</x:v>
      </x:c>
      <x:c r="W83" s="24" t="n">
        <x:f>IF(AND(G83="GL.CASH",L83="operating"),Q83,0)</x:f>
        <x:v>0</x:v>
      </x:c>
      <x:c r="X83" s="24" t="n">
        <x:f>IF(AND(G83="GL.CASH",L83="operating"),P83,0)</x:f>
        <x:v>0</x:v>
      </x:c>
      <x:c r="Y83" s="24" t="n">
        <x:f>IF(AND(G83="GL.CASH",L83="investing"),Q83-P83,0)</x:f>
        <x:v>0</x:v>
      </x:c>
      <x:c r="Z83" s="24" t="n">
        <x:f>IF(AND(G83="GL.CASH",L83="financing"),P83,0)</x:f>
        <x:v>0</x:v>
      </x:c>
      <x:c r="AA83" s="24" t="n">
        <x:f>IF(AND(G83="GL.CASH",L83="financing"),Q83,0)</x:f>
        <x:v>0</x:v>
      </x:c>
    </x:row>
    <x:row r="84" ht="25" customHeight="1">
      <x:c r="A84" s="3" t="str">
        <x:v>ACT/PAYROLL-M01-P03/16</x:v>
      </x:c>
      <x:c r="B84" s="3" t="str">
        <x:v>PAYROLL-M01-P03</x:v>
      </x:c>
      <x:c r="C84" s="16" t="n">
        <x:v>1</x:v>
      </x:c>
      <x:c r="D84" s="30" t="n">
        <x:v>46415</x:v>
      </x:c>
      <x:c r="E84" s="30" t="n">
        <x:v>46388</x:v>
      </x:c>
      <x:c r="F84" s="30" t="n">
        <x:v>46415</x:v>
      </x:c>
      <x:c r="G84" s="3" t="str">
        <x:v>GL.CASH</x:v>
      </x:c>
      <x:c r="H84" s="3" t="str">
        <x:v>ENG</x:v>
      </x:c>
      <x:c r="I84" s="3" t="str">
        <x:v>PAYROLL</x:v>
      </x:c>
      <x:c r="J84" s="3" t="str">
        <x:v>MAP.ACTUAL.PAYROLL.INSOLV.ENG.PAYROLL.ENG</x:v>
      </x:c>
      <x:c r="K84" s="3" t="str">
        <x:v>PPL.INSOLV</x:v>
      </x:c>
      <x:c r="L84" s="3" t="str">
        <x:v>operating</x:v>
      </x:c>
      <x:c r="M84" s="3" t="str">
        <x:v>not_applicable</x:v>
      </x:c>
      <x:c r="N84" s="3" t="str">
        <x:v>not_applicable</x:v>
      </x:c>
      <x:c r="O84" s="3" t="str">
        <x:v>not_applicable</x:v>
      </x:c>
      <x:c r="P84" s="32" t="n">
        <x:v>0</x:v>
      </x:c>
      <x:c r="Q84" s="32" t="n">
        <x:v>11.64</x:v>
      </x:c>
      <x:c r="R84" s="24" t="n">
        <x:f>P84-Q84</x:f>
        <x:v>-11.64</x:v>
      </x:c>
      <x:c r="S84" s="18" t="n">
        <x:f>'D03_Accounts'!D11</x:f>
        <x:v>0</x:v>
      </x:c>
      <x:c r="T84" s="24" t="n">
        <x:f>R84*S84</x:f>
        <x:v>0</x:v>
      </x:c>
      <x:c r="U84" s="25" t="str">
        <x:f>'D03_Mappings'!E181</x:f>
        <x:v>cash</x:v>
      </x:c>
      <x:c r="V84" s="24" t="str">
        <x:f>IF(I84="",IF(U84="people","PAYROLL","UNMAPPED"),I84)</x:f>
        <x:v>PAYROLL</x:v>
      </x:c>
      <x:c r="W84" s="24" t="n">
        <x:f>IF(AND(G84="GL.CASH",L84="operating"),Q84,0)</x:f>
        <x:v>11.64</x:v>
      </x:c>
      <x:c r="X84" s="24" t="n">
        <x:f>IF(AND(G84="GL.CASH",L84="operating"),P84,0)</x:f>
        <x:v>0</x:v>
      </x:c>
      <x:c r="Y84" s="24" t="n">
        <x:f>IF(AND(G84="GL.CASH",L84="investing"),Q84-P84,0)</x:f>
        <x:v>0</x:v>
      </x:c>
      <x:c r="Z84" s="24" t="n">
        <x:f>IF(AND(G84="GL.CASH",L84="financing"),P84,0)</x:f>
        <x:v>0</x:v>
      </x:c>
      <x:c r="AA84" s="24" t="n">
        <x:f>IF(AND(G84="GL.CASH",L84="financing"),Q84,0)</x:f>
        <x:v>0</x:v>
      </x:c>
    </x:row>
    <x:row r="85" ht="25" customHeight="1">
      <x:c r="A85" s="3" t="str">
        <x:v>ACT/PAYROLL-M01-P03/17</x:v>
      </x:c>
      <x:c r="B85" s="3" t="str">
        <x:v>PAYROLL-M01-P03</x:v>
      </x:c>
      <x:c r="C85" s="16" t="n">
        <x:v>1</x:v>
      </x:c>
      <x:c r="D85" s="30" t="n">
        <x:v>46415</x:v>
      </x:c>
      <x:c r="E85" s="30" t="n">
        <x:v>46388</x:v>
      </x:c>
      <x:c r="F85" s="30" t="n">
        <x:v>46415</x:v>
      </x:c>
      <x:c r="G85" s="3" t="str">
        <x:v>GL.PEOPLE.BG</x:v>
      </x:c>
      <x:c r="H85" s="3" t="str">
        <x:v>ENG</x:v>
      </x:c>
      <x:c r="I85" s="3" t="str">
        <x:v>PAYROLL</x:v>
      </x:c>
      <x:c r="J85" s="3" t="str">
        <x:v>MAP.ACTUAL.PAYROLL.BG.ENG.PAYROLL.ENG</x:v>
      </x:c>
      <x:c r="K85" s="3" t="str">
        <x:v>PPL.BG</x:v>
      </x:c>
      <x:c r="L85" s="3" t="str">
        <x:v>operating</x:v>
      </x:c>
      <x:c r="M85" s="3" t="str">
        <x:v>recurring</x:v>
      </x:c>
      <x:c r="N85" s="3" t="str">
        <x:v>committed</x:v>
      </x:c>
      <x:c r="O85" s="3" t="str">
        <x:v>fixed</x:v>
      </x:c>
      <x:c r="P85" s="32" t="n">
        <x:v>23.29</x:v>
      </x:c>
      <x:c r="Q85" s="32" t="n">
        <x:v>0</x:v>
      </x:c>
      <x:c r="R85" s="24" t="n">
        <x:f>P85-Q85</x:f>
        <x:v>23.29</x:v>
      </x:c>
      <x:c r="S85" s="18" t="n">
        <x:f>'D03_Accounts'!D99</x:f>
        <x:v>1</x:v>
      </x:c>
      <x:c r="T85" s="24" t="n">
        <x:f>R85*S85</x:f>
        <x:v>23.29</x:v>
      </x:c>
      <x:c r="U85" s="25" t="str">
        <x:f>'D03_Mappings'!E170</x:f>
        <x:v>people</x:v>
      </x:c>
      <x:c r="V85" s="24" t="str">
        <x:f>IF(I85="",IF(U85="people","PAYROLL","UNMAPPED"),I85)</x:f>
        <x:v>PAYROLL</x:v>
      </x:c>
      <x:c r="W85" s="24" t="n">
        <x:f>IF(AND(G85="GL.CASH",L85="operating"),Q85,0)</x:f>
        <x:v>0</x:v>
      </x:c>
      <x:c r="X85" s="24" t="n">
        <x:f>IF(AND(G85="GL.CASH",L85="operating"),P85,0)</x:f>
        <x:v>0</x:v>
      </x:c>
      <x:c r="Y85" s="24" t="n">
        <x:f>IF(AND(G85="GL.CASH",L85="investing"),Q85-P85,0)</x:f>
        <x:v>0</x:v>
      </x:c>
      <x:c r="Z85" s="24" t="n">
        <x:f>IF(AND(G85="GL.CASH",L85="financing"),P85,0)</x:f>
        <x:v>0</x:v>
      </x:c>
      <x:c r="AA85" s="24" t="n">
        <x:f>IF(AND(G85="GL.CASH",L85="financing"),Q85,0)</x:f>
        <x:v>0</x:v>
      </x:c>
    </x:row>
    <x:row r="86" ht="25" customHeight="1">
      <x:c r="A86" s="3" t="str">
        <x:v>ACT/PAYROLL-M01-P03/18</x:v>
      </x:c>
      <x:c r="B86" s="3" t="str">
        <x:v>PAYROLL-M01-P03</x:v>
      </x:c>
      <x:c r="C86" s="16" t="n">
        <x:v>1</x:v>
      </x:c>
      <x:c r="D86" s="30" t="n">
        <x:v>46415</x:v>
      </x:c>
      <x:c r="E86" s="30" t="n">
        <x:v>46388</x:v>
      </x:c>
      <x:c r="F86" s="30" t="n">
        <x:v>46415</x:v>
      </x:c>
      <x:c r="G86" s="3" t="str">
        <x:v>GL.CASH</x:v>
      </x:c>
      <x:c r="H86" s="3" t="str">
        <x:v>ENG</x:v>
      </x:c>
      <x:c r="I86" s="3" t="str">
        <x:v>PAYROLL</x:v>
      </x:c>
      <x:c r="J86" s="3" t="str">
        <x:v>MAP.ACTUAL.PAYROLL.BG.ENG.PAYROLL.ENG</x:v>
      </x:c>
      <x:c r="K86" s="3" t="str">
        <x:v>PPL.BG</x:v>
      </x:c>
      <x:c r="L86" s="3" t="str">
        <x:v>operating</x:v>
      </x:c>
      <x:c r="M86" s="3" t="str">
        <x:v>not_applicable</x:v>
      </x:c>
      <x:c r="N86" s="3" t="str">
        <x:v>not_applicable</x:v>
      </x:c>
      <x:c r="O86" s="3" t="str">
        <x:v>not_applicable</x:v>
      </x:c>
      <x:c r="P86" s="32" t="n">
        <x:v>0</x:v>
      </x:c>
      <x:c r="Q86" s="32" t="n">
        <x:v>23.29</x:v>
      </x:c>
      <x:c r="R86" s="24" t="n">
        <x:f>P86-Q86</x:f>
        <x:v>-23.29</x:v>
      </x:c>
      <x:c r="S86" s="18" t="n">
        <x:f>'D03_Accounts'!D11</x:f>
        <x:v>0</x:v>
      </x:c>
      <x:c r="T86" s="24" t="n">
        <x:f>R86*S86</x:f>
        <x:v>0</x:v>
      </x:c>
      <x:c r="U86" s="25" t="str">
        <x:f>'D03_Mappings'!E171</x:f>
        <x:v>cash</x:v>
      </x:c>
      <x:c r="V86" s="24" t="str">
        <x:f>IF(I86="",IF(U86="people","PAYROLL","UNMAPPED"),I86)</x:f>
        <x:v>PAYROLL</x:v>
      </x:c>
      <x:c r="W86" s="24" t="n">
        <x:f>IF(AND(G86="GL.CASH",L86="operating"),Q86,0)</x:f>
        <x:v>23.29</x:v>
      </x:c>
      <x:c r="X86" s="24" t="n">
        <x:f>IF(AND(G86="GL.CASH",L86="operating"),P86,0)</x:f>
        <x:v>0</x:v>
      </x:c>
      <x:c r="Y86" s="24" t="n">
        <x:f>IF(AND(G86="GL.CASH",L86="investing"),Q86-P86,0)</x:f>
        <x:v>0</x:v>
      </x:c>
      <x:c r="Z86" s="24" t="n">
        <x:f>IF(AND(G86="GL.CASH",L86="financing"),P86,0)</x:f>
        <x:v>0</x:v>
      </x:c>
      <x:c r="AA86" s="24" t="n">
        <x:f>IF(AND(G86="GL.CASH",L86="financing"),Q86,0)</x:f>
        <x:v>0</x:v>
      </x:c>
    </x:row>
    <x:row r="87" ht="25" customHeight="1">
      <x:c r="A87" s="3" t="str">
        <x:v>ACT/BANK-FEE-M01/1</x:v>
      </x:c>
      <x:c r="B87" s="3" t="str">
        <x:v>BANK-FEE-M01</x:v>
      </x:c>
      <x:c r="C87" s="16" t="n">
        <x:v>1</x:v>
      </x:c>
      <x:c r="D87" s="30" t="n">
        <x:v>46418</x:v>
      </x:c>
      <x:c r="E87" s="30" t="n">
        <x:v>46418</x:v>
      </x:c>
      <x:c r="F87" s="30" t="n">
        <x:v>46418</x:v>
      </x:c>
      <x:c r="G87" s="3" t="str">
        <x:v>GL.OPEX.OPX.MISC</x:v>
      </x:c>
      <x:c r="H87" s="3" t="str">
        <x:v>FIN</x:v>
      </x:c>
      <x:c r="I87" s="3" t="str">
        <x:v>V.BANK</x:v>
      </x:c>
      <x:c r="J87" s="3" t="str">
        <x:v>MAP.ACTUAL.BANK_FEES</x:v>
      </x:c>
      <x:c r="K87" s="3" t="str">
        <x:v>OPX.MISC</x:v>
      </x:c>
      <x:c r="L87" s="3" t="str">
        <x:v>operating</x:v>
      </x:c>
      <x:c r="M87" s="3" t="str">
        <x:v>recurring</x:v>
      </x:c>
      <x:c r="N87" s="3" t="str">
        <x:v>committed</x:v>
      </x:c>
      <x:c r="O87" s="3" t="str">
        <x:v>fixed</x:v>
      </x:c>
      <x:c r="P87" s="32" t="n">
        <x:v>32</x:v>
      </x:c>
      <x:c r="Q87" s="32" t="n">
        <x:v>0</x:v>
      </x:c>
      <x:c r="R87" s="24" t="n">
        <x:f>P87-Q87</x:f>
        <x:v>32</x:v>
      </x:c>
      <x:c r="S87" s="18" t="n">
        <x:f>'D03_Accounts'!D63</x:f>
        <x:v>1</x:v>
      </x:c>
      <x:c r="T87" s="24" t="n">
        <x:f>R87*S87</x:f>
        <x:v>32</x:v>
      </x:c>
      <x:c r="U87" s="25" t="str">
        <x:f>'D03_Mappings'!E11</x:f>
        <x:v>operating_expense</x:v>
      </x:c>
      <x:c r="V87" s="24" t="str">
        <x:f>IF(I87="",IF(U87="people","PAYROLL","UNMAPPED"),I87)</x:f>
        <x:v>V.BANK</x:v>
      </x:c>
      <x:c r="W87" s="24" t="n">
        <x:f>IF(AND(G87="GL.CASH",L87="operating"),Q87,0)</x:f>
        <x:v>0</x:v>
      </x:c>
      <x:c r="X87" s="24" t="n">
        <x:f>IF(AND(G87="GL.CASH",L87="operating"),P87,0)</x:f>
        <x:v>0</x:v>
      </x:c>
      <x:c r="Y87" s="24" t="n">
        <x:f>IF(AND(G87="GL.CASH",L87="investing"),Q87-P87,0)</x:f>
        <x:v>0</x:v>
      </x:c>
      <x:c r="Z87" s="24" t="n">
        <x:f>IF(AND(G87="GL.CASH",L87="financing"),P87,0)</x:f>
        <x:v>0</x:v>
      </x:c>
      <x:c r="AA87" s="24" t="n">
        <x:f>IF(AND(G87="GL.CASH",L87="financing"),Q87,0)</x:f>
        <x:v>0</x:v>
      </x:c>
    </x:row>
    <x:row r="88" ht="25" customHeight="1">
      <x:c r="A88" s="3" t="str">
        <x:v>ACT/BANK-FEE-M01/2</x:v>
      </x:c>
      <x:c r="B88" s="3" t="str">
        <x:v>BANK-FEE-M01</x:v>
      </x:c>
      <x:c r="C88" s="16" t="n">
        <x:v>1</x:v>
      </x:c>
      <x:c r="D88" s="30" t="n">
        <x:v>46418</x:v>
      </x:c>
      <x:c r="E88" s="30" t="n">
        <x:v>46418</x:v>
      </x:c>
      <x:c r="F88" s="30" t="n">
        <x:v>46418</x:v>
      </x:c>
      <x:c r="G88" s="3" t="str">
        <x:v>GL.CASH</x:v>
      </x:c>
      <x:c r="H88" s="3" t="str">
        <x:v>FIN</x:v>
      </x:c>
      <x:c r="I88" s="3" t="str">
        <x:v>V.BANK</x:v>
      </x:c>
      <x:c r="J88" s="3" t="str">
        <x:v>MAP.ACTUAL.BANK_FEES</x:v>
      </x:c>
      <x:c r="K88" s="3" t="str">
        <x:v>OPX.MISC</x:v>
      </x:c>
      <x:c r="L88" s="3" t="str">
        <x:v>operating</x:v>
      </x:c>
      <x:c r="M88" s="3" t="str">
        <x:v>not_applicable</x:v>
      </x:c>
      <x:c r="N88" s="3" t="str">
        <x:v>not_applicable</x:v>
      </x:c>
      <x:c r="O88" s="3" t="str">
        <x:v>not_applicable</x:v>
      </x:c>
      <x:c r="P88" s="32" t="n">
        <x:v>0</x:v>
      </x:c>
      <x:c r="Q88" s="32" t="n">
        <x:v>32</x:v>
      </x:c>
      <x:c r="R88" s="24" t="n">
        <x:f>P88-Q88</x:f>
        <x:v>-32</x:v>
      </x:c>
      <x:c r="S88" s="18" t="n">
        <x:f>'D03_Accounts'!D11</x:f>
        <x:v>0</x:v>
      </x:c>
      <x:c r="T88" s="24" t="n">
        <x:f>R88*S88</x:f>
        <x:v>0</x:v>
      </x:c>
      <x:c r="U88" s="25" t="str">
        <x:f>'D03_Mappings'!E12</x:f>
        <x:v>cash</x:v>
      </x:c>
      <x:c r="V88" s="24" t="str">
        <x:f>IF(I88="",IF(U88="people","PAYROLL","UNMAPPED"),I88)</x:f>
        <x:v>V.BANK</x:v>
      </x:c>
      <x:c r="W88" s="24" t="n">
        <x:f>IF(AND(G88="GL.CASH",L88="operating"),Q88,0)</x:f>
        <x:v>32</x:v>
      </x:c>
      <x:c r="X88" s="24" t="n">
        <x:f>IF(AND(G88="GL.CASH",L88="operating"),P88,0)</x:f>
        <x:v>0</x:v>
      </x:c>
      <x:c r="Y88" s="24" t="n">
        <x:f>IF(AND(G88="GL.CASH",L88="investing"),Q88-P88,0)</x:f>
        <x:v>0</x:v>
      </x:c>
      <x:c r="Z88" s="24" t="n">
        <x:f>IF(AND(G88="GL.CASH",L88="financing"),P88,0)</x:f>
        <x:v>0</x:v>
      </x:c>
      <x:c r="AA88" s="24" t="n">
        <x:f>IF(AND(G88="GL.CASH",L88="financing"),Q88,0)</x:f>
        <x:v>0</x:v>
      </x:c>
    </x:row>
    <x:row r="89" ht="25" customHeight="1">
      <x:c r="A89" s="3" t="str">
        <x:v>ACT/DEP-IT.P01.01-M01/1</x:v>
      </x:c>
      <x:c r="B89" s="3" t="str">
        <x:v>DEP-IT.P01.01-M01</x:v>
      </x:c>
      <x:c r="C89" s="16" t="n">
        <x:v>1</x:v>
      </x:c>
      <x:c r="D89" s="30" t="n">
        <x:v>46418</x:v>
      </x:c>
      <x:c r="E89" s="30" t="n">
        <x:v>46388</x:v>
      </x:c>
      <x:c r="F89" s="30"/>
      <x:c r="G89" s="3" t="str">
        <x:v>GL.DEPR.IT</x:v>
      </x:c>
      <x:c r="H89" s="3" t="str">
        <x:v>MGMT</x:v>
      </x:c>
      <x:c r="I89" s="3" t="str">
        <x:v>V.EQUIPMENT</x:v>
      </x:c>
      <x:c r="J89" s="3" t="str">
        <x:v>MAP.ACTUAL.DEPR.IT.MGMT.V.EQUIPMENT.MGMT</x:v>
      </x:c>
      <x:c r="K89" s="3" t="str">
        <x:v>CAP.DEPRECIATION</x:v>
      </x:c>
      <x:c r="L89" s="3" t="str">
        <x:v>noncash</x:v>
      </x:c>
      <x:c r="M89" s="3" t="str">
        <x:v>recurring</x:v>
      </x:c>
      <x:c r="N89" s="3" t="str">
        <x:v>committed</x:v>
      </x:c>
      <x:c r="O89" s="3" t="str">
        <x:v>fixed</x:v>
      </x:c>
      <x:c r="P89" s="32" t="n">
        <x:v>69.44</x:v>
      </x:c>
      <x:c r="Q89" s="32" t="n">
        <x:v>0</x:v>
      </x:c>
      <x:c r="R89" s="24" t="n">
        <x:f>P89-Q89</x:f>
        <x:v>69.44</x:v>
      </x:c>
      <x:c r="S89" s="18" t="n">
        <x:f>'D03_Accounts'!D100</x:f>
        <x:v>1</x:v>
      </x:c>
      <x:c r="T89" s="24" t="n">
        <x:f>R89*S89</x:f>
        <x:v>69.44</x:v>
      </x:c>
      <x:c r="U89" s="25" t="str">
        <x:f>'D03_Mappings'!E145</x:f>
        <x:v>depreciation</x:v>
      </x:c>
      <x:c r="V89" s="24" t="str">
        <x:f>IF(I89="",IF(U89="people","PAYROLL","UNMAPPED"),I89)</x:f>
        <x:v>V.EQUIPMENT</x:v>
      </x:c>
      <x:c r="W89" s="24" t="n">
        <x:f>IF(AND(G89="GL.CASH",L89="operating"),Q89,0)</x:f>
        <x:v>0</x:v>
      </x:c>
      <x:c r="X89" s="24" t="n">
        <x:f>IF(AND(G89="GL.CASH",L89="operating"),P89,0)</x:f>
        <x:v>0</x:v>
      </x:c>
      <x:c r="Y89" s="24" t="n">
        <x:f>IF(AND(G89="GL.CASH",L89="investing"),Q89-P89,0)</x:f>
        <x:v>0</x:v>
      </x:c>
      <x:c r="Z89" s="24" t="n">
        <x:f>IF(AND(G89="GL.CASH",L89="financing"),P89,0)</x:f>
        <x:v>0</x:v>
      </x:c>
      <x:c r="AA89" s="24" t="n">
        <x:f>IF(AND(G89="GL.CASH",L89="financing"),Q89,0)</x:f>
        <x:v>0</x:v>
      </x:c>
    </x:row>
    <x:row r="90" ht="25" customHeight="1">
      <x:c r="A90" s="3" t="str">
        <x:v>ACT/DEP-IT.P01.01-M01/2</x:v>
      </x:c>
      <x:c r="B90" s="3" t="str">
        <x:v>DEP-IT.P01.01-M01</x:v>
      </x:c>
      <x:c r="C90" s="16" t="n">
        <x:v>1</x:v>
      </x:c>
      <x:c r="D90" s="30" t="n">
        <x:v>46418</x:v>
      </x:c>
      <x:c r="E90" s="30" t="n">
        <x:v>46388</x:v>
      </x:c>
      <x:c r="F90" s="30"/>
      <x:c r="G90" s="3" t="str">
        <x:v>GL.ACCDEP.IT</x:v>
      </x:c>
      <x:c r="H90" s="3" t="str">
        <x:v>MGMT</x:v>
      </x:c>
      <x:c r="I90" s="3" t="str">
        <x:v>V.EQUIPMENT</x:v>
      </x:c>
      <x:c r="J90" s="3" t="str">
        <x:v>MAP.ACTUAL.DEPR.IT.MGMT.V.EQUIPMENT.MGMT</x:v>
      </x:c>
      <x:c r="K90" s="3" t="str">
        <x:v>CAP.DEPRECIATION</x:v>
      </x:c>
      <x:c r="L90" s="3" t="str">
        <x:v>noncash</x:v>
      </x:c>
      <x:c r="M90" s="3" t="str">
        <x:v>not_applicable</x:v>
      </x:c>
      <x:c r="N90" s="3" t="str">
        <x:v>not_applicable</x:v>
      </x:c>
      <x:c r="O90" s="3" t="str">
        <x:v>not_applicable</x:v>
      </x:c>
      <x:c r="P90" s="32" t="n">
        <x:v>0</x:v>
      </x:c>
      <x:c r="Q90" s="32" t="n">
        <x:v>69.44</x:v>
      </x:c>
      <x:c r="R90" s="24" t="n">
        <x:f>P90-Q90</x:f>
        <x:v>-69.44</x:v>
      </x:c>
      <x:c r="S90" s="18" t="n">
        <x:f>'D03_Accounts'!D21</x:f>
        <x:v>0</x:v>
      </x:c>
      <x:c r="T90" s="24" t="n">
        <x:f>R90*S90</x:f>
        <x:v>0</x:v>
      </x:c>
      <x:c r="U90" s="25" t="str">
        <x:f>'D03_Mappings'!E146</x:f>
        <x:v>acc_dep</x:v>
      </x:c>
      <x:c r="V90" s="24" t="str">
        <x:f>IF(I90="",IF(U90="people","PAYROLL","UNMAPPED"),I90)</x:f>
        <x:v>V.EQUIPMENT</x:v>
      </x:c>
      <x:c r="W90" s="24" t="n">
        <x:f>IF(AND(G90="GL.CASH",L90="operating"),Q90,0)</x:f>
        <x:v>0</x:v>
      </x:c>
      <x:c r="X90" s="24" t="n">
        <x:f>IF(AND(G90="GL.CASH",L90="operating"),P90,0)</x:f>
        <x:v>0</x:v>
      </x:c>
      <x:c r="Y90" s="24" t="n">
        <x:f>IF(AND(G90="GL.CASH",L90="investing"),Q90-P90,0)</x:f>
        <x:v>0</x:v>
      </x:c>
      <x:c r="Z90" s="24" t="n">
        <x:f>IF(AND(G90="GL.CASH",L90="financing"),P90,0)</x:f>
        <x:v>0</x:v>
      </x:c>
      <x:c r="AA90" s="24" t="n">
        <x:f>IF(AND(G90="GL.CASH",L90="financing"),Q90,0)</x:f>
        <x:v>0</x:v>
      </x:c>
    </x:row>
    <x:row r="91" ht="25" customHeight="1">
      <x:c r="A91" s="3" t="str">
        <x:v>ACT/DEP-IT.P02.01-M01/1</x:v>
      </x:c>
      <x:c r="B91" s="3" t="str">
        <x:v>DEP-IT.P02.01-M01</x:v>
      </x:c>
      <x:c r="C91" s="16" t="n">
        <x:v>1</x:v>
      </x:c>
      <x:c r="D91" s="30" t="n">
        <x:v>46418</x:v>
      </x:c>
      <x:c r="E91" s="30" t="n">
        <x:v>46388</x:v>
      </x:c>
      <x:c r="F91" s="30"/>
      <x:c r="G91" s="3" t="str">
        <x:v>GL.DEPR.IT</x:v>
      </x:c>
      <x:c r="H91" s="3" t="str">
        <x:v>ENG</x:v>
      </x:c>
      <x:c r="I91" s="3" t="str">
        <x:v>V.EQUIPMENT</x:v>
      </x:c>
      <x:c r="J91" s="3" t="str">
        <x:v>MAP.ACTUAL.DEPR.IT.ENG.V.EQUIPMENT.ENG</x:v>
      </x:c>
      <x:c r="K91" s="3" t="str">
        <x:v>CAP.DEPRECIATION</x:v>
      </x:c>
      <x:c r="L91" s="3" t="str">
        <x:v>noncash</x:v>
      </x:c>
      <x:c r="M91" s="3" t="str">
        <x:v>recurring</x:v>
      </x:c>
      <x:c r="N91" s="3" t="str">
        <x:v>committed</x:v>
      </x:c>
      <x:c r="O91" s="3" t="str">
        <x:v>fixed</x:v>
      </x:c>
      <x:c r="P91" s="32" t="n">
        <x:v>69.44</x:v>
      </x:c>
      <x:c r="Q91" s="32" t="n">
        <x:v>0</x:v>
      </x:c>
      <x:c r="R91" s="24" t="n">
        <x:f>P91-Q91</x:f>
        <x:v>69.44</x:v>
      </x:c>
      <x:c r="S91" s="18" t="n">
        <x:f>'D03_Accounts'!D100</x:f>
        <x:v>1</x:v>
      </x:c>
      <x:c r="T91" s="24" t="n">
        <x:f>R91*S91</x:f>
        <x:v>69.44</x:v>
      </x:c>
      <x:c r="U91" s="25" t="str">
        <x:f>'D03_Mappings'!E143</x:f>
        <x:v>depreciation</x:v>
      </x:c>
      <x:c r="V91" s="24" t="str">
        <x:f>IF(I91="",IF(U91="people","PAYROLL","UNMAPPED"),I91)</x:f>
        <x:v>V.EQUIPMENT</x:v>
      </x:c>
      <x:c r="W91" s="24" t="n">
        <x:f>IF(AND(G91="GL.CASH",L91="operating"),Q91,0)</x:f>
        <x:v>0</x:v>
      </x:c>
      <x:c r="X91" s="24" t="n">
        <x:f>IF(AND(G91="GL.CASH",L91="operating"),P91,0)</x:f>
        <x:v>0</x:v>
      </x:c>
      <x:c r="Y91" s="24" t="n">
        <x:f>IF(AND(G91="GL.CASH",L91="investing"),Q91-P91,0)</x:f>
        <x:v>0</x:v>
      </x:c>
      <x:c r="Z91" s="24" t="n">
        <x:f>IF(AND(G91="GL.CASH",L91="financing"),P91,0)</x:f>
        <x:v>0</x:v>
      </x:c>
      <x:c r="AA91" s="24" t="n">
        <x:f>IF(AND(G91="GL.CASH",L91="financing"),Q91,0)</x:f>
        <x:v>0</x:v>
      </x:c>
    </x:row>
    <x:row r="92" ht="25" customHeight="1">
      <x:c r="A92" s="3" t="str">
        <x:v>ACT/DEP-IT.P02.01-M01/2</x:v>
      </x:c>
      <x:c r="B92" s="3" t="str">
        <x:v>DEP-IT.P02.01-M01</x:v>
      </x:c>
      <x:c r="C92" s="16" t="n">
        <x:v>1</x:v>
      </x:c>
      <x:c r="D92" s="30" t="n">
        <x:v>46418</x:v>
      </x:c>
      <x:c r="E92" s="30" t="n">
        <x:v>46388</x:v>
      </x:c>
      <x:c r="F92" s="30"/>
      <x:c r="G92" s="3" t="str">
        <x:v>GL.ACCDEP.IT</x:v>
      </x:c>
      <x:c r="H92" s="3" t="str">
        <x:v>ENG</x:v>
      </x:c>
      <x:c r="I92" s="3" t="str">
        <x:v>V.EQUIPMENT</x:v>
      </x:c>
      <x:c r="J92" s="3" t="str">
        <x:v>MAP.ACTUAL.DEPR.IT.ENG.V.EQUIPMENT.ENG</x:v>
      </x:c>
      <x:c r="K92" s="3" t="str">
        <x:v>CAP.DEPRECIATION</x:v>
      </x:c>
      <x:c r="L92" s="3" t="str">
        <x:v>noncash</x:v>
      </x:c>
      <x:c r="M92" s="3" t="str">
        <x:v>not_applicable</x:v>
      </x:c>
      <x:c r="N92" s="3" t="str">
        <x:v>not_applicable</x:v>
      </x:c>
      <x:c r="O92" s="3" t="str">
        <x:v>not_applicable</x:v>
      </x:c>
      <x:c r="P92" s="32" t="n">
        <x:v>0</x:v>
      </x:c>
      <x:c r="Q92" s="32" t="n">
        <x:v>69.44</x:v>
      </x:c>
      <x:c r="R92" s="24" t="n">
        <x:f>P92-Q92</x:f>
        <x:v>-69.44</x:v>
      </x:c>
      <x:c r="S92" s="18" t="n">
        <x:f>'D03_Accounts'!D21</x:f>
        <x:v>0</x:v>
      </x:c>
      <x:c r="T92" s="24" t="n">
        <x:f>R92*S92</x:f>
        <x:v>0</x:v>
      </x:c>
      <x:c r="U92" s="25" t="str">
        <x:f>'D03_Mappings'!E144</x:f>
        <x:v>acc_dep</x:v>
      </x:c>
      <x:c r="V92" s="24" t="str">
        <x:f>IF(I92="",IF(U92="people","PAYROLL","UNMAPPED"),I92)</x:f>
        <x:v>V.EQUIPMENT</x:v>
      </x:c>
      <x:c r="W92" s="24" t="n">
        <x:f>IF(AND(G92="GL.CASH",L92="operating"),Q92,0)</x:f>
        <x:v>0</x:v>
      </x:c>
      <x:c r="X92" s="24" t="n">
        <x:f>IF(AND(G92="GL.CASH",L92="operating"),P92,0)</x:f>
        <x:v>0</x:v>
      </x:c>
      <x:c r="Y92" s="24" t="n">
        <x:f>IF(AND(G92="GL.CASH",L92="investing"),Q92-P92,0)</x:f>
        <x:v>0</x:v>
      </x:c>
      <x:c r="Z92" s="24" t="n">
        <x:f>IF(AND(G92="GL.CASH",L92="financing"),P92,0)</x:f>
        <x:v>0</x:v>
      </x:c>
      <x:c r="AA92" s="24" t="n">
        <x:f>IF(AND(G92="GL.CASH",L92="financing"),Q92,0)</x:f>
        <x:v>0</x:v>
      </x:c>
    </x:row>
    <x:row r="93" ht="25" customHeight="1">
      <x:c r="A93" s="3" t="str">
        <x:v>ACT/DEP-IT.P03.01-M01/1</x:v>
      </x:c>
      <x:c r="B93" s="3" t="str">
        <x:v>DEP-IT.P03.01-M01</x:v>
      </x:c>
      <x:c r="C93" s="16" t="n">
        <x:v>1</x:v>
      </x:c>
      <x:c r="D93" s="30" t="n">
        <x:v>46418</x:v>
      </x:c>
      <x:c r="E93" s="30" t="n">
        <x:v>46388</x:v>
      </x:c>
      <x:c r="F93" s="30"/>
      <x:c r="G93" s="3" t="str">
        <x:v>GL.DEPR.IT</x:v>
      </x:c>
      <x:c r="H93" s="3" t="str">
        <x:v>ENG</x:v>
      </x:c>
      <x:c r="I93" s="3" t="str">
        <x:v>V.EQUIPMENT</x:v>
      </x:c>
      <x:c r="J93" s="3" t="str">
        <x:v>MAP.ACTUAL.DEPR.IT.ENG.V.EQUIPMENT.ENG</x:v>
      </x:c>
      <x:c r="K93" s="3" t="str">
        <x:v>CAP.DEPRECIATION</x:v>
      </x:c>
      <x:c r="L93" s="3" t="str">
        <x:v>noncash</x:v>
      </x:c>
      <x:c r="M93" s="3" t="str">
        <x:v>recurring</x:v>
      </x:c>
      <x:c r="N93" s="3" t="str">
        <x:v>committed</x:v>
      </x:c>
      <x:c r="O93" s="3" t="str">
        <x:v>fixed</x:v>
      </x:c>
      <x:c r="P93" s="32" t="n">
        <x:v>69.44</x:v>
      </x:c>
      <x:c r="Q93" s="32" t="n">
        <x:v>0</x:v>
      </x:c>
      <x:c r="R93" s="24" t="n">
        <x:f>P93-Q93</x:f>
        <x:v>69.44</x:v>
      </x:c>
      <x:c r="S93" s="18" t="n">
        <x:f>'D03_Accounts'!D100</x:f>
        <x:v>1</x:v>
      </x:c>
      <x:c r="T93" s="24" t="n">
        <x:f>R93*S93</x:f>
        <x:v>69.44</x:v>
      </x:c>
      <x:c r="U93" s="25" t="str">
        <x:f>'D03_Mappings'!E143</x:f>
        <x:v>depreciation</x:v>
      </x:c>
      <x:c r="V93" s="24" t="str">
        <x:f>IF(I93="",IF(U93="people","PAYROLL","UNMAPPED"),I93)</x:f>
        <x:v>V.EQUIPMENT</x:v>
      </x:c>
      <x:c r="W93" s="24" t="n">
        <x:f>IF(AND(G93="GL.CASH",L93="operating"),Q93,0)</x:f>
        <x:v>0</x:v>
      </x:c>
      <x:c r="X93" s="24" t="n">
        <x:f>IF(AND(G93="GL.CASH",L93="operating"),P93,0)</x:f>
        <x:v>0</x:v>
      </x:c>
      <x:c r="Y93" s="24" t="n">
        <x:f>IF(AND(G93="GL.CASH",L93="investing"),Q93-P93,0)</x:f>
        <x:v>0</x:v>
      </x:c>
      <x:c r="Z93" s="24" t="n">
        <x:f>IF(AND(G93="GL.CASH",L93="financing"),P93,0)</x:f>
        <x:v>0</x:v>
      </x:c>
      <x:c r="AA93" s="24" t="n">
        <x:f>IF(AND(G93="GL.CASH",L93="financing"),Q93,0)</x:f>
        <x:v>0</x:v>
      </x:c>
    </x:row>
    <x:row r="94" ht="25" customHeight="1">
      <x:c r="A94" s="3" t="str">
        <x:v>ACT/DEP-IT.P03.01-M01/2</x:v>
      </x:c>
      <x:c r="B94" s="3" t="str">
        <x:v>DEP-IT.P03.01-M01</x:v>
      </x:c>
      <x:c r="C94" s="16" t="n">
        <x:v>1</x:v>
      </x:c>
      <x:c r="D94" s="30" t="n">
        <x:v>46418</x:v>
      </x:c>
      <x:c r="E94" s="30" t="n">
        <x:v>46388</x:v>
      </x:c>
      <x:c r="F94" s="30"/>
      <x:c r="G94" s="3" t="str">
        <x:v>GL.ACCDEP.IT</x:v>
      </x:c>
      <x:c r="H94" s="3" t="str">
        <x:v>ENG</x:v>
      </x:c>
      <x:c r="I94" s="3" t="str">
        <x:v>V.EQUIPMENT</x:v>
      </x:c>
      <x:c r="J94" s="3" t="str">
        <x:v>MAP.ACTUAL.DEPR.IT.ENG.V.EQUIPMENT.ENG</x:v>
      </x:c>
      <x:c r="K94" s="3" t="str">
        <x:v>CAP.DEPRECIATION</x:v>
      </x:c>
      <x:c r="L94" s="3" t="str">
        <x:v>noncash</x:v>
      </x:c>
      <x:c r="M94" s="3" t="str">
        <x:v>not_applicable</x:v>
      </x:c>
      <x:c r="N94" s="3" t="str">
        <x:v>not_applicable</x:v>
      </x:c>
      <x:c r="O94" s="3" t="str">
        <x:v>not_applicable</x:v>
      </x:c>
      <x:c r="P94" s="32" t="n">
        <x:v>0</x:v>
      </x:c>
      <x:c r="Q94" s="32" t="n">
        <x:v>69.44</x:v>
      </x:c>
      <x:c r="R94" s="24" t="n">
        <x:f>P94-Q94</x:f>
        <x:v>-69.44</x:v>
      </x:c>
      <x:c r="S94" s="18" t="n">
        <x:f>'D03_Accounts'!D21</x:f>
        <x:v>0</x:v>
      </x:c>
      <x:c r="T94" s="24" t="n">
        <x:f>R94*S94</x:f>
        <x:v>0</x:v>
      </x:c>
      <x:c r="U94" s="25" t="str">
        <x:f>'D03_Mappings'!E144</x:f>
        <x:v>acc_dep</x:v>
      </x:c>
      <x:c r="V94" s="24" t="str">
        <x:f>IF(I94="",IF(U94="people","PAYROLL","UNMAPPED"),I94)</x:f>
        <x:v>V.EQUIPMENT</x:v>
      </x:c>
      <x:c r="W94" s="24" t="n">
        <x:f>IF(AND(G94="GL.CASH",L94="operating"),Q94,0)</x:f>
        <x:v>0</x:v>
      </x:c>
      <x:c r="X94" s="24" t="n">
        <x:f>IF(AND(G94="GL.CASH",L94="operating"),P94,0)</x:f>
        <x:v>0</x:v>
      </x:c>
      <x:c r="Y94" s="24" t="n">
        <x:f>IF(AND(G94="GL.CASH",L94="investing"),Q94-P94,0)</x:f>
        <x:v>0</x:v>
      </x:c>
      <x:c r="Z94" s="24" t="n">
        <x:f>IF(AND(G94="GL.CASH",L94="financing"),P94,0)</x:f>
        <x:v>0</x:v>
      </x:c>
      <x:c r="AA94" s="24" t="n">
        <x:f>IF(AND(G94="GL.CASH",L94="financing"),Q94,0)</x:f>
        <x:v>0</x:v>
      </x:c>
    </x:row>
    <x:row r="95" ht="25" customHeight="1">
      <x:c r="A95" s="3" t="str">
        <x:v>ACT/NOTE-INTEREST-M01/1</x:v>
      </x:c>
      <x:c r="B95" s="3" t="str">
        <x:v>NOTE-INTEREST-M01</x:v>
      </x:c>
      <x:c r="C95" s="16" t="n">
        <x:v>1</x:v>
      </x:c>
      <x:c r="D95" s="30" t="n">
        <x:v>46418</x:v>
      </x:c>
      <x:c r="E95" s="30" t="n">
        <x:v>46388</x:v>
      </x:c>
      <x:c r="F95" s="30"/>
      <x:c r="G95" s="3" t="str">
        <x:v>GL.FIN.NOTE_INTEREST</x:v>
      </x:c>
      <x:c r="H95" s="3" t="str">
        <x:v>CORP</x:v>
      </x:c>
      <x:c r="I95" s="3" t="str">
        <x:v>NOTEHOLDER</x:v>
      </x:c>
      <x:c r="J95" s="3" t="str">
        <x:v>MAP.ACTUAL.NOTE.INTEREST.NOTEHOLDER.CORP</x:v>
      </x:c>
      <x:c r="K95" s="3" t="str">
        <x:v>FUND.NOTE_EXPENSE</x:v>
      </x:c>
      <x:c r="L95" s="3" t="str">
        <x:v>noncash</x:v>
      </x:c>
      <x:c r="M95" s="3" t="str">
        <x:v>recurring</x:v>
      </x:c>
      <x:c r="N95" s="3" t="str">
        <x:v>committed</x:v>
      </x:c>
      <x:c r="O95" s="3" t="str">
        <x:v>fixed</x:v>
      </x:c>
      <x:c r="P95" s="32" t="n">
        <x:v>4166.67</x:v>
      </x:c>
      <x:c r="Q95" s="32" t="n">
        <x:v>0</x:v>
      </x:c>
      <x:c r="R95" s="24" t="n">
        <x:f>P95-Q95</x:f>
        <x:v>4166.67</x:v>
      </x:c>
      <x:c r="S95" s="18" t="n">
        <x:f>'D03_Accounts'!D44</x:f>
        <x:v>1</x:v>
      </x:c>
      <x:c r="T95" s="24" t="n">
        <x:f>R95*S95</x:f>
        <x:v>4166.67</x:v>
      </x:c>
      <x:c r="U95" s="25" t="str">
        <x:f>'D03_Mappings'!E156</x:f>
        <x:v>note_interest</x:v>
      </x:c>
      <x:c r="V95" s="24" t="str">
        <x:f>IF(I95="",IF(U95="people","PAYROLL","UNMAPPED"),I95)</x:f>
        <x:v>NOTEHOLDER</x:v>
      </x:c>
      <x:c r="W95" s="24" t="n">
        <x:f>IF(AND(G95="GL.CASH",L95="operating"),Q95,0)</x:f>
        <x:v>0</x:v>
      </x:c>
      <x:c r="X95" s="24" t="n">
        <x:f>IF(AND(G95="GL.CASH",L95="operating"),P95,0)</x:f>
        <x:v>0</x:v>
      </x:c>
      <x:c r="Y95" s="24" t="n">
        <x:f>IF(AND(G95="GL.CASH",L95="investing"),Q95-P95,0)</x:f>
        <x:v>0</x:v>
      </x:c>
      <x:c r="Z95" s="24" t="n">
        <x:f>IF(AND(G95="GL.CASH",L95="financing"),P95,0)</x:f>
        <x:v>0</x:v>
      </x:c>
      <x:c r="AA95" s="24" t="n">
        <x:f>IF(AND(G95="GL.CASH",L95="financing"),Q95,0)</x:f>
        <x:v>0</x:v>
      </x:c>
    </x:row>
    <x:row r="96" ht="25" customHeight="1">
      <x:c r="A96" s="3" t="str">
        <x:v>ACT/NOTE-INTEREST-M01/2</x:v>
      </x:c>
      <x:c r="B96" s="3" t="str">
        <x:v>NOTE-INTEREST-M01</x:v>
      </x:c>
      <x:c r="C96" s="16" t="n">
        <x:v>1</x:v>
      </x:c>
      <x:c r="D96" s="30" t="n">
        <x:v>46418</x:v>
      </x:c>
      <x:c r="E96" s="30" t="n">
        <x:v>46388</x:v>
      </x:c>
      <x:c r="F96" s="30"/>
      <x:c r="G96" s="3" t="str">
        <x:v>GL.NOTE.INTEREST</x:v>
      </x:c>
      <x:c r="H96" s="3" t="str">
        <x:v>CORP</x:v>
      </x:c>
      <x:c r="I96" s="3" t="str">
        <x:v>NOTEHOLDER</x:v>
      </x:c>
      <x:c r="J96" s="3" t="str">
        <x:v>MAP.ACTUAL.NOTE.INTEREST.NOTEHOLDER.CORP</x:v>
      </x:c>
      <x:c r="K96" s="3" t="str">
        <x:v>FUND.NOTE_EXPENSE</x:v>
      </x:c>
      <x:c r="L96" s="3" t="str">
        <x:v>noncash</x:v>
      </x:c>
      <x:c r="M96" s="3" t="str">
        <x:v>not_applicable</x:v>
      </x:c>
      <x:c r="N96" s="3" t="str">
        <x:v>not_applicable</x:v>
      </x:c>
      <x:c r="O96" s="3" t="str">
        <x:v>not_applicable</x:v>
      </x:c>
      <x:c r="P96" s="32" t="n">
        <x:v>0</x:v>
      </x:c>
      <x:c r="Q96" s="32" t="n">
        <x:v>4166.67</x:v>
      </x:c>
      <x:c r="R96" s="24" t="n">
        <x:f>P96-Q96</x:f>
        <x:v>-4166.67</x:v>
      </x:c>
      <x:c r="S96" s="18" t="n">
        <x:f>'D03_Accounts'!D35</x:f>
        <x:v>0</x:v>
      </x:c>
      <x:c r="T96" s="24" t="n">
        <x:f>R96*S96</x:f>
        <x:v>0</x:v>
      </x:c>
      <x:c r="U96" s="25" t="str">
        <x:f>'D03_Mappings'!E157</x:f>
        <x:v>debt</x:v>
      </x:c>
      <x:c r="V96" s="24" t="str">
        <x:f>IF(I96="",IF(U96="people","PAYROLL","UNMAPPED"),I96)</x:f>
        <x:v>NOTEHOLDER</x:v>
      </x:c>
      <x:c r="W96" s="24" t="n">
        <x:f>IF(AND(G96="GL.CASH",L96="operating"),Q96,0)</x:f>
        <x:v>0</x:v>
      </x:c>
      <x:c r="X96" s="24" t="n">
        <x:f>IF(AND(G96="GL.CASH",L96="operating"),P96,0)</x:f>
        <x:v>0</x:v>
      </x:c>
      <x:c r="Y96" s="24" t="n">
        <x:f>IF(AND(G96="GL.CASH",L96="investing"),Q96-P96,0)</x:f>
        <x:v>0</x:v>
      </x:c>
      <x:c r="Z96" s="24" t="n">
        <x:f>IF(AND(G96="GL.CASH",L96="financing"),P96,0)</x:f>
        <x:v>0</x:v>
      </x:c>
      <x:c r="AA96" s="24" t="n">
        <x:f>IF(AND(G96="GL.CASH",L96="financing"),Q96,0)</x:f>
        <x:v>0</x:v>
      </x:c>
    </x:row>
    <x:row r="97" ht="25" customHeight="1">
      <x:c r="A97" s="3" t="str">
        <x:v>ACT/VAT-OFFSET-M01-ENG/1</x:v>
      </x:c>
      <x:c r="B97" s="3" t="str">
        <x:v>VAT-OFFSET-M01-ENG</x:v>
      </x:c>
      <x:c r="C97" s="16" t="n">
        <x:v>1</x:v>
      </x:c>
      <x:c r="D97" s="30" t="n">
        <x:v>46418</x:v>
      </x:c>
      <x:c r="E97" s="30" t="n">
        <x:v>46418</x:v>
      </x:c>
      <x:c r="F97" s="30"/>
      <x:c r="G97" s="3" t="str">
        <x:v>GL.VAT.DOM_LIAB</x:v>
      </x:c>
      <x:c r="H97" s="3" t="str">
        <x:v>ENG</x:v>
      </x:c>
      <x:c r="I97" s="3" t="str">
        <x:v>TAX_AUTHORITY</x:v>
      </x:c>
      <x:c r="J97" s="3" t="str">
        <x:v>MAP.ACTUAL.VAT.SETTLE.DOM.OFFSET.TAX_AUTHORITY.ENG</x:v>
      </x:c>
      <x:c r="K97" s="3" t="str">
        <x:v>VAT.DOM_PAID</x:v>
      </x:c>
      <x:c r="L97" s="3" t="str">
        <x:v>noncash</x:v>
      </x:c>
      <x:c r="M97" s="3" t="str">
        <x:v>not_applicable</x:v>
      </x:c>
      <x:c r="N97" s="3" t="str">
        <x:v>not_applicable</x:v>
      </x:c>
      <x:c r="O97" s="3" t="str">
        <x:v>not_applicable</x:v>
      </x:c>
      <x:c r="P97" s="32" t="n">
        <x:v>171</x:v>
      </x:c>
      <x:c r="Q97" s="32" t="n">
        <x:v>0</x:v>
      </x:c>
      <x:c r="R97" s="24" t="n">
        <x:f>P97-Q97</x:f>
        <x:v>171</x:v>
      </x:c>
      <x:c r="S97" s="18" t="n">
        <x:f>'D03_Accounts'!D29</x:f>
        <x:v>0</x:v>
      </x:c>
      <x:c r="T97" s="24" t="n">
        <x:f>R97*S97</x:f>
        <x:v>0</x:v>
      </x:c>
      <x:c r="U97" s="25" t="str">
        <x:f>'D03_Mappings'!E252</x:f>
        <x:v>tax_liabilities</x:v>
      </x:c>
      <x:c r="V97" s="24" t="str">
        <x:f>IF(I97="",IF(U97="people","PAYROLL","UNMAPPED"),I97)</x:f>
        <x:v>TAX_AUTHORITY</x:v>
      </x:c>
      <x:c r="W97" s="24" t="n">
        <x:f>IF(AND(G97="GL.CASH",L97="operating"),Q97,0)</x:f>
        <x:v>0</x:v>
      </x:c>
      <x:c r="X97" s="24" t="n">
        <x:f>IF(AND(G97="GL.CASH",L97="operating"),P97,0)</x:f>
        <x:v>0</x:v>
      </x:c>
      <x:c r="Y97" s="24" t="n">
        <x:f>IF(AND(G97="GL.CASH",L97="investing"),Q97-P97,0)</x:f>
        <x:v>0</x:v>
      </x:c>
      <x:c r="Z97" s="24" t="n">
        <x:f>IF(AND(G97="GL.CASH",L97="financing"),P97,0)</x:f>
        <x:v>0</x:v>
      </x:c>
      <x:c r="AA97" s="24" t="n">
        <x:f>IF(AND(G97="GL.CASH",L97="financing"),Q97,0)</x:f>
        <x:v>0</x:v>
      </x:c>
    </x:row>
    <x:row r="98" ht="25" customHeight="1">
      <x:c r="A98" s="3" t="str">
        <x:v>ACT/VAT-OFFSET-M01-ENG/2</x:v>
      </x:c>
      <x:c r="B98" s="3" t="str">
        <x:v>VAT-OFFSET-M01-ENG</x:v>
      </x:c>
      <x:c r="C98" s="16" t="n">
        <x:v>1</x:v>
      </x:c>
      <x:c r="D98" s="30" t="n">
        <x:v>46418</x:v>
      </x:c>
      <x:c r="E98" s="30" t="n">
        <x:v>46418</x:v>
      </x:c>
      <x:c r="F98" s="30"/>
      <x:c r="G98" s="3" t="str">
        <x:v>GL.VAT.DOM_ASSET</x:v>
      </x:c>
      <x:c r="H98" s="3" t="str">
        <x:v>ENG</x:v>
      </x:c>
      <x:c r="I98" s="3" t="str">
        <x:v>TAX_AUTHORITY</x:v>
      </x:c>
      <x:c r="J98" s="3" t="str">
        <x:v>MAP.ACTUAL.VAT.SETTLE.DOM.OFFSET.TAX_AUTHORITY.ENG</x:v>
      </x:c>
      <x:c r="K98" s="3" t="str">
        <x:v>VAT.DOM_PAID</x:v>
      </x:c>
      <x:c r="L98" s="3" t="str">
        <x:v>noncash</x:v>
      </x:c>
      <x:c r="M98" s="3" t="str">
        <x:v>not_applicable</x:v>
      </x:c>
      <x:c r="N98" s="3" t="str">
        <x:v>not_applicable</x:v>
      </x:c>
      <x:c r="O98" s="3" t="str">
        <x:v>not_applicable</x:v>
      </x:c>
      <x:c r="P98" s="32" t="n">
        <x:v>0</x:v>
      </x:c>
      <x:c r="Q98" s="32" t="n">
        <x:v>171</x:v>
      </x:c>
      <x:c r="R98" s="24" t="n">
        <x:f>P98-Q98</x:f>
        <x:v>-171</x:v>
      </x:c>
      <x:c r="S98" s="18" t="n">
        <x:f>'D03_Accounts'!D15</x:f>
        <x:v>0</x:v>
      </x:c>
      <x:c r="T98" s="24" t="n">
        <x:f>R98*S98</x:f>
        <x:v>0</x:v>
      </x:c>
      <x:c r="U98" s="25" t="str">
        <x:f>'D03_Mappings'!E253</x:f>
        <x:v>tax_assets</x:v>
      </x:c>
      <x:c r="V98" s="24" t="str">
        <x:f>IF(I98="",IF(U98="people","PAYROLL","UNMAPPED"),I98)</x:f>
        <x:v>TAX_AUTHORITY</x:v>
      </x:c>
      <x:c r="W98" s="24" t="n">
        <x:f>IF(AND(G98="GL.CASH",L98="operating"),Q98,0)</x:f>
        <x:v>0</x:v>
      </x:c>
      <x:c r="X98" s="24" t="n">
        <x:f>IF(AND(G98="GL.CASH",L98="operating"),P98,0)</x:f>
        <x:v>0</x:v>
      </x:c>
      <x:c r="Y98" s="24" t="n">
        <x:f>IF(AND(G98="GL.CASH",L98="investing"),Q98-P98,0)</x:f>
        <x:v>0</x:v>
      </x:c>
      <x:c r="Z98" s="24" t="n">
        <x:f>IF(AND(G98="GL.CASH",L98="financing"),P98,0)</x:f>
        <x:v>0</x:v>
      </x:c>
      <x:c r="AA98" s="24" t="n">
        <x:f>IF(AND(G98="GL.CASH",L98="financing"),Q98,0)</x:f>
        <x:v>0</x:v>
      </x:c>
    </x:row>
    <x:row r="99" ht="25" customHeight="1">
      <x:c r="A99" s="3" t="str">
        <x:v>ACT/VAT-OFFSET-M01-MGMT/1</x:v>
      </x:c>
      <x:c r="B99" s="3" t="str">
        <x:v>VAT-OFFSET-M01-MGMT</x:v>
      </x:c>
      <x:c r="C99" s="16" t="n">
        <x:v>1</x:v>
      </x:c>
      <x:c r="D99" s="30" t="n">
        <x:v>46418</x:v>
      </x:c>
      <x:c r="E99" s="30" t="n">
        <x:v>46418</x:v>
      </x:c>
      <x:c r="F99" s="30"/>
      <x:c r="G99" s="3" t="str">
        <x:v>GL.VAT.DOM_LIAB</x:v>
      </x:c>
      <x:c r="H99" s="3" t="str">
        <x:v>MGMT</x:v>
      </x:c>
      <x:c r="I99" s="3" t="str">
        <x:v>TAX_AUTHORITY</x:v>
      </x:c>
      <x:c r="J99" s="3" t="str">
        <x:v>MAP.ACTUAL.VAT.SETTLE.DOM.OFFSET.TAX_AUTHORITY.MGMT</x:v>
      </x:c>
      <x:c r="K99" s="3" t="str">
        <x:v>VAT.DOM_PAID</x:v>
      </x:c>
      <x:c r="L99" s="3" t="str">
        <x:v>noncash</x:v>
      </x:c>
      <x:c r="M99" s="3" t="str">
        <x:v>not_applicable</x:v>
      </x:c>
      <x:c r="N99" s="3" t="str">
        <x:v>not_applicable</x:v>
      </x:c>
      <x:c r="O99" s="3" t="str">
        <x:v>not_applicable</x:v>
      </x:c>
      <x:c r="P99" s="32" t="n">
        <x:v>85.5</x:v>
      </x:c>
      <x:c r="Q99" s="32" t="n">
        <x:v>0</x:v>
      </x:c>
      <x:c r="R99" s="24" t="n">
        <x:f>P99-Q99</x:f>
        <x:v>85.5</x:v>
      </x:c>
      <x:c r="S99" s="18" t="n">
        <x:f>'D03_Accounts'!D29</x:f>
        <x:v>0</x:v>
      </x:c>
      <x:c r="T99" s="24" t="n">
        <x:f>R99*S99</x:f>
        <x:v>0</x:v>
      </x:c>
      <x:c r="U99" s="25" t="str">
        <x:f>'D03_Mappings'!E256</x:f>
        <x:v>tax_liabilities</x:v>
      </x:c>
      <x:c r="V99" s="24" t="str">
        <x:f>IF(I99="",IF(U99="people","PAYROLL","UNMAPPED"),I99)</x:f>
        <x:v>TAX_AUTHORITY</x:v>
      </x:c>
      <x:c r="W99" s="24" t="n">
        <x:f>IF(AND(G99="GL.CASH",L99="operating"),Q99,0)</x:f>
        <x:v>0</x:v>
      </x:c>
      <x:c r="X99" s="24" t="n">
        <x:f>IF(AND(G99="GL.CASH",L99="operating"),P99,0)</x:f>
        <x:v>0</x:v>
      </x:c>
      <x:c r="Y99" s="24" t="n">
        <x:f>IF(AND(G99="GL.CASH",L99="investing"),Q99-P99,0)</x:f>
        <x:v>0</x:v>
      </x:c>
      <x:c r="Z99" s="24" t="n">
        <x:f>IF(AND(G99="GL.CASH",L99="financing"),P99,0)</x:f>
        <x:v>0</x:v>
      </x:c>
      <x:c r="AA99" s="24" t="n">
        <x:f>IF(AND(G99="GL.CASH",L99="financing"),Q99,0)</x:f>
        <x:v>0</x:v>
      </x:c>
    </x:row>
    <x:row r="100" ht="25" customHeight="1">
      <x:c r="A100" s="3" t="str">
        <x:v>ACT/VAT-OFFSET-M01-MGMT/2</x:v>
      </x:c>
      <x:c r="B100" s="3" t="str">
        <x:v>VAT-OFFSET-M01-MGMT</x:v>
      </x:c>
      <x:c r="C100" s="16" t="n">
        <x:v>1</x:v>
      </x:c>
      <x:c r="D100" s="30" t="n">
        <x:v>46418</x:v>
      </x:c>
      <x:c r="E100" s="30" t="n">
        <x:v>46418</x:v>
      </x:c>
      <x:c r="F100" s="30"/>
      <x:c r="G100" s="3" t="str">
        <x:v>GL.VAT.DOM_ASSET</x:v>
      </x:c>
      <x:c r="H100" s="3" t="str">
        <x:v>MGMT</x:v>
      </x:c>
      <x:c r="I100" s="3" t="str">
        <x:v>TAX_AUTHORITY</x:v>
      </x:c>
      <x:c r="J100" s="3" t="str">
        <x:v>MAP.ACTUAL.VAT.SETTLE.DOM.OFFSET.TAX_AUTHORITY.MGMT</x:v>
      </x:c>
      <x:c r="K100" s="3" t="str">
        <x:v>VAT.DOM_PAID</x:v>
      </x:c>
      <x:c r="L100" s="3" t="str">
        <x:v>noncash</x:v>
      </x:c>
      <x:c r="M100" s="3" t="str">
        <x:v>not_applicable</x:v>
      </x:c>
      <x:c r="N100" s="3" t="str">
        <x:v>not_applicable</x:v>
      </x:c>
      <x:c r="O100" s="3" t="str">
        <x:v>not_applicable</x:v>
      </x:c>
      <x:c r="P100" s="32" t="n">
        <x:v>0</x:v>
      </x:c>
      <x:c r="Q100" s="32" t="n">
        <x:v>85.5</x:v>
      </x:c>
      <x:c r="R100" s="24" t="n">
        <x:f>P100-Q100</x:f>
        <x:v>-85.5</x:v>
      </x:c>
      <x:c r="S100" s="18" t="n">
        <x:f>'D03_Accounts'!D15</x:f>
        <x:v>0</x:v>
      </x:c>
      <x:c r="T100" s="24" t="n">
        <x:f>R100*S100</x:f>
        <x:v>0</x:v>
      </x:c>
      <x:c r="U100" s="25" t="str">
        <x:f>'D03_Mappings'!E257</x:f>
        <x:v>tax_assets</x:v>
      </x:c>
      <x:c r="V100" s="24" t="str">
        <x:f>IF(I100="",IF(U100="people","PAYROLL","UNMAPPED"),I100)</x:f>
        <x:v>TAX_AUTHORITY</x:v>
      </x:c>
      <x:c r="W100" s="24" t="n">
        <x:f>IF(AND(G100="GL.CASH",L100="operating"),Q100,0)</x:f>
        <x:v>0</x:v>
      </x:c>
      <x:c r="X100" s="24" t="n">
        <x:f>IF(AND(G100="GL.CASH",L100="operating"),P100,0)</x:f>
        <x:v>0</x:v>
      </x:c>
      <x:c r="Y100" s="24" t="n">
        <x:f>IF(AND(G100="GL.CASH",L100="investing"),Q100-P100,0)</x:f>
        <x:v>0</x:v>
      </x:c>
      <x:c r="Z100" s="24" t="n">
        <x:f>IF(AND(G100="GL.CASH",L100="financing"),P100,0)</x:f>
        <x:v>0</x:v>
      </x:c>
      <x:c r="AA100" s="24" t="n">
        <x:f>IF(AND(G100="GL.CASH",L100="financing"),Q100,0)</x:f>
        <x:v>0</x:v>
      </x:c>
    </x:row>
    <x:row r="101" ht="25" customHeight="1">
      <x:c r="A101" s="3" t="str">
        <x:v>ACT/VAT-REFUND-M02/1</x:v>
      </x:c>
      <x:c r="B101" s="3" t="str">
        <x:v>VAT-REFUND-M02</x:v>
      </x:c>
      <x:c r="C101" s="16" t="n">
        <x:v>2</x:v>
      </x:c>
      <x:c r="D101" s="30" t="n">
        <x:v>46428</x:v>
      </x:c>
      <x:c r="E101" s="30" t="n">
        <x:v>46388</x:v>
      </x:c>
      <x:c r="F101" s="30" t="n">
        <x:v>46428</x:v>
      </x:c>
      <x:c r="G101" s="3" t="str">
        <x:v>GL.CASH</x:v>
      </x:c>
      <x:c r="H101" s="3" t="str">
        <x:v>COMP</x:v>
      </x:c>
      <x:c r="I101" s="3" t="str">
        <x:v>TAX_AUTHORITY</x:v>
      </x:c>
      <x:c r="J101" s="3" t="str">
        <x:v>MAP.ACTUAL.VAT.SETTLE.DOM.REFUND.TAX_AUTHORITY.COMP</x:v>
      </x:c>
      <x:c r="K101" s="3" t="str">
        <x:v>VAT.DOM_PAID</x:v>
      </x:c>
      <x:c r="L101" s="3" t="str">
        <x:v>operating</x:v>
      </x:c>
      <x:c r="M101" s="3" t="str">
        <x:v>not_applicable</x:v>
      </x:c>
      <x:c r="N101" s="3" t="str">
        <x:v>not_applicable</x:v>
      </x:c>
      <x:c r="O101" s="3" t="str">
        <x:v>not_applicable</x:v>
      </x:c>
      <x:c r="P101" s="32" t="n">
        <x:v>1900</x:v>
      </x:c>
      <x:c r="Q101" s="32" t="n">
        <x:v>0</x:v>
      </x:c>
      <x:c r="R101" s="24" t="n">
        <x:f>P101-Q101</x:f>
        <x:v>1900</x:v>
      </x:c>
      <x:c r="S101" s="18" t="n">
        <x:f>'D03_Accounts'!D11</x:f>
        <x:v>0</x:v>
      </x:c>
      <x:c r="T101" s="24" t="n">
        <x:f>R101*S101</x:f>
        <x:v>0</x:v>
      </x:c>
      <x:c r="U101" s="25" t="str">
        <x:f>'D03_Mappings'!E262</x:f>
        <x:v>cash</x:v>
      </x:c>
      <x:c r="V101" s="24" t="str">
        <x:f>IF(I101="",IF(U101="people","PAYROLL","UNMAPPED"),I101)</x:f>
        <x:v>TAX_AUTHORITY</x:v>
      </x:c>
      <x:c r="W101" s="24" t="n">
        <x:f>IF(AND(G101="GL.CASH",L101="operating"),Q101,0)</x:f>
        <x:v>0</x:v>
      </x:c>
      <x:c r="X101" s="24" t="n">
        <x:f>IF(AND(G101="GL.CASH",L101="operating"),P101,0)</x:f>
        <x:v>1900</x:v>
      </x:c>
      <x:c r="Y101" s="24" t="n">
        <x:f>IF(AND(G101="GL.CASH",L101="investing"),Q101-P101,0)</x:f>
        <x:v>0</x:v>
      </x:c>
      <x:c r="Z101" s="24" t="n">
        <x:f>IF(AND(G101="GL.CASH",L101="financing"),P101,0)</x:f>
        <x:v>0</x:v>
      </x:c>
      <x:c r="AA101" s="24" t="n">
        <x:f>IF(AND(G101="GL.CASH",L101="financing"),Q101,0)</x:f>
        <x:v>0</x:v>
      </x:c>
    </x:row>
    <x:row r="102" ht="25" customHeight="1">
      <x:c r="A102" s="3" t="str">
        <x:v>ACT/VAT-REFUND-M02/2</x:v>
      </x:c>
      <x:c r="B102" s="3" t="str">
        <x:v>VAT-REFUND-M02</x:v>
      </x:c>
      <x:c r="C102" s="16" t="n">
        <x:v>2</x:v>
      </x:c>
      <x:c r="D102" s="30" t="n">
        <x:v>46428</x:v>
      </x:c>
      <x:c r="E102" s="30" t="n">
        <x:v>46388</x:v>
      </x:c>
      <x:c r="F102" s="30" t="n">
        <x:v>46428</x:v>
      </x:c>
      <x:c r="G102" s="3" t="str">
        <x:v>GL.VAT.DOM_ASSET</x:v>
      </x:c>
      <x:c r="H102" s="3" t="str">
        <x:v>COMP</x:v>
      </x:c>
      <x:c r="I102" s="3" t="str">
        <x:v>TAX_AUTHORITY</x:v>
      </x:c>
      <x:c r="J102" s="3" t="str">
        <x:v>MAP.ACTUAL.VAT.SETTLE.DOM.REFUND.TAX_AUTHORITY.COMP</x:v>
      </x:c>
      <x:c r="K102" s="3" t="str">
        <x:v>VAT.DOM_PAID</x:v>
      </x:c>
      <x:c r="L102" s="3" t="str">
        <x:v>operating</x:v>
      </x:c>
      <x:c r="M102" s="3" t="str">
        <x:v>not_applicable</x:v>
      </x:c>
      <x:c r="N102" s="3" t="str">
        <x:v>not_applicable</x:v>
      </x:c>
      <x:c r="O102" s="3" t="str">
        <x:v>not_applicable</x:v>
      </x:c>
      <x:c r="P102" s="32" t="n">
        <x:v>0</x:v>
      </x:c>
      <x:c r="Q102" s="32" t="n">
        <x:v>1900</x:v>
      </x:c>
      <x:c r="R102" s="24" t="n">
        <x:f>P102-Q102</x:f>
        <x:v>-1900</x:v>
      </x:c>
      <x:c r="S102" s="18" t="n">
        <x:f>'D03_Accounts'!D15</x:f>
        <x:v>0</x:v>
      </x:c>
      <x:c r="T102" s="24" t="n">
        <x:f>R102*S102</x:f>
        <x:v>0</x:v>
      </x:c>
      <x:c r="U102" s="25" t="str">
        <x:f>'D03_Mappings'!E263</x:f>
        <x:v>tax_assets</x:v>
      </x:c>
      <x:c r="V102" s="24" t="str">
        <x:f>IF(I102="",IF(U102="people","PAYROLL","UNMAPPED"),I102)</x:f>
        <x:v>TAX_AUTHORITY</x:v>
      </x:c>
      <x:c r="W102" s="24" t="n">
        <x:f>IF(AND(G102="GL.CASH",L102="operating"),Q102,0)</x:f>
        <x:v>0</x:v>
      </x:c>
      <x:c r="X102" s="24" t="n">
        <x:f>IF(AND(G102="GL.CASH",L102="operating"),P102,0)</x:f>
        <x:v>0</x:v>
      </x:c>
      <x:c r="Y102" s="24" t="n">
        <x:f>IF(AND(G102="GL.CASH",L102="investing"),Q102-P102,0)</x:f>
        <x:v>0</x:v>
      </x:c>
      <x:c r="Z102" s="24" t="n">
        <x:f>IF(AND(G102="GL.CASH",L102="financing"),P102,0)</x:f>
        <x:v>0</x:v>
      </x:c>
      <x:c r="AA102" s="24" t="n">
        <x:f>IF(AND(G102="GL.CASH",L102="financing"),Q102,0)</x:f>
        <x:v>0</x:v>
      </x:c>
    </x:row>
    <x:row r="103" ht="25" customHeight="1">
      <x:c r="A103" s="3" t="str">
        <x:v>ACT/VAT-REFUND-M02/3</x:v>
      </x:c>
      <x:c r="B103" s="3" t="str">
        <x:v>VAT-REFUND-M02</x:v>
      </x:c>
      <x:c r="C103" s="16" t="n">
        <x:v>2</x:v>
      </x:c>
      <x:c r="D103" s="30" t="n">
        <x:v>46428</x:v>
      </x:c>
      <x:c r="E103" s="30" t="n">
        <x:v>46388</x:v>
      </x:c>
      <x:c r="F103" s="30" t="n">
        <x:v>46428</x:v>
      </x:c>
      <x:c r="G103" s="3" t="str">
        <x:v>GL.CASH</x:v>
      </x:c>
      <x:c r="H103" s="3" t="str">
        <x:v>CORP</x:v>
      </x:c>
      <x:c r="I103" s="3" t="str">
        <x:v>TAX_AUTHORITY</x:v>
      </x:c>
      <x:c r="J103" s="3" t="str">
        <x:v>MAP.ACTUAL.VAT.SETTLE.DOM.REFUND.TAX_AUTHORITY.CORP</x:v>
      </x:c>
      <x:c r="K103" s="3" t="str">
        <x:v>VAT.DOM_PAID</x:v>
      </x:c>
      <x:c r="L103" s="3" t="str">
        <x:v>operating</x:v>
      </x:c>
      <x:c r="M103" s="3" t="str">
        <x:v>not_applicable</x:v>
      </x:c>
      <x:c r="N103" s="3" t="str">
        <x:v>not_applicable</x:v>
      </x:c>
      <x:c r="O103" s="3" t="str">
        <x:v>not_applicable</x:v>
      </x:c>
      <x:c r="P103" s="32" t="n">
        <x:v>975.6</x:v>
      </x:c>
      <x:c r="Q103" s="32" t="n">
        <x:v>0</x:v>
      </x:c>
      <x:c r="R103" s="24" t="n">
        <x:f>P103-Q103</x:f>
        <x:v>975.6</x:v>
      </x:c>
      <x:c r="S103" s="18" t="n">
        <x:f>'D03_Accounts'!D11</x:f>
        <x:v>0</x:v>
      </x:c>
      <x:c r="T103" s="24" t="n">
        <x:f>R103*S103</x:f>
        <x:v>0</x:v>
      </x:c>
      <x:c r="U103" s="25" t="str">
        <x:f>'D03_Mappings'!E264</x:f>
        <x:v>cash</x:v>
      </x:c>
      <x:c r="V103" s="24" t="str">
        <x:f>IF(I103="",IF(U103="people","PAYROLL","UNMAPPED"),I103)</x:f>
        <x:v>TAX_AUTHORITY</x:v>
      </x:c>
      <x:c r="W103" s="24" t="n">
        <x:f>IF(AND(G103="GL.CASH",L103="operating"),Q103,0)</x:f>
        <x:v>0</x:v>
      </x:c>
      <x:c r="X103" s="24" t="n">
        <x:f>IF(AND(G103="GL.CASH",L103="operating"),P103,0)</x:f>
        <x:v>975.6</x:v>
      </x:c>
      <x:c r="Y103" s="24" t="n">
        <x:f>IF(AND(G103="GL.CASH",L103="investing"),Q103-P103,0)</x:f>
        <x:v>0</x:v>
      </x:c>
      <x:c r="Z103" s="24" t="n">
        <x:f>IF(AND(G103="GL.CASH",L103="financing"),P103,0)</x:f>
        <x:v>0</x:v>
      </x:c>
      <x:c r="AA103" s="24" t="n">
        <x:f>IF(AND(G103="GL.CASH",L103="financing"),Q103,0)</x:f>
        <x:v>0</x:v>
      </x:c>
    </x:row>
    <x:row r="104" ht="25" customHeight="1">
      <x:c r="A104" s="3" t="str">
        <x:v>ACT/VAT-REFUND-M02/4</x:v>
      </x:c>
      <x:c r="B104" s="3" t="str">
        <x:v>VAT-REFUND-M02</x:v>
      </x:c>
      <x:c r="C104" s="16" t="n">
        <x:v>2</x:v>
      </x:c>
      <x:c r="D104" s="30" t="n">
        <x:v>46428</x:v>
      </x:c>
      <x:c r="E104" s="30" t="n">
        <x:v>46388</x:v>
      </x:c>
      <x:c r="F104" s="30" t="n">
        <x:v>46428</x:v>
      </x:c>
      <x:c r="G104" s="3" t="str">
        <x:v>GL.VAT.DOM_ASSET</x:v>
      </x:c>
      <x:c r="H104" s="3" t="str">
        <x:v>CORP</x:v>
      </x:c>
      <x:c r="I104" s="3" t="str">
        <x:v>TAX_AUTHORITY</x:v>
      </x:c>
      <x:c r="J104" s="3" t="str">
        <x:v>MAP.ACTUAL.VAT.SETTLE.DOM.REFUND.TAX_AUTHORITY.CORP</x:v>
      </x:c>
      <x:c r="K104" s="3" t="str">
        <x:v>VAT.DOM_PAID</x:v>
      </x:c>
      <x:c r="L104" s="3" t="str">
        <x:v>operating</x:v>
      </x:c>
      <x:c r="M104" s="3" t="str">
        <x:v>not_applicable</x:v>
      </x:c>
      <x:c r="N104" s="3" t="str">
        <x:v>not_applicable</x:v>
      </x:c>
      <x:c r="O104" s="3" t="str">
        <x:v>not_applicable</x:v>
      </x:c>
      <x:c r="P104" s="32" t="n">
        <x:v>0</x:v>
      </x:c>
      <x:c r="Q104" s="32" t="n">
        <x:v>975.6</x:v>
      </x:c>
      <x:c r="R104" s="24" t="n">
        <x:f>P104-Q104</x:f>
        <x:v>-975.6</x:v>
      </x:c>
      <x:c r="S104" s="18" t="n">
        <x:f>'D03_Accounts'!D15</x:f>
        <x:v>0</x:v>
      </x:c>
      <x:c r="T104" s="24" t="n">
        <x:f>R104*S104</x:f>
        <x:v>0</x:v>
      </x:c>
      <x:c r="U104" s="25" t="str">
        <x:f>'D03_Mappings'!E265</x:f>
        <x:v>tax_assets</x:v>
      </x:c>
      <x:c r="V104" s="24" t="str">
        <x:f>IF(I104="",IF(U104="people","PAYROLL","UNMAPPED"),I104)</x:f>
        <x:v>TAX_AUTHORITY</x:v>
      </x:c>
      <x:c r="W104" s="24" t="n">
        <x:f>IF(AND(G104="GL.CASH",L104="operating"),Q104,0)</x:f>
        <x:v>0</x:v>
      </x:c>
      <x:c r="X104" s="24" t="n">
        <x:f>IF(AND(G104="GL.CASH",L104="operating"),P104,0)</x:f>
        <x:v>0</x:v>
      </x:c>
      <x:c r="Y104" s="24" t="n">
        <x:f>IF(AND(G104="GL.CASH",L104="investing"),Q104-P104,0)</x:f>
        <x:v>0</x:v>
      </x:c>
      <x:c r="Z104" s="24" t="n">
        <x:f>IF(AND(G104="GL.CASH",L104="financing"),P104,0)</x:f>
        <x:v>0</x:v>
      </x:c>
      <x:c r="AA104" s="24" t="n">
        <x:f>IF(AND(G104="GL.CASH",L104="financing"),Q104,0)</x:f>
        <x:v>0</x:v>
      </x:c>
    </x:row>
    <x:row r="105" ht="25" customHeight="1">
      <x:c r="A105" s="3" t="str">
        <x:v>ACT/VAT-REFUND-M02/5</x:v>
      </x:c>
      <x:c r="B105" s="3" t="str">
        <x:v>VAT-REFUND-M02</x:v>
      </x:c>
      <x:c r="C105" s="16" t="n">
        <x:v>2</x:v>
      </x:c>
      <x:c r="D105" s="30" t="n">
        <x:v>46428</x:v>
      </x:c>
      <x:c r="E105" s="30" t="n">
        <x:v>46388</x:v>
      </x:c>
      <x:c r="F105" s="30" t="n">
        <x:v>46428</x:v>
      </x:c>
      <x:c r="G105" s="3" t="str">
        <x:v>GL.CASH</x:v>
      </x:c>
      <x:c r="H105" s="3" t="str">
        <x:v>ENG</x:v>
      </x:c>
      <x:c r="I105" s="3" t="str">
        <x:v>TAX_AUTHORITY</x:v>
      </x:c>
      <x:c r="J105" s="3" t="str">
        <x:v>MAP.ACTUAL.VAT.SETTLE.DOM.REFUND.TAX_AUTHORITY.ENG</x:v>
      </x:c>
      <x:c r="K105" s="3" t="str">
        <x:v>VAT.DOM_PAID</x:v>
      </x:c>
      <x:c r="L105" s="3" t="str">
        <x:v>operating</x:v>
      </x:c>
      <x:c r="M105" s="3" t="str">
        <x:v>not_applicable</x:v>
      </x:c>
      <x:c r="N105" s="3" t="str">
        <x:v>not_applicable</x:v>
      </x:c>
      <x:c r="O105" s="3" t="str">
        <x:v>not_applicable</x:v>
      </x:c>
      <x:c r="P105" s="32" t="n">
        <x:v>1045</x:v>
      </x:c>
      <x:c r="Q105" s="32" t="n">
        <x:v>0</x:v>
      </x:c>
      <x:c r="R105" s="24" t="n">
        <x:f>P105-Q105</x:f>
        <x:v>1045</x:v>
      </x:c>
      <x:c r="S105" s="18" t="n">
        <x:f>'D03_Accounts'!D11</x:f>
        <x:v>0</x:v>
      </x:c>
      <x:c r="T105" s="24" t="n">
        <x:f>R105*S105</x:f>
        <x:v>0</x:v>
      </x:c>
      <x:c r="U105" s="25" t="str">
        <x:f>'D03_Mappings'!E266</x:f>
        <x:v>cash</x:v>
      </x:c>
      <x:c r="V105" s="24" t="str">
        <x:f>IF(I105="",IF(U105="people","PAYROLL","UNMAPPED"),I105)</x:f>
        <x:v>TAX_AUTHORITY</x:v>
      </x:c>
      <x:c r="W105" s="24" t="n">
        <x:f>IF(AND(G105="GL.CASH",L105="operating"),Q105,0)</x:f>
        <x:v>0</x:v>
      </x:c>
      <x:c r="X105" s="24" t="n">
        <x:f>IF(AND(G105="GL.CASH",L105="operating"),P105,0)</x:f>
        <x:v>1045</x:v>
      </x:c>
      <x:c r="Y105" s="24" t="n">
        <x:f>IF(AND(G105="GL.CASH",L105="investing"),Q105-P105,0)</x:f>
        <x:v>0</x:v>
      </x:c>
      <x:c r="Z105" s="24" t="n">
        <x:f>IF(AND(G105="GL.CASH",L105="financing"),P105,0)</x:f>
        <x:v>0</x:v>
      </x:c>
      <x:c r="AA105" s="24" t="n">
        <x:f>IF(AND(G105="GL.CASH",L105="financing"),Q105,0)</x:f>
        <x:v>0</x:v>
      </x:c>
    </x:row>
    <x:row r="106" ht="25" customHeight="1">
      <x:c r="A106" s="3" t="str">
        <x:v>ACT/VAT-REFUND-M02/6</x:v>
      </x:c>
      <x:c r="B106" s="3" t="str">
        <x:v>VAT-REFUND-M02</x:v>
      </x:c>
      <x:c r="C106" s="16" t="n">
        <x:v>2</x:v>
      </x:c>
      <x:c r="D106" s="30" t="n">
        <x:v>46428</x:v>
      </x:c>
      <x:c r="E106" s="30" t="n">
        <x:v>46388</x:v>
      </x:c>
      <x:c r="F106" s="30" t="n">
        <x:v>46428</x:v>
      </x:c>
      <x:c r="G106" s="3" t="str">
        <x:v>GL.VAT.DOM_ASSET</x:v>
      </x:c>
      <x:c r="H106" s="3" t="str">
        <x:v>ENG</x:v>
      </x:c>
      <x:c r="I106" s="3" t="str">
        <x:v>TAX_AUTHORITY</x:v>
      </x:c>
      <x:c r="J106" s="3" t="str">
        <x:v>MAP.ACTUAL.VAT.SETTLE.DOM.REFUND.TAX_AUTHORITY.ENG</x:v>
      </x:c>
      <x:c r="K106" s="3" t="str">
        <x:v>VAT.DOM_PAID</x:v>
      </x:c>
      <x:c r="L106" s="3" t="str">
        <x:v>operating</x:v>
      </x:c>
      <x:c r="M106" s="3" t="str">
        <x:v>not_applicable</x:v>
      </x:c>
      <x:c r="N106" s="3" t="str">
        <x:v>not_applicable</x:v>
      </x:c>
      <x:c r="O106" s="3" t="str">
        <x:v>not_applicable</x:v>
      </x:c>
      <x:c r="P106" s="32" t="n">
        <x:v>0</x:v>
      </x:c>
      <x:c r="Q106" s="32" t="n">
        <x:v>1045</x:v>
      </x:c>
      <x:c r="R106" s="24" t="n">
        <x:f>P106-Q106</x:f>
        <x:v>-1045</x:v>
      </x:c>
      <x:c r="S106" s="18" t="n">
        <x:f>'D03_Accounts'!D15</x:f>
        <x:v>0</x:v>
      </x:c>
      <x:c r="T106" s="24" t="n">
        <x:f>R106*S106</x:f>
        <x:v>0</x:v>
      </x:c>
      <x:c r="U106" s="25" t="str">
        <x:f>'D03_Mappings'!E267</x:f>
        <x:v>tax_assets</x:v>
      </x:c>
      <x:c r="V106" s="24" t="str">
        <x:f>IF(I106="",IF(U106="people","PAYROLL","UNMAPPED"),I106)</x:f>
        <x:v>TAX_AUTHORITY</x:v>
      </x:c>
      <x:c r="W106" s="24" t="n">
        <x:f>IF(AND(G106="GL.CASH",L106="operating"),Q106,0)</x:f>
        <x:v>0</x:v>
      </x:c>
      <x:c r="X106" s="24" t="n">
        <x:f>IF(AND(G106="GL.CASH",L106="operating"),P106,0)</x:f>
        <x:v>0</x:v>
      </x:c>
      <x:c r="Y106" s="24" t="n">
        <x:f>IF(AND(G106="GL.CASH",L106="investing"),Q106-P106,0)</x:f>
        <x:v>0</x:v>
      </x:c>
      <x:c r="Z106" s="24" t="n">
        <x:f>IF(AND(G106="GL.CASH",L106="financing"),P106,0)</x:f>
        <x:v>0</x:v>
      </x:c>
      <x:c r="AA106" s="24" t="n">
        <x:f>IF(AND(G106="GL.CASH",L106="financing"),Q106,0)</x:f>
        <x:v>0</x:v>
      </x:c>
    </x:row>
    <x:row r="107" ht="25" customHeight="1">
      <x:c r="A107" s="3" t="str">
        <x:v>ACT/VAT-REFUND-M02/7</x:v>
      </x:c>
      <x:c r="B107" s="3" t="str">
        <x:v>VAT-REFUND-M02</x:v>
      </x:c>
      <x:c r="C107" s="16" t="n">
        <x:v>2</x:v>
      </x:c>
      <x:c r="D107" s="30" t="n">
        <x:v>46428</x:v>
      </x:c>
      <x:c r="E107" s="30" t="n">
        <x:v>46388</x:v>
      </x:c>
      <x:c r="F107" s="30" t="n">
        <x:v>46428</x:v>
      </x:c>
      <x:c r="G107" s="3" t="str">
        <x:v>GL.CASH</x:v>
      </x:c>
      <x:c r="H107" s="3" t="str">
        <x:v>FIN</x:v>
      </x:c>
      <x:c r="I107" s="3" t="str">
        <x:v>TAX_AUTHORITY</x:v>
      </x:c>
      <x:c r="J107" s="3" t="str">
        <x:v>MAP.ACTUAL.VAT.SETTLE.DOM.REFUND.TAX_AUTHORITY.FIN</x:v>
      </x:c>
      <x:c r="K107" s="3" t="str">
        <x:v>VAT.DOM_PAID</x:v>
      </x:c>
      <x:c r="L107" s="3" t="str">
        <x:v>operating</x:v>
      </x:c>
      <x:c r="M107" s="3" t="str">
        <x:v>not_applicable</x:v>
      </x:c>
      <x:c r="N107" s="3" t="str">
        <x:v>not_applicable</x:v>
      </x:c>
      <x:c r="O107" s="3" t="str">
        <x:v>not_applicable</x:v>
      </x:c>
      <x:c r="P107" s="32" t="n">
        <x:v>264.92</x:v>
      </x:c>
      <x:c r="Q107" s="32" t="n">
        <x:v>0</x:v>
      </x:c>
      <x:c r="R107" s="24" t="n">
        <x:f>P107-Q107</x:f>
        <x:v>264.92</x:v>
      </x:c>
      <x:c r="S107" s="18" t="n">
        <x:f>'D03_Accounts'!D11</x:f>
        <x:v>0</x:v>
      </x:c>
      <x:c r="T107" s="24" t="n">
        <x:f>R107*S107</x:f>
        <x:v>0</x:v>
      </x:c>
      <x:c r="U107" s="25" t="str">
        <x:f>'D03_Mappings'!E268</x:f>
        <x:v>cash</x:v>
      </x:c>
      <x:c r="V107" s="24" t="str">
        <x:f>IF(I107="",IF(U107="people","PAYROLL","UNMAPPED"),I107)</x:f>
        <x:v>TAX_AUTHORITY</x:v>
      </x:c>
      <x:c r="W107" s="24" t="n">
        <x:f>IF(AND(G107="GL.CASH",L107="operating"),Q107,0)</x:f>
        <x:v>0</x:v>
      </x:c>
      <x:c r="X107" s="24" t="n">
        <x:f>IF(AND(G107="GL.CASH",L107="operating"),P107,0)</x:f>
        <x:v>264.92</x:v>
      </x:c>
      <x:c r="Y107" s="24" t="n">
        <x:f>IF(AND(G107="GL.CASH",L107="investing"),Q107-P107,0)</x:f>
        <x:v>0</x:v>
      </x:c>
      <x:c r="Z107" s="24" t="n">
        <x:f>IF(AND(G107="GL.CASH",L107="financing"),P107,0)</x:f>
        <x:v>0</x:v>
      </x:c>
      <x:c r="AA107" s="24" t="n">
        <x:f>IF(AND(G107="GL.CASH",L107="financing"),Q107,0)</x:f>
        <x:v>0</x:v>
      </x:c>
    </x:row>
    <x:row r="108" ht="25" customHeight="1">
      <x:c r="A108" s="3" t="str">
        <x:v>ACT/VAT-REFUND-M02/8</x:v>
      </x:c>
      <x:c r="B108" s="3" t="str">
        <x:v>VAT-REFUND-M02</x:v>
      </x:c>
      <x:c r="C108" s="16" t="n">
        <x:v>2</x:v>
      </x:c>
      <x:c r="D108" s="30" t="n">
        <x:v>46428</x:v>
      </x:c>
      <x:c r="E108" s="30" t="n">
        <x:v>46388</x:v>
      </x:c>
      <x:c r="F108" s="30" t="n">
        <x:v>46428</x:v>
      </x:c>
      <x:c r="G108" s="3" t="str">
        <x:v>GL.VAT.DOM_ASSET</x:v>
      </x:c>
      <x:c r="H108" s="3" t="str">
        <x:v>FIN</x:v>
      </x:c>
      <x:c r="I108" s="3" t="str">
        <x:v>TAX_AUTHORITY</x:v>
      </x:c>
      <x:c r="J108" s="3" t="str">
        <x:v>MAP.ACTUAL.VAT.SETTLE.DOM.REFUND.TAX_AUTHORITY.FIN</x:v>
      </x:c>
      <x:c r="K108" s="3" t="str">
        <x:v>VAT.DOM_PAID</x:v>
      </x:c>
      <x:c r="L108" s="3" t="str">
        <x:v>operating</x:v>
      </x:c>
      <x:c r="M108" s="3" t="str">
        <x:v>not_applicable</x:v>
      </x:c>
      <x:c r="N108" s="3" t="str">
        <x:v>not_applicable</x:v>
      </x:c>
      <x:c r="O108" s="3" t="str">
        <x:v>not_applicable</x:v>
      </x:c>
      <x:c r="P108" s="32" t="n">
        <x:v>0</x:v>
      </x:c>
      <x:c r="Q108" s="32" t="n">
        <x:v>264.92</x:v>
      </x:c>
      <x:c r="R108" s="24" t="n">
        <x:f>P108-Q108</x:f>
        <x:v>-264.92</x:v>
      </x:c>
      <x:c r="S108" s="18" t="n">
        <x:f>'D03_Accounts'!D15</x:f>
        <x:v>0</x:v>
      </x:c>
      <x:c r="T108" s="24" t="n">
        <x:f>R108*S108</x:f>
        <x:v>0</x:v>
      </x:c>
      <x:c r="U108" s="25" t="str">
        <x:f>'D03_Mappings'!E269</x:f>
        <x:v>tax_assets</x:v>
      </x:c>
      <x:c r="V108" s="24" t="str">
        <x:f>IF(I108="",IF(U108="people","PAYROLL","UNMAPPED"),I108)</x:f>
        <x:v>TAX_AUTHORITY</x:v>
      </x:c>
      <x:c r="W108" s="24" t="n">
        <x:f>IF(AND(G108="GL.CASH",L108="operating"),Q108,0)</x:f>
        <x:v>0</x:v>
      </x:c>
      <x:c r="X108" s="24" t="n">
        <x:f>IF(AND(G108="GL.CASH",L108="operating"),P108,0)</x:f>
        <x:v>0</x:v>
      </x:c>
      <x:c r="Y108" s="24" t="n">
        <x:f>IF(AND(G108="GL.CASH",L108="investing"),Q108-P108,0)</x:f>
        <x:v>0</x:v>
      </x:c>
      <x:c r="Z108" s="24" t="n">
        <x:f>IF(AND(G108="GL.CASH",L108="financing"),P108,0)</x:f>
        <x:v>0</x:v>
      </x:c>
      <x:c r="AA108" s="24" t="n">
        <x:f>IF(AND(G108="GL.CASH",L108="financing"),Q108,0)</x:f>
        <x:v>0</x:v>
      </x:c>
    </x:row>
    <x:row r="109" ht="25" customHeight="1">
      <x:c r="A109" s="3" t="str">
        <x:v>ACT/VAT-REFUND-M02/9</x:v>
      </x:c>
      <x:c r="B109" s="3" t="str">
        <x:v>VAT-REFUND-M02</x:v>
      </x:c>
      <x:c r="C109" s="16" t="n">
        <x:v>2</x:v>
      </x:c>
      <x:c r="D109" s="30" t="n">
        <x:v>46428</x:v>
      </x:c>
      <x:c r="E109" s="30" t="n">
        <x:v>46388</x:v>
      </x:c>
      <x:c r="F109" s="30" t="n">
        <x:v>46428</x:v>
      </x:c>
      <x:c r="G109" s="3" t="str">
        <x:v>GL.CASH</x:v>
      </x:c>
      <x:c r="H109" s="3" t="str">
        <x:v>MGMT</x:v>
      </x:c>
      <x:c r="I109" s="3" t="str">
        <x:v>TAX_AUTHORITY</x:v>
      </x:c>
      <x:c r="J109" s="3" t="str">
        <x:v>MAP.ACTUAL.VAT.SETTLE.DOM.REFUND.TAX_AUTHORITY.MGMT</x:v>
      </x:c>
      <x:c r="K109" s="3" t="str">
        <x:v>VAT.DOM_PAID</x:v>
      </x:c>
      <x:c r="L109" s="3" t="str">
        <x:v>operating</x:v>
      </x:c>
      <x:c r="M109" s="3" t="str">
        <x:v>not_applicable</x:v>
      </x:c>
      <x:c r="N109" s="3" t="str">
        <x:v>not_applicable</x:v>
      </x:c>
      <x:c r="O109" s="3" t="str">
        <x:v>not_applicable</x:v>
      </x:c>
      <x:c r="P109" s="32" t="n">
        <x:v>475</x:v>
      </x:c>
      <x:c r="Q109" s="32" t="n">
        <x:v>0</x:v>
      </x:c>
      <x:c r="R109" s="24" t="n">
        <x:f>P109-Q109</x:f>
        <x:v>475</x:v>
      </x:c>
      <x:c r="S109" s="18" t="n">
        <x:f>'D03_Accounts'!D11</x:f>
        <x:v>0</x:v>
      </x:c>
      <x:c r="T109" s="24" t="n">
        <x:f>R109*S109</x:f>
        <x:v>0</x:v>
      </x:c>
      <x:c r="U109" s="25" t="str">
        <x:f>'D03_Mappings'!E270</x:f>
        <x:v>cash</x:v>
      </x:c>
      <x:c r="V109" s="24" t="str">
        <x:f>IF(I109="",IF(U109="people","PAYROLL","UNMAPPED"),I109)</x:f>
        <x:v>TAX_AUTHORITY</x:v>
      </x:c>
      <x:c r="W109" s="24" t="n">
        <x:f>IF(AND(G109="GL.CASH",L109="operating"),Q109,0)</x:f>
        <x:v>0</x:v>
      </x:c>
      <x:c r="X109" s="24" t="n">
        <x:f>IF(AND(G109="GL.CASH",L109="operating"),P109,0)</x:f>
        <x:v>475</x:v>
      </x:c>
      <x:c r="Y109" s="24" t="n">
        <x:f>IF(AND(G109="GL.CASH",L109="investing"),Q109-P109,0)</x:f>
        <x:v>0</x:v>
      </x:c>
      <x:c r="Z109" s="24" t="n">
        <x:f>IF(AND(G109="GL.CASH",L109="financing"),P109,0)</x:f>
        <x:v>0</x:v>
      </x:c>
      <x:c r="AA109" s="24" t="n">
        <x:f>IF(AND(G109="GL.CASH",L109="financing"),Q109,0)</x:f>
        <x:v>0</x:v>
      </x:c>
    </x:row>
    <x:row r="110" ht="25" customHeight="1">
      <x:c r="A110" s="3" t="str">
        <x:v>ACT/VAT-REFUND-M02/10</x:v>
      </x:c>
      <x:c r="B110" s="3" t="str">
        <x:v>VAT-REFUND-M02</x:v>
      </x:c>
      <x:c r="C110" s="16" t="n">
        <x:v>2</x:v>
      </x:c>
      <x:c r="D110" s="30" t="n">
        <x:v>46428</x:v>
      </x:c>
      <x:c r="E110" s="30" t="n">
        <x:v>46388</x:v>
      </x:c>
      <x:c r="F110" s="30" t="n">
        <x:v>46428</x:v>
      </x:c>
      <x:c r="G110" s="3" t="str">
        <x:v>GL.VAT.DOM_ASSET</x:v>
      </x:c>
      <x:c r="H110" s="3" t="str">
        <x:v>MGMT</x:v>
      </x:c>
      <x:c r="I110" s="3" t="str">
        <x:v>TAX_AUTHORITY</x:v>
      </x:c>
      <x:c r="J110" s="3" t="str">
        <x:v>MAP.ACTUAL.VAT.SETTLE.DOM.REFUND.TAX_AUTHORITY.MGMT</x:v>
      </x:c>
      <x:c r="K110" s="3" t="str">
        <x:v>VAT.DOM_PAID</x:v>
      </x:c>
      <x:c r="L110" s="3" t="str">
        <x:v>operating</x:v>
      </x:c>
      <x:c r="M110" s="3" t="str">
        <x:v>not_applicable</x:v>
      </x:c>
      <x:c r="N110" s="3" t="str">
        <x:v>not_applicable</x:v>
      </x:c>
      <x:c r="O110" s="3" t="str">
        <x:v>not_applicable</x:v>
      </x:c>
      <x:c r="P110" s="32" t="n">
        <x:v>0</x:v>
      </x:c>
      <x:c r="Q110" s="32" t="n">
        <x:v>475</x:v>
      </x:c>
      <x:c r="R110" s="24" t="n">
        <x:f>P110-Q110</x:f>
        <x:v>-475</x:v>
      </x:c>
      <x:c r="S110" s="18" t="n">
        <x:f>'D03_Accounts'!D15</x:f>
        <x:v>0</x:v>
      </x:c>
      <x:c r="T110" s="24" t="n">
        <x:f>R110*S110</x:f>
        <x:v>0</x:v>
      </x:c>
      <x:c r="U110" s="25" t="str">
        <x:f>'D03_Mappings'!E271</x:f>
        <x:v>tax_assets</x:v>
      </x:c>
      <x:c r="V110" s="24" t="str">
        <x:f>IF(I110="",IF(U110="people","PAYROLL","UNMAPPED"),I110)</x:f>
        <x:v>TAX_AUTHORITY</x:v>
      </x:c>
      <x:c r="W110" s="24" t="n">
        <x:f>IF(AND(G110="GL.CASH",L110="operating"),Q110,0)</x:f>
        <x:v>0</x:v>
      </x:c>
      <x:c r="X110" s="24" t="n">
        <x:f>IF(AND(G110="GL.CASH",L110="operating"),P110,0)</x:f>
        <x:v>0</x:v>
      </x:c>
      <x:c r="Y110" s="24" t="n">
        <x:f>IF(AND(G110="GL.CASH",L110="investing"),Q110-P110,0)</x:f>
        <x:v>0</x:v>
      </x:c>
      <x:c r="Z110" s="24" t="n">
        <x:f>IF(AND(G110="GL.CASH",L110="financing"),P110,0)</x:f>
        <x:v>0</x:v>
      </x:c>
      <x:c r="AA110" s="24" t="n">
        <x:f>IF(AND(G110="GL.CASH",L110="financing"),Q110,0)</x:f>
        <x:v>0</x:v>
      </x:c>
    </x:row>
    <x:row r="111" ht="25" customHeight="1">
      <x:c r="A111" s="3" t="str">
        <x:v>ACT/PAY-BOOK-M01/1</x:v>
      </x:c>
      <x:c r="B111" s="3" t="str">
        <x:v>PAY-BOOK-M01</x:v>
      </x:c>
      <x:c r="C111" s="16" t="n">
        <x:v>2</x:v>
      </x:c>
      <x:c r="D111" s="30" t="n">
        <x:v>46437</x:v>
      </x:c>
      <x:c r="E111" s="30" t="n">
        <x:v>46388</x:v>
      </x:c>
      <x:c r="F111" s="30" t="n">
        <x:v>46437</x:v>
      </x:c>
      <x:c r="G111" s="3" t="str">
        <x:v>GL.AP.SUPPLIER</x:v>
      </x:c>
      <x:c r="H111" s="3" t="str">
        <x:v>FIN</x:v>
      </x:c>
      <x:c r="I111" s="3" t="str">
        <x:v>V.ACCOUNTS</x:v>
      </x:c>
      <x:c r="J111" s="3" t="str">
        <x:v>MAP.ACTUAL.COST.PAY.V.ACCOUNTS.FIN</x:v>
      </x:c>
      <x:c r="K111" s="3" t="str">
        <x:v>WC.SUPPLIER_AP</x:v>
      </x:c>
      <x:c r="L111" s="3" t="str">
        <x:v>operating</x:v>
      </x:c>
      <x:c r="M111" s="3" t="str">
        <x:v>not_applicable</x:v>
      </x:c>
      <x:c r="N111" s="3" t="str">
        <x:v>not_applicable</x:v>
      </x:c>
      <x:c r="O111" s="3" t="str">
        <x:v>not_applicable</x:v>
      </x:c>
      <x:c r="P111" s="32" t="n">
        <x:v>595</x:v>
      </x:c>
      <x:c r="Q111" s="32" t="n">
        <x:v>0</x:v>
      </x:c>
      <x:c r="R111" s="24" t="n">
        <x:f>P111-Q111</x:f>
        <x:v>595</x:v>
      </x:c>
      <x:c r="S111" s="18" t="n">
        <x:f>'D03_Accounts'!D23</x:f>
        <x:v>0</x:v>
      </x:c>
      <x:c r="T111" s="24" t="n">
        <x:f>R111*S111</x:f>
        <x:v>0</x:v>
      </x:c>
      <x:c r="U111" s="25" t="str">
        <x:f>'D03_Mappings'!E57</x:f>
        <x:v>ap</x:v>
      </x:c>
      <x:c r="V111" s="24" t="str">
        <x:f>IF(I111="",IF(U111="people","PAYROLL","UNMAPPED"),I111)</x:f>
        <x:v>V.ACCOUNTS</x:v>
      </x:c>
      <x:c r="W111" s="24" t="n">
        <x:f>IF(AND(G111="GL.CASH",L111="operating"),Q111,0)</x:f>
        <x:v>0</x:v>
      </x:c>
      <x:c r="X111" s="24" t="n">
        <x:f>IF(AND(G111="GL.CASH",L111="operating"),P111,0)</x:f>
        <x:v>0</x:v>
      </x:c>
      <x:c r="Y111" s="24" t="n">
        <x:f>IF(AND(G111="GL.CASH",L111="investing"),Q111-P111,0)</x:f>
        <x:v>0</x:v>
      </x:c>
      <x:c r="Z111" s="24" t="n">
        <x:f>IF(AND(G111="GL.CASH",L111="financing"),P111,0)</x:f>
        <x:v>0</x:v>
      </x:c>
      <x:c r="AA111" s="24" t="n">
        <x:f>IF(AND(G111="GL.CASH",L111="financing"),Q111,0)</x:f>
        <x:v>0</x:v>
      </x:c>
    </x:row>
    <x:row r="112" ht="25" customHeight="1">
      <x:c r="A112" s="3" t="str">
        <x:v>ACT/PAY-BOOK-M01/2</x:v>
      </x:c>
      <x:c r="B112" s="3" t="str">
        <x:v>PAY-BOOK-M01</x:v>
      </x:c>
      <x:c r="C112" s="16" t="n">
        <x:v>2</x:v>
      </x:c>
      <x:c r="D112" s="30" t="n">
        <x:v>46437</x:v>
      </x:c>
      <x:c r="E112" s="30" t="n">
        <x:v>46388</x:v>
      </x:c>
      <x:c r="F112" s="30" t="n">
        <x:v>46437</x:v>
      </x:c>
      <x:c r="G112" s="3" t="str">
        <x:v>GL.CASH</x:v>
      </x:c>
      <x:c r="H112" s="3" t="str">
        <x:v>FIN</x:v>
      </x:c>
      <x:c r="I112" s="3" t="str">
        <x:v>V.ACCOUNTS</x:v>
      </x:c>
      <x:c r="J112" s="3" t="str">
        <x:v>MAP.ACTUAL.COST.PAY.V.ACCOUNTS.FIN</x:v>
      </x:c>
      <x:c r="K112" s="3" t="str">
        <x:v>WC.SUPPLIER_AP</x:v>
      </x:c>
      <x:c r="L112" s="3" t="str">
        <x:v>operating</x:v>
      </x:c>
      <x:c r="M112" s="3" t="str">
        <x:v>not_applicable</x:v>
      </x:c>
      <x:c r="N112" s="3" t="str">
        <x:v>not_applicable</x:v>
      </x:c>
      <x:c r="O112" s="3" t="str">
        <x:v>not_applicable</x:v>
      </x:c>
      <x:c r="P112" s="32" t="n">
        <x:v>0</x:v>
      </x:c>
      <x:c r="Q112" s="32" t="n">
        <x:v>595</x:v>
      </x:c>
      <x:c r="R112" s="24" t="n">
        <x:f>P112-Q112</x:f>
        <x:v>-595</x:v>
      </x:c>
      <x:c r="S112" s="18" t="n">
        <x:f>'D03_Accounts'!D11</x:f>
        <x:v>0</x:v>
      </x:c>
      <x:c r="T112" s="24" t="n">
        <x:f>R112*S112</x:f>
        <x:v>0</x:v>
      </x:c>
      <x:c r="U112" s="25" t="str">
        <x:f>'D03_Mappings'!E58</x:f>
        <x:v>cash</x:v>
      </x:c>
      <x:c r="V112" s="24" t="str">
        <x:f>IF(I112="",IF(U112="people","PAYROLL","UNMAPPED"),I112)</x:f>
        <x:v>V.ACCOUNTS</x:v>
      </x:c>
      <x:c r="W112" s="24" t="n">
        <x:f>IF(AND(G112="GL.CASH",L112="operating"),Q112,0)</x:f>
        <x:v>595</x:v>
      </x:c>
      <x:c r="X112" s="24" t="n">
        <x:f>IF(AND(G112="GL.CASH",L112="operating"),P112,0)</x:f>
        <x:v>0</x:v>
      </x:c>
      <x:c r="Y112" s="24" t="n">
        <x:f>IF(AND(G112="GL.CASH",L112="investing"),Q112-P112,0)</x:f>
        <x:v>0</x:v>
      </x:c>
      <x:c r="Z112" s="24" t="n">
        <x:f>IF(AND(G112="GL.CASH",L112="financing"),P112,0)</x:f>
        <x:v>0</x:v>
      </x:c>
      <x:c r="AA112" s="24" t="n">
        <x:f>IF(AND(G112="GL.CASH",L112="financing"),Q112,0)</x:f>
        <x:v>0</x:v>
      </x:c>
    </x:row>
    <x:row r="113" ht="25" customHeight="1">
      <x:c r="A113" s="3" t="str">
        <x:v>ACT/PAY-CHAMBER-M01/1</x:v>
      </x:c>
      <x:c r="B113" s="3" t="str">
        <x:v>PAY-CHAMBER-M01</x:v>
      </x:c>
      <x:c r="C113" s="16" t="n">
        <x:v>2</x:v>
      </x:c>
      <x:c r="D113" s="30" t="n">
        <x:v>46437</x:v>
      </x:c>
      <x:c r="E113" s="30" t="n">
        <x:v>46388</x:v>
      </x:c>
      <x:c r="F113" s="30" t="n">
        <x:v>46437</x:v>
      </x:c>
      <x:c r="G113" s="3" t="str">
        <x:v>GL.AP.SUPPLIER</x:v>
      </x:c>
      <x:c r="H113" s="3" t="str">
        <x:v>CORP</x:v>
      </x:c>
      <x:c r="I113" s="3" t="str">
        <x:v>V.CHAMBER</x:v>
      </x:c>
      <x:c r="J113" s="3" t="str">
        <x:v>MAP.ACTUAL.COST.PAY.V.CHAMBER.CORP</x:v>
      </x:c>
      <x:c r="K113" s="3" t="str">
        <x:v>WC.SUPPLIER_AP</x:v>
      </x:c>
      <x:c r="L113" s="3" t="str">
        <x:v>operating</x:v>
      </x:c>
      <x:c r="M113" s="3" t="str">
        <x:v>not_applicable</x:v>
      </x:c>
      <x:c r="N113" s="3" t="str">
        <x:v>not_applicable</x:v>
      </x:c>
      <x:c r="O113" s="3" t="str">
        <x:v>not_applicable</x:v>
      </x:c>
      <x:c r="P113" s="32" t="n">
        <x:v>9.17</x:v>
      </x:c>
      <x:c r="Q113" s="32" t="n">
        <x:v>0</x:v>
      </x:c>
      <x:c r="R113" s="24" t="n">
        <x:f>P113-Q113</x:f>
        <x:v>9.17</x:v>
      </x:c>
      <x:c r="S113" s="18" t="n">
        <x:f>'D03_Accounts'!D23</x:f>
        <x:v>0</x:v>
      </x:c>
      <x:c r="T113" s="24" t="n">
        <x:f>R113*S113</x:f>
        <x:v>0</x:v>
      </x:c>
      <x:c r="U113" s="25" t="str">
        <x:f>'D03_Mappings'!E59</x:f>
        <x:v>ap</x:v>
      </x:c>
      <x:c r="V113" s="24" t="str">
        <x:f>IF(I113="",IF(U113="people","PAYROLL","UNMAPPED"),I113)</x:f>
        <x:v>V.CHAMBER</x:v>
      </x:c>
      <x:c r="W113" s="24" t="n">
        <x:f>IF(AND(G113="GL.CASH",L113="operating"),Q113,0)</x:f>
        <x:v>0</x:v>
      </x:c>
      <x:c r="X113" s="24" t="n">
        <x:f>IF(AND(G113="GL.CASH",L113="operating"),P113,0)</x:f>
        <x:v>0</x:v>
      </x:c>
      <x:c r="Y113" s="24" t="n">
        <x:f>IF(AND(G113="GL.CASH",L113="investing"),Q113-P113,0)</x:f>
        <x:v>0</x:v>
      </x:c>
      <x:c r="Z113" s="24" t="n">
        <x:f>IF(AND(G113="GL.CASH",L113="financing"),P113,0)</x:f>
        <x:v>0</x:v>
      </x:c>
      <x:c r="AA113" s="24" t="n">
        <x:f>IF(AND(G113="GL.CASH",L113="financing"),Q113,0)</x:f>
        <x:v>0</x:v>
      </x:c>
    </x:row>
    <x:row r="114" ht="25" customHeight="1">
      <x:c r="A114" s="3" t="str">
        <x:v>ACT/PAY-CHAMBER-M01/2</x:v>
      </x:c>
      <x:c r="B114" s="3" t="str">
        <x:v>PAY-CHAMBER-M01</x:v>
      </x:c>
      <x:c r="C114" s="16" t="n">
        <x:v>2</x:v>
      </x:c>
      <x:c r="D114" s="30" t="n">
        <x:v>46437</x:v>
      </x:c>
      <x:c r="E114" s="30" t="n">
        <x:v>46388</x:v>
      </x:c>
      <x:c r="F114" s="30" t="n">
        <x:v>46437</x:v>
      </x:c>
      <x:c r="G114" s="3" t="str">
        <x:v>GL.CASH</x:v>
      </x:c>
      <x:c r="H114" s="3" t="str">
        <x:v>CORP</x:v>
      </x:c>
      <x:c r="I114" s="3" t="str">
        <x:v>V.CHAMBER</x:v>
      </x:c>
      <x:c r="J114" s="3" t="str">
        <x:v>MAP.ACTUAL.COST.PAY.V.CHAMBER.CORP</x:v>
      </x:c>
      <x:c r="K114" s="3" t="str">
        <x:v>WC.SUPPLIER_AP</x:v>
      </x:c>
      <x:c r="L114" s="3" t="str">
        <x:v>operating</x:v>
      </x:c>
      <x:c r="M114" s="3" t="str">
        <x:v>not_applicable</x:v>
      </x:c>
      <x:c r="N114" s="3" t="str">
        <x:v>not_applicable</x:v>
      </x:c>
      <x:c r="O114" s="3" t="str">
        <x:v>not_applicable</x:v>
      </x:c>
      <x:c r="P114" s="32" t="n">
        <x:v>0</x:v>
      </x:c>
      <x:c r="Q114" s="32" t="n">
        <x:v>9.17</x:v>
      </x:c>
      <x:c r="R114" s="24" t="n">
        <x:f>P114-Q114</x:f>
        <x:v>-9.17</x:v>
      </x:c>
      <x:c r="S114" s="18" t="n">
        <x:f>'D03_Accounts'!D11</x:f>
        <x:v>0</x:v>
      </x:c>
      <x:c r="T114" s="24" t="n">
        <x:f>R114*S114</x:f>
        <x:v>0</x:v>
      </x:c>
      <x:c r="U114" s="25" t="str">
        <x:f>'D03_Mappings'!E60</x:f>
        <x:v>cash</x:v>
      </x:c>
      <x:c r="V114" s="24" t="str">
        <x:f>IF(I114="",IF(U114="people","PAYROLL","UNMAPPED"),I114)</x:f>
        <x:v>V.CHAMBER</x:v>
      </x:c>
      <x:c r="W114" s="24" t="n">
        <x:f>IF(AND(G114="GL.CASH",L114="operating"),Q114,0)</x:f>
        <x:v>9.17</x:v>
      </x:c>
      <x:c r="X114" s="24" t="n">
        <x:f>IF(AND(G114="GL.CASH",L114="operating"),P114,0)</x:f>
        <x:v>0</x:v>
      </x:c>
      <x:c r="Y114" s="24" t="n">
        <x:f>IF(AND(G114="GL.CASH",L114="investing"),Q114-P114,0)</x:f>
        <x:v>0</x:v>
      </x:c>
      <x:c r="Z114" s="24" t="n">
        <x:f>IF(AND(G114="GL.CASH",L114="financing"),P114,0)</x:f>
        <x:v>0</x:v>
      </x:c>
      <x:c r="AA114" s="24" t="n">
        <x:f>IF(AND(G114="GL.CASH",L114="financing"),Q114,0)</x:f>
        <x:v>0</x:v>
      </x:c>
    </x:row>
    <x:row r="115" ht="25" customHeight="1">
      <x:c r="A115" s="3" t="str">
        <x:v>ACT/PAY-DESK-M01/1</x:v>
      </x:c>
      <x:c r="B115" s="3" t="str">
        <x:v>PAY-DESK-M01</x:v>
      </x:c>
      <x:c r="C115" s="16" t="n">
        <x:v>2</x:v>
      </x:c>
      <x:c r="D115" s="30" t="n">
        <x:v>46437</x:v>
      </x:c>
      <x:c r="E115" s="30" t="n">
        <x:v>46388</x:v>
      </x:c>
      <x:c r="F115" s="30" t="n">
        <x:v>46437</x:v>
      </x:c>
      <x:c r="G115" s="3" t="str">
        <x:v>GL.AP.SUPPLIER</x:v>
      </x:c>
      <x:c r="H115" s="3" t="str">
        <x:v>CORP</x:v>
      </x:c>
      <x:c r="I115" s="3" t="str">
        <x:v>V.WORKSPACE</x:v>
      </x:c>
      <x:c r="J115" s="3" t="str">
        <x:v>MAP.ACTUAL.COST.PAY.V.WORKSPACE.CORP</x:v>
      </x:c>
      <x:c r="K115" s="3" t="str">
        <x:v>WC.SUPPLIER_AP</x:v>
      </x:c>
      <x:c r="L115" s="3" t="str">
        <x:v>operating</x:v>
      </x:c>
      <x:c r="M115" s="3" t="str">
        <x:v>not_applicable</x:v>
      </x:c>
      <x:c r="N115" s="3" t="str">
        <x:v>not_applicable</x:v>
      </x:c>
      <x:c r="O115" s="3" t="str">
        <x:v>not_applicable</x:v>
      </x:c>
      <x:c r="P115" s="32" t="n">
        <x:v>1067.43</x:v>
      </x:c>
      <x:c r="Q115" s="32" t="n">
        <x:v>0</x:v>
      </x:c>
      <x:c r="R115" s="24" t="n">
        <x:f>P115-Q115</x:f>
        <x:v>1067.43</x:v>
      </x:c>
      <x:c r="S115" s="18" t="n">
        <x:f>'D03_Accounts'!D23</x:f>
        <x:v>0</x:v>
      </x:c>
      <x:c r="T115" s="24" t="n">
        <x:f>R115*S115</x:f>
        <x:v>0</x:v>
      </x:c>
      <x:c r="U115" s="25" t="str">
        <x:f>'D03_Mappings'!E91</x:f>
        <x:v>ap</x:v>
      </x:c>
      <x:c r="V115" s="24" t="str">
        <x:f>IF(I115="",IF(U115="people","PAYROLL","UNMAPPED"),I115)</x:f>
        <x:v>V.WORKSPACE</x:v>
      </x:c>
      <x:c r="W115" s="24" t="n">
        <x:f>IF(AND(G115="GL.CASH",L115="operating"),Q115,0)</x:f>
        <x:v>0</x:v>
      </x:c>
      <x:c r="X115" s="24" t="n">
        <x:f>IF(AND(G115="GL.CASH",L115="operating"),P115,0)</x:f>
        <x:v>0</x:v>
      </x:c>
      <x:c r="Y115" s="24" t="n">
        <x:f>IF(AND(G115="GL.CASH",L115="investing"),Q115-P115,0)</x:f>
        <x:v>0</x:v>
      </x:c>
      <x:c r="Z115" s="24" t="n">
        <x:f>IF(AND(G115="GL.CASH",L115="financing"),P115,0)</x:f>
        <x:v>0</x:v>
      </x:c>
      <x:c r="AA115" s="24" t="n">
        <x:f>IF(AND(G115="GL.CASH",L115="financing"),Q115,0)</x:f>
        <x:v>0</x:v>
      </x:c>
    </x:row>
    <x:row r="116" ht="25" customHeight="1">
      <x:c r="A116" s="3" t="str">
        <x:v>ACT/PAY-DESK-M01/2</x:v>
      </x:c>
      <x:c r="B116" s="3" t="str">
        <x:v>PAY-DESK-M01</x:v>
      </x:c>
      <x:c r="C116" s="16" t="n">
        <x:v>2</x:v>
      </x:c>
      <x:c r="D116" s="30" t="n">
        <x:v>46437</x:v>
      </x:c>
      <x:c r="E116" s="30" t="n">
        <x:v>46388</x:v>
      </x:c>
      <x:c r="F116" s="30" t="n">
        <x:v>46437</x:v>
      </x:c>
      <x:c r="G116" s="3" t="str">
        <x:v>GL.CASH</x:v>
      </x:c>
      <x:c r="H116" s="3" t="str">
        <x:v>CORP</x:v>
      </x:c>
      <x:c r="I116" s="3" t="str">
        <x:v>V.WORKSPACE</x:v>
      </x:c>
      <x:c r="J116" s="3" t="str">
        <x:v>MAP.ACTUAL.COST.PAY.V.WORKSPACE.CORP</x:v>
      </x:c>
      <x:c r="K116" s="3" t="str">
        <x:v>WC.SUPPLIER_AP</x:v>
      </x:c>
      <x:c r="L116" s="3" t="str">
        <x:v>operating</x:v>
      </x:c>
      <x:c r="M116" s="3" t="str">
        <x:v>not_applicable</x:v>
      </x:c>
      <x:c r="N116" s="3" t="str">
        <x:v>not_applicable</x:v>
      </x:c>
      <x:c r="O116" s="3" t="str">
        <x:v>not_applicable</x:v>
      </x:c>
      <x:c r="P116" s="32" t="n">
        <x:v>0</x:v>
      </x:c>
      <x:c r="Q116" s="32" t="n">
        <x:v>1067.43</x:v>
      </x:c>
      <x:c r="R116" s="24" t="n">
        <x:f>P116-Q116</x:f>
        <x:v>-1067.43</x:v>
      </x:c>
      <x:c r="S116" s="18" t="n">
        <x:f>'D03_Accounts'!D11</x:f>
        <x:v>0</x:v>
      </x:c>
      <x:c r="T116" s="24" t="n">
        <x:f>R116*S116</x:f>
        <x:v>0</x:v>
      </x:c>
      <x:c r="U116" s="25" t="str">
        <x:f>'D03_Mappings'!E92</x:f>
        <x:v>cash</x:v>
      </x:c>
      <x:c r="V116" s="24" t="str">
        <x:f>IF(I116="",IF(U116="people","PAYROLL","UNMAPPED"),I116)</x:f>
        <x:v>V.WORKSPACE</x:v>
      </x:c>
      <x:c r="W116" s="24" t="n">
        <x:f>IF(AND(G116="GL.CASH",L116="operating"),Q116,0)</x:f>
        <x:v>1067.43</x:v>
      </x:c>
      <x:c r="X116" s="24" t="n">
        <x:f>IF(AND(G116="GL.CASH",L116="operating"),P116,0)</x:f>
        <x:v>0</x:v>
      </x:c>
      <x:c r="Y116" s="24" t="n">
        <x:f>IF(AND(G116="GL.CASH",L116="investing"),Q116-P116,0)</x:f>
        <x:v>0</x:v>
      </x:c>
      <x:c r="Z116" s="24" t="n">
        <x:f>IF(AND(G116="GL.CASH",L116="financing"),P116,0)</x:f>
        <x:v>0</x:v>
      </x:c>
      <x:c r="AA116" s="24" t="n">
        <x:f>IF(AND(G116="GL.CASH",L116="financing"),Q116,0)</x:f>
        <x:v>0</x:v>
      </x:c>
    </x:row>
    <x:row r="117" ht="25" customHeight="1">
      <x:c r="A117" s="3" t="str">
        <x:v>ACT/PAY-FOUNDING-NOTARY/1</x:v>
      </x:c>
      <x:c r="B117" s="3" t="str">
        <x:v>PAY-FOUNDING-NOTARY</x:v>
      </x:c>
      <x:c r="C117" s="16" t="n">
        <x:v>2</x:v>
      </x:c>
      <x:c r="D117" s="30" t="n">
        <x:v>46437</x:v>
      </x:c>
      <x:c r="E117" s="30" t="n">
        <x:v>46388</x:v>
      </x:c>
      <x:c r="F117" s="30" t="n">
        <x:v>46437</x:v>
      </x:c>
      <x:c r="G117" s="3" t="str">
        <x:v>GL.AP.SUPPLIER</x:v>
      </x:c>
      <x:c r="H117" s="3" t="str">
        <x:v>FIN</x:v>
      </x:c>
      <x:c r="I117" s="3" t="str">
        <x:v>V.NOTARY</x:v>
      </x:c>
      <x:c r="J117" s="3" t="str">
        <x:v>MAP.ACTUAL.COST.PAY.V.NOTARY.FIN</x:v>
      </x:c>
      <x:c r="K117" s="3" t="str">
        <x:v>WC.SUPPLIER_AP</x:v>
      </x:c>
      <x:c r="L117" s="3" t="str">
        <x:v>operating</x:v>
      </x:c>
      <x:c r="M117" s="3" t="str">
        <x:v>not_applicable</x:v>
      </x:c>
      <x:c r="N117" s="3" t="str">
        <x:v>not_applicable</x:v>
      </x:c>
      <x:c r="O117" s="3" t="str">
        <x:v>not_applicable</x:v>
      </x:c>
      <x:c r="P117" s="32" t="n">
        <x:v>975</x:v>
      </x:c>
      <x:c r="Q117" s="32" t="n">
        <x:v>0</x:v>
      </x:c>
      <x:c r="R117" s="24" t="n">
        <x:f>P117-Q117</x:f>
        <x:v>975</x:v>
      </x:c>
      <x:c r="S117" s="18" t="n">
        <x:f>'D03_Accounts'!D23</x:f>
        <x:v>0</x:v>
      </x:c>
      <x:c r="T117" s="24" t="n">
        <x:f>R117*S117</x:f>
        <x:v>0</x:v>
      </x:c>
      <x:c r="U117" s="25" t="str">
        <x:f>'D03_Mappings'!E71</x:f>
        <x:v>ap</x:v>
      </x:c>
      <x:c r="V117" s="24" t="str">
        <x:f>IF(I117="",IF(U117="people","PAYROLL","UNMAPPED"),I117)</x:f>
        <x:v>V.NOTARY</x:v>
      </x:c>
      <x:c r="W117" s="24" t="n">
        <x:f>IF(AND(G117="GL.CASH",L117="operating"),Q117,0)</x:f>
        <x:v>0</x:v>
      </x:c>
      <x:c r="X117" s="24" t="n">
        <x:f>IF(AND(G117="GL.CASH",L117="operating"),P117,0)</x:f>
        <x:v>0</x:v>
      </x:c>
      <x:c r="Y117" s="24" t="n">
        <x:f>IF(AND(G117="GL.CASH",L117="investing"),Q117-P117,0)</x:f>
        <x:v>0</x:v>
      </x:c>
      <x:c r="Z117" s="24" t="n">
        <x:f>IF(AND(G117="GL.CASH",L117="financing"),P117,0)</x:f>
        <x:v>0</x:v>
      </x:c>
      <x:c r="AA117" s="24" t="n">
        <x:f>IF(AND(G117="GL.CASH",L117="financing"),Q117,0)</x:f>
        <x:v>0</x:v>
      </x:c>
    </x:row>
    <x:row r="118" ht="25" customHeight="1">
      <x:c r="A118" s="3" t="str">
        <x:v>ACT/PAY-FOUNDING-NOTARY/2</x:v>
      </x:c>
      <x:c r="B118" s="3" t="str">
        <x:v>PAY-FOUNDING-NOTARY</x:v>
      </x:c>
      <x:c r="C118" s="16" t="n">
        <x:v>2</x:v>
      </x:c>
      <x:c r="D118" s="30" t="n">
        <x:v>46437</x:v>
      </x:c>
      <x:c r="E118" s="30" t="n">
        <x:v>46388</x:v>
      </x:c>
      <x:c r="F118" s="30" t="n">
        <x:v>46437</x:v>
      </x:c>
      <x:c r="G118" s="3" t="str">
        <x:v>GL.CASH</x:v>
      </x:c>
      <x:c r="H118" s="3" t="str">
        <x:v>FIN</x:v>
      </x:c>
      <x:c r="I118" s="3" t="str">
        <x:v>V.NOTARY</x:v>
      </x:c>
      <x:c r="J118" s="3" t="str">
        <x:v>MAP.ACTUAL.COST.PAY.V.NOTARY.FIN</x:v>
      </x:c>
      <x:c r="K118" s="3" t="str">
        <x:v>WC.SUPPLIER_AP</x:v>
      </x:c>
      <x:c r="L118" s="3" t="str">
        <x:v>operating</x:v>
      </x:c>
      <x:c r="M118" s="3" t="str">
        <x:v>not_applicable</x:v>
      </x:c>
      <x:c r="N118" s="3" t="str">
        <x:v>not_applicable</x:v>
      </x:c>
      <x:c r="O118" s="3" t="str">
        <x:v>not_applicable</x:v>
      </x:c>
      <x:c r="P118" s="32" t="n">
        <x:v>0</x:v>
      </x:c>
      <x:c r="Q118" s="32" t="n">
        <x:v>975</x:v>
      </x:c>
      <x:c r="R118" s="24" t="n">
        <x:f>P118-Q118</x:f>
        <x:v>-975</x:v>
      </x:c>
      <x:c r="S118" s="18" t="n">
        <x:f>'D03_Accounts'!D11</x:f>
        <x:v>0</x:v>
      </x:c>
      <x:c r="T118" s="24" t="n">
        <x:f>R118*S118</x:f>
        <x:v>0</x:v>
      </x:c>
      <x:c r="U118" s="25" t="str">
        <x:f>'D03_Mappings'!E72</x:f>
        <x:v>cash</x:v>
      </x:c>
      <x:c r="V118" s="24" t="str">
        <x:f>IF(I118="",IF(U118="people","PAYROLL","UNMAPPED"),I118)</x:f>
        <x:v>V.NOTARY</x:v>
      </x:c>
      <x:c r="W118" s="24" t="n">
        <x:f>IF(AND(G118="GL.CASH",L118="operating"),Q118,0)</x:f>
        <x:v>975</x:v>
      </x:c>
      <x:c r="X118" s="24" t="n">
        <x:f>IF(AND(G118="GL.CASH",L118="operating"),P118,0)</x:f>
        <x:v>0</x:v>
      </x:c>
      <x:c r="Y118" s="24" t="n">
        <x:f>IF(AND(G118="GL.CASH",L118="investing"),Q118-P118,0)</x:f>
        <x:v>0</x:v>
      </x:c>
      <x:c r="Z118" s="24" t="n">
        <x:f>IF(AND(G118="GL.CASH",L118="financing"),P118,0)</x:f>
        <x:v>0</x:v>
      </x:c>
      <x:c r="AA118" s="24" t="n">
        <x:f>IF(AND(G118="GL.CASH",L118="financing"),Q118,0)</x:f>
        <x:v>0</x:v>
      </x:c>
    </x:row>
    <x:row r="119" ht="25" customHeight="1">
      <x:c r="A119" s="3" t="str">
        <x:v>ACT/PAY-FOUNDING-REGISTER/1</x:v>
      </x:c>
      <x:c r="B119" s="3" t="str">
        <x:v>PAY-FOUNDING-REGISTER</x:v>
      </x:c>
      <x:c r="C119" s="16" t="n">
        <x:v>2</x:v>
      </x:c>
      <x:c r="D119" s="30" t="n">
        <x:v>46437</x:v>
      </x:c>
      <x:c r="E119" s="30" t="n">
        <x:v>46388</x:v>
      </x:c>
      <x:c r="F119" s="30" t="n">
        <x:v>46437</x:v>
      </x:c>
      <x:c r="G119" s="3" t="str">
        <x:v>GL.AP.SUPPLIER</x:v>
      </x:c>
      <x:c r="H119" s="3" t="str">
        <x:v>FIN</x:v>
      </x:c>
      <x:c r="I119" s="3" t="str">
        <x:v>V.REGISTER</x:v>
      </x:c>
      <x:c r="J119" s="3" t="str">
        <x:v>MAP.ACTUAL.COST.PAY.V.REGISTER.FIN</x:v>
      </x:c>
      <x:c r="K119" s="3" t="str">
        <x:v>WC.SUPPLIER_AP</x:v>
      </x:c>
      <x:c r="L119" s="3" t="str">
        <x:v>operating</x:v>
      </x:c>
      <x:c r="M119" s="3" t="str">
        <x:v>not_applicable</x:v>
      </x:c>
      <x:c r="N119" s="3" t="str">
        <x:v>not_applicable</x:v>
      </x:c>
      <x:c r="O119" s="3" t="str">
        <x:v>not_applicable</x:v>
      </x:c>
      <x:c r="P119" s="32" t="n">
        <x:v>225</x:v>
      </x:c>
      <x:c r="Q119" s="32" t="n">
        <x:v>0</x:v>
      </x:c>
      <x:c r="R119" s="24" t="n">
        <x:f>P119-Q119</x:f>
        <x:v>225</x:v>
      </x:c>
      <x:c r="S119" s="18" t="n">
        <x:f>'D03_Accounts'!D23</x:f>
        <x:v>0</x:v>
      </x:c>
      <x:c r="T119" s="24" t="n">
        <x:f>R119*S119</x:f>
        <x:v>0</x:v>
      </x:c>
      <x:c r="U119" s="25" t="str">
        <x:f>'D03_Mappings'!E81</x:f>
        <x:v>ap</x:v>
      </x:c>
      <x:c r="V119" s="24" t="str">
        <x:f>IF(I119="",IF(U119="people","PAYROLL","UNMAPPED"),I119)</x:f>
        <x:v>V.REGISTER</x:v>
      </x:c>
      <x:c r="W119" s="24" t="n">
        <x:f>IF(AND(G119="GL.CASH",L119="operating"),Q119,0)</x:f>
        <x:v>0</x:v>
      </x:c>
      <x:c r="X119" s="24" t="n">
        <x:f>IF(AND(G119="GL.CASH",L119="operating"),P119,0)</x:f>
        <x:v>0</x:v>
      </x:c>
      <x:c r="Y119" s="24" t="n">
        <x:f>IF(AND(G119="GL.CASH",L119="investing"),Q119-P119,0)</x:f>
        <x:v>0</x:v>
      </x:c>
      <x:c r="Z119" s="24" t="n">
        <x:f>IF(AND(G119="GL.CASH",L119="financing"),P119,0)</x:f>
        <x:v>0</x:v>
      </x:c>
      <x:c r="AA119" s="24" t="n">
        <x:f>IF(AND(G119="GL.CASH",L119="financing"),Q119,0)</x:f>
        <x:v>0</x:v>
      </x:c>
    </x:row>
    <x:row r="120" ht="25" customHeight="1">
      <x:c r="A120" s="3" t="str">
        <x:v>ACT/PAY-FOUNDING-REGISTER/2</x:v>
      </x:c>
      <x:c r="B120" s="3" t="str">
        <x:v>PAY-FOUNDING-REGISTER</x:v>
      </x:c>
      <x:c r="C120" s="16" t="n">
        <x:v>2</x:v>
      </x:c>
      <x:c r="D120" s="30" t="n">
        <x:v>46437</x:v>
      </x:c>
      <x:c r="E120" s="30" t="n">
        <x:v>46388</x:v>
      </x:c>
      <x:c r="F120" s="30" t="n">
        <x:v>46437</x:v>
      </x:c>
      <x:c r="G120" s="3" t="str">
        <x:v>GL.CASH</x:v>
      </x:c>
      <x:c r="H120" s="3" t="str">
        <x:v>FIN</x:v>
      </x:c>
      <x:c r="I120" s="3" t="str">
        <x:v>V.REGISTER</x:v>
      </x:c>
      <x:c r="J120" s="3" t="str">
        <x:v>MAP.ACTUAL.COST.PAY.V.REGISTER.FIN</x:v>
      </x:c>
      <x:c r="K120" s="3" t="str">
        <x:v>WC.SUPPLIER_AP</x:v>
      </x:c>
      <x:c r="L120" s="3" t="str">
        <x:v>operating</x:v>
      </x:c>
      <x:c r="M120" s="3" t="str">
        <x:v>not_applicable</x:v>
      </x:c>
      <x:c r="N120" s="3" t="str">
        <x:v>not_applicable</x:v>
      </x:c>
      <x:c r="O120" s="3" t="str">
        <x:v>not_applicable</x:v>
      </x:c>
      <x:c r="P120" s="32" t="n">
        <x:v>0</x:v>
      </x:c>
      <x:c r="Q120" s="32" t="n">
        <x:v>225</x:v>
      </x:c>
      <x:c r="R120" s="24" t="n">
        <x:f>P120-Q120</x:f>
        <x:v>-225</x:v>
      </x:c>
      <x:c r="S120" s="18" t="n">
        <x:f>'D03_Accounts'!D11</x:f>
        <x:v>0</x:v>
      </x:c>
      <x:c r="T120" s="24" t="n">
        <x:f>R120*S120</x:f>
        <x:v>0</x:v>
      </x:c>
      <x:c r="U120" s="25" t="str">
        <x:f>'D03_Mappings'!E82</x:f>
        <x:v>cash</x:v>
      </x:c>
      <x:c r="V120" s="24" t="str">
        <x:f>IF(I120="",IF(U120="people","PAYROLL","UNMAPPED"),I120)</x:f>
        <x:v>V.REGISTER</x:v>
      </x:c>
      <x:c r="W120" s="24" t="n">
        <x:f>IF(AND(G120="GL.CASH",L120="operating"),Q120,0)</x:f>
        <x:v>225</x:v>
      </x:c>
      <x:c r="X120" s="24" t="n">
        <x:f>IF(AND(G120="GL.CASH",L120="operating"),P120,0)</x:f>
        <x:v>0</x:v>
      </x:c>
      <x:c r="Y120" s="24" t="n">
        <x:f>IF(AND(G120="GL.CASH",L120="investing"),Q120-P120,0)</x:f>
        <x:v>0</x:v>
      </x:c>
      <x:c r="Z120" s="24" t="n">
        <x:f>IF(AND(G120="GL.CASH",L120="financing"),P120,0)</x:f>
        <x:v>0</x:v>
      </x:c>
      <x:c r="AA120" s="24" t="n">
        <x:f>IF(AND(G120="GL.CASH",L120="financing"),Q120,0)</x:f>
        <x:v>0</x:v>
      </x:c>
    </x:row>
    <x:row r="121" ht="25" customHeight="1">
      <x:c r="A121" s="3" t="str">
        <x:v>ACT/PAY-HIRE-P03/1</x:v>
      </x:c>
      <x:c r="B121" s="3" t="str">
        <x:v>PAY-HIRE-P03</x:v>
      </x:c>
      <x:c r="C121" s="16" t="n">
        <x:v>2</x:v>
      </x:c>
      <x:c r="D121" s="30" t="n">
        <x:v>46437</x:v>
      </x:c>
      <x:c r="E121" s="30" t="n">
        <x:v>46388</x:v>
      </x:c>
      <x:c r="F121" s="30" t="n">
        <x:v>46437</x:v>
      </x:c>
      <x:c r="G121" s="3" t="str">
        <x:v>GL.AP.SUPPLIER</x:v>
      </x:c>
      <x:c r="H121" s="3" t="str">
        <x:v>ENG</x:v>
      </x:c>
      <x:c r="I121" s="3" t="str">
        <x:v>V.RECRUIT</x:v>
      </x:c>
      <x:c r="J121" s="3" t="str">
        <x:v>MAP.ACTUAL.COST.PAY.V.RECRUIT.ENG</x:v>
      </x:c>
      <x:c r="K121" s="3" t="str">
        <x:v>WC.SUPPLIER_AP</x:v>
      </x:c>
      <x:c r="L121" s="3" t="str">
        <x:v>operating</x:v>
      </x:c>
      <x:c r="M121" s="3" t="str">
        <x:v>not_applicable</x:v>
      </x:c>
      <x:c r="N121" s="3" t="str">
        <x:v>not_applicable</x:v>
      </x:c>
      <x:c r="O121" s="3" t="str">
        <x:v>not_applicable</x:v>
      </x:c>
      <x:c r="P121" s="32" t="n">
        <x:v>595</x:v>
      </x:c>
      <x:c r="Q121" s="32" t="n">
        <x:v>0</x:v>
      </x:c>
      <x:c r="R121" s="24" t="n">
        <x:f>P121-Q121</x:f>
        <x:v>595</x:v>
      </x:c>
      <x:c r="S121" s="18" t="n">
        <x:f>'D03_Accounts'!D23</x:f>
        <x:v>0</x:v>
      </x:c>
      <x:c r="T121" s="24" t="n">
        <x:f>R121*S121</x:f>
        <x:v>0</x:v>
      </x:c>
      <x:c r="U121" s="25" t="str">
        <x:f>'D03_Mappings'!E77</x:f>
        <x:v>ap</x:v>
      </x:c>
      <x:c r="V121" s="24" t="str">
        <x:f>IF(I121="",IF(U121="people","PAYROLL","UNMAPPED"),I121)</x:f>
        <x:v>V.RECRUIT</x:v>
      </x:c>
      <x:c r="W121" s="24" t="n">
        <x:f>IF(AND(G121="GL.CASH",L121="operating"),Q121,0)</x:f>
        <x:v>0</x:v>
      </x:c>
      <x:c r="X121" s="24" t="n">
        <x:f>IF(AND(G121="GL.CASH",L121="operating"),P121,0)</x:f>
        <x:v>0</x:v>
      </x:c>
      <x:c r="Y121" s="24" t="n">
        <x:f>IF(AND(G121="GL.CASH",L121="investing"),Q121-P121,0)</x:f>
        <x:v>0</x:v>
      </x:c>
      <x:c r="Z121" s="24" t="n">
        <x:f>IF(AND(G121="GL.CASH",L121="financing"),P121,0)</x:f>
        <x:v>0</x:v>
      </x:c>
      <x:c r="AA121" s="24" t="n">
        <x:f>IF(AND(G121="GL.CASH",L121="financing"),Q121,0)</x:f>
        <x:v>0</x:v>
      </x:c>
    </x:row>
    <x:row r="122" ht="25" customHeight="1">
      <x:c r="A122" s="3" t="str">
        <x:v>ACT/PAY-HIRE-P03/2</x:v>
      </x:c>
      <x:c r="B122" s="3" t="str">
        <x:v>PAY-HIRE-P03</x:v>
      </x:c>
      <x:c r="C122" s="16" t="n">
        <x:v>2</x:v>
      </x:c>
      <x:c r="D122" s="30" t="n">
        <x:v>46437</x:v>
      </x:c>
      <x:c r="E122" s="30" t="n">
        <x:v>46388</x:v>
      </x:c>
      <x:c r="F122" s="30" t="n">
        <x:v>46437</x:v>
      </x:c>
      <x:c r="G122" s="3" t="str">
        <x:v>GL.CASH</x:v>
      </x:c>
      <x:c r="H122" s="3" t="str">
        <x:v>ENG</x:v>
      </x:c>
      <x:c r="I122" s="3" t="str">
        <x:v>V.RECRUIT</x:v>
      </x:c>
      <x:c r="J122" s="3" t="str">
        <x:v>MAP.ACTUAL.COST.PAY.V.RECRUIT.ENG</x:v>
      </x:c>
      <x:c r="K122" s="3" t="str">
        <x:v>WC.SUPPLIER_AP</x:v>
      </x:c>
      <x:c r="L122" s="3" t="str">
        <x:v>operating</x:v>
      </x:c>
      <x:c r="M122" s="3" t="str">
        <x:v>not_applicable</x:v>
      </x:c>
      <x:c r="N122" s="3" t="str">
        <x:v>not_applicable</x:v>
      </x:c>
      <x:c r="O122" s="3" t="str">
        <x:v>not_applicable</x:v>
      </x:c>
      <x:c r="P122" s="32" t="n">
        <x:v>0</x:v>
      </x:c>
      <x:c r="Q122" s="32" t="n">
        <x:v>595</x:v>
      </x:c>
      <x:c r="R122" s="24" t="n">
        <x:f>P122-Q122</x:f>
        <x:v>-595</x:v>
      </x:c>
      <x:c r="S122" s="18" t="n">
        <x:f>'D03_Accounts'!D11</x:f>
        <x:v>0</x:v>
      </x:c>
      <x:c r="T122" s="24" t="n">
        <x:f>R122*S122</x:f>
        <x:v>0</x:v>
      </x:c>
      <x:c r="U122" s="25" t="str">
        <x:f>'D03_Mappings'!E78</x:f>
        <x:v>cash</x:v>
      </x:c>
      <x:c r="V122" s="24" t="str">
        <x:f>IF(I122="",IF(U122="people","PAYROLL","UNMAPPED"),I122)</x:f>
        <x:v>V.RECRUIT</x:v>
      </x:c>
      <x:c r="W122" s="24" t="n">
        <x:f>IF(AND(G122="GL.CASH",L122="operating"),Q122,0)</x:f>
        <x:v>595</x:v>
      </x:c>
      <x:c r="X122" s="24" t="n">
        <x:f>IF(AND(G122="GL.CASH",L122="operating"),P122,0)</x:f>
        <x:v>0</x:v>
      </x:c>
      <x:c r="Y122" s="24" t="n">
        <x:f>IF(AND(G122="GL.CASH",L122="investing"),Q122-P122,0)</x:f>
        <x:v>0</x:v>
      </x:c>
      <x:c r="Z122" s="24" t="n">
        <x:f>IF(AND(G122="GL.CASH",L122="financing"),P122,0)</x:f>
        <x:v>0</x:v>
      </x:c>
      <x:c r="AA122" s="24" t="n">
        <x:f>IF(AND(G122="GL.CASH",L122="financing"),Q122,0)</x:f>
        <x:v>0</x:v>
      </x:c>
    </x:row>
    <x:row r="123" ht="25" customHeight="1">
      <x:c r="A123" s="3" t="str">
        <x:v>ACT/PAY-INSURANCE-M01/1</x:v>
      </x:c>
      <x:c r="B123" s="3" t="str">
        <x:v>PAY-INSURANCE-M01</x:v>
      </x:c>
      <x:c r="C123" s="16" t="n">
        <x:v>2</x:v>
      </x:c>
      <x:c r="D123" s="30" t="n">
        <x:v>46437</x:v>
      </x:c>
      <x:c r="E123" s="30" t="n">
        <x:v>46388</x:v>
      </x:c>
      <x:c r="F123" s="30" t="n">
        <x:v>46437</x:v>
      </x:c>
      <x:c r="G123" s="3" t="str">
        <x:v>GL.AP.SUPPLIER</x:v>
      </x:c>
      <x:c r="H123" s="3" t="str">
        <x:v>CORP</x:v>
      </x:c>
      <x:c r="I123" s="3" t="str">
        <x:v>V.INSURANCE</x:v>
      </x:c>
      <x:c r="J123" s="3" t="str">
        <x:v>MAP.ACTUAL.COST.PAY.V.INSURANCE.CORP</x:v>
      </x:c>
      <x:c r="K123" s="3" t="str">
        <x:v>WC.SUPPLIER_AP</x:v>
      </x:c>
      <x:c r="L123" s="3" t="str">
        <x:v>operating</x:v>
      </x:c>
      <x:c r="M123" s="3" t="str">
        <x:v>not_applicable</x:v>
      </x:c>
      <x:c r="N123" s="3" t="str">
        <x:v>not_applicable</x:v>
      </x:c>
      <x:c r="O123" s="3" t="str">
        <x:v>not_applicable</x:v>
      </x:c>
      <x:c r="P123" s="32" t="n">
        <x:v>1250</x:v>
      </x:c>
      <x:c r="Q123" s="32" t="n">
        <x:v>0</x:v>
      </x:c>
      <x:c r="R123" s="24" t="n">
        <x:f>P123-Q123</x:f>
        <x:v>1250</x:v>
      </x:c>
      <x:c r="S123" s="18" t="n">
        <x:f>'D03_Accounts'!D23</x:f>
        <x:v>0</x:v>
      </x:c>
      <x:c r="T123" s="24" t="n">
        <x:f>R123*S123</x:f>
        <x:v>0</x:v>
      </x:c>
      <x:c r="U123" s="25" t="str">
        <x:f>'D03_Mappings'!E67</x:f>
        <x:v>ap</x:v>
      </x:c>
      <x:c r="V123" s="24" t="str">
        <x:f>IF(I123="",IF(U123="people","PAYROLL","UNMAPPED"),I123)</x:f>
        <x:v>V.INSURANCE</x:v>
      </x:c>
      <x:c r="W123" s="24" t="n">
        <x:f>IF(AND(G123="GL.CASH",L123="operating"),Q123,0)</x:f>
        <x:v>0</x:v>
      </x:c>
      <x:c r="X123" s="24" t="n">
        <x:f>IF(AND(G123="GL.CASH",L123="operating"),P123,0)</x:f>
        <x:v>0</x:v>
      </x:c>
      <x:c r="Y123" s="24" t="n">
        <x:f>IF(AND(G123="GL.CASH",L123="investing"),Q123-P123,0)</x:f>
        <x:v>0</x:v>
      </x:c>
      <x:c r="Z123" s="24" t="n">
        <x:f>IF(AND(G123="GL.CASH",L123="financing"),P123,0)</x:f>
        <x:v>0</x:v>
      </x:c>
      <x:c r="AA123" s="24" t="n">
        <x:f>IF(AND(G123="GL.CASH",L123="financing"),Q123,0)</x:f>
        <x:v>0</x:v>
      </x:c>
    </x:row>
    <x:row r="124" ht="25" customHeight="1">
      <x:c r="A124" s="3" t="str">
        <x:v>ACT/PAY-INSURANCE-M01/2</x:v>
      </x:c>
      <x:c r="B124" s="3" t="str">
        <x:v>PAY-INSURANCE-M01</x:v>
      </x:c>
      <x:c r="C124" s="16" t="n">
        <x:v>2</x:v>
      </x:c>
      <x:c r="D124" s="30" t="n">
        <x:v>46437</x:v>
      </x:c>
      <x:c r="E124" s="30" t="n">
        <x:v>46388</x:v>
      </x:c>
      <x:c r="F124" s="30" t="n">
        <x:v>46437</x:v>
      </x:c>
      <x:c r="G124" s="3" t="str">
        <x:v>GL.CASH</x:v>
      </x:c>
      <x:c r="H124" s="3" t="str">
        <x:v>CORP</x:v>
      </x:c>
      <x:c r="I124" s="3" t="str">
        <x:v>V.INSURANCE</x:v>
      </x:c>
      <x:c r="J124" s="3" t="str">
        <x:v>MAP.ACTUAL.COST.PAY.V.INSURANCE.CORP</x:v>
      </x:c>
      <x:c r="K124" s="3" t="str">
        <x:v>WC.SUPPLIER_AP</x:v>
      </x:c>
      <x:c r="L124" s="3" t="str">
        <x:v>operating</x:v>
      </x:c>
      <x:c r="M124" s="3" t="str">
        <x:v>not_applicable</x:v>
      </x:c>
      <x:c r="N124" s="3" t="str">
        <x:v>not_applicable</x:v>
      </x:c>
      <x:c r="O124" s="3" t="str">
        <x:v>not_applicable</x:v>
      </x:c>
      <x:c r="P124" s="32" t="n">
        <x:v>0</x:v>
      </x:c>
      <x:c r="Q124" s="32" t="n">
        <x:v>1250</x:v>
      </x:c>
      <x:c r="R124" s="24" t="n">
        <x:f>P124-Q124</x:f>
        <x:v>-1250</x:v>
      </x:c>
      <x:c r="S124" s="18" t="n">
        <x:f>'D03_Accounts'!D11</x:f>
        <x:v>0</x:v>
      </x:c>
      <x:c r="T124" s="24" t="n">
        <x:f>R124*S124</x:f>
        <x:v>0</x:v>
      </x:c>
      <x:c r="U124" s="25" t="str">
        <x:f>'D03_Mappings'!E68</x:f>
        <x:v>cash</x:v>
      </x:c>
      <x:c r="V124" s="24" t="str">
        <x:f>IF(I124="",IF(U124="people","PAYROLL","UNMAPPED"),I124)</x:f>
        <x:v>V.INSURANCE</x:v>
      </x:c>
      <x:c r="W124" s="24" t="n">
        <x:f>IF(AND(G124="GL.CASH",L124="operating"),Q124,0)</x:f>
        <x:v>1250</x:v>
      </x:c>
      <x:c r="X124" s="24" t="n">
        <x:f>IF(AND(G124="GL.CASH",L124="operating"),P124,0)</x:f>
        <x:v>0</x:v>
      </x:c>
      <x:c r="Y124" s="24" t="n">
        <x:f>IF(AND(G124="GL.CASH",L124="investing"),Q124-P124,0)</x:f>
        <x:v>0</x:v>
      </x:c>
      <x:c r="Z124" s="24" t="n">
        <x:f>IF(AND(G124="GL.CASH",L124="financing"),P124,0)</x:f>
        <x:v>0</x:v>
      </x:c>
      <x:c r="AA124" s="24" t="n">
        <x:f>IF(AND(G124="GL.CASH",L124="financing"),Q124,0)</x:f>
        <x:v>0</x:v>
      </x:c>
    </x:row>
    <x:row r="125" ht="25" customHeight="1">
      <x:c r="A125" s="3" t="str">
        <x:v>ACT/PAY-IT-P01/1</x:v>
      </x:c>
      <x:c r="B125" s="3" t="str">
        <x:v>PAY-IT-P01</x:v>
      </x:c>
      <x:c r="C125" s="16" t="n">
        <x:v>2</x:v>
      </x:c>
      <x:c r="D125" s="30" t="n">
        <x:v>46437</x:v>
      </x:c>
      <x:c r="E125" s="30" t="n">
        <x:v>46388</x:v>
      </x:c>
      <x:c r="F125" s="30" t="n">
        <x:v>46437</x:v>
      </x:c>
      <x:c r="G125" s="3" t="str">
        <x:v>GL.AP.CAPEX</x:v>
      </x:c>
      <x:c r="H125" s="3" t="str">
        <x:v>MGMT</x:v>
      </x:c>
      <x:c r="I125" s="3" t="str">
        <x:v>V.EQUIPMENT</x:v>
      </x:c>
      <x:c r="J125" s="3" t="str">
        <x:v>MAP.ACTUAL.CAPEX.PAY.V.EQUIPMENT.MGMT</x:v>
      </x:c>
      <x:c r="K125" s="3" t="str">
        <x:v>CAP.PAID</x:v>
      </x:c>
      <x:c r="L125" s="3" t="str">
        <x:v>investing</x:v>
      </x:c>
      <x:c r="M125" s="3" t="str">
        <x:v>not_applicable</x:v>
      </x:c>
      <x:c r="N125" s="3" t="str">
        <x:v>not_applicable</x:v>
      </x:c>
      <x:c r="O125" s="3" t="str">
        <x:v>not_applicable</x:v>
      </x:c>
      <x:c r="P125" s="32" t="n">
        <x:v>2975</x:v>
      </x:c>
      <x:c r="Q125" s="32" t="n">
        <x:v>0</x:v>
      </x:c>
      <x:c r="R125" s="24" t="n">
        <x:f>P125-Q125</x:f>
        <x:v>2975</x:v>
      </x:c>
      <x:c r="S125" s="18" t="n">
        <x:f>'D03_Accounts'!D24</x:f>
        <x:v>0</x:v>
      </x:c>
      <x:c r="T125" s="24" t="n">
        <x:f>R125*S125</x:f>
        <x:v>0</x:v>
      </x:c>
      <x:c r="U125" s="25" t="str">
        <x:f>'D03_Mappings'!E17</x:f>
        <x:v>ap</x:v>
      </x:c>
      <x:c r="V125" s="24" t="str">
        <x:f>IF(I125="",IF(U125="people","PAYROLL","UNMAPPED"),I125)</x:f>
        <x:v>V.EQUIPMENT</x:v>
      </x:c>
      <x:c r="W125" s="24" t="n">
        <x:f>IF(AND(G125="GL.CASH",L125="operating"),Q125,0)</x:f>
        <x:v>0</x:v>
      </x:c>
      <x:c r="X125" s="24" t="n">
        <x:f>IF(AND(G125="GL.CASH",L125="operating"),P125,0)</x:f>
        <x:v>0</x:v>
      </x:c>
      <x:c r="Y125" s="24" t="n">
        <x:f>IF(AND(G125="GL.CASH",L125="investing"),Q125-P125,0)</x:f>
        <x:v>0</x:v>
      </x:c>
      <x:c r="Z125" s="24" t="n">
        <x:f>IF(AND(G125="GL.CASH",L125="financing"),P125,0)</x:f>
        <x:v>0</x:v>
      </x:c>
      <x:c r="AA125" s="24" t="n">
        <x:f>IF(AND(G125="GL.CASH",L125="financing"),Q125,0)</x:f>
        <x:v>0</x:v>
      </x:c>
    </x:row>
    <x:row r="126" ht="25" customHeight="1">
      <x:c r="A126" s="3" t="str">
        <x:v>ACT/PAY-IT-P01/2</x:v>
      </x:c>
      <x:c r="B126" s="3" t="str">
        <x:v>PAY-IT-P01</x:v>
      </x:c>
      <x:c r="C126" s="16" t="n">
        <x:v>2</x:v>
      </x:c>
      <x:c r="D126" s="30" t="n">
        <x:v>46437</x:v>
      </x:c>
      <x:c r="E126" s="30" t="n">
        <x:v>46388</x:v>
      </x:c>
      <x:c r="F126" s="30" t="n">
        <x:v>46437</x:v>
      </x:c>
      <x:c r="G126" s="3" t="str">
        <x:v>GL.CASH</x:v>
      </x:c>
      <x:c r="H126" s="3" t="str">
        <x:v>MGMT</x:v>
      </x:c>
      <x:c r="I126" s="3" t="str">
        <x:v>V.EQUIPMENT</x:v>
      </x:c>
      <x:c r="J126" s="3" t="str">
        <x:v>MAP.ACTUAL.CAPEX.PAY.V.EQUIPMENT.MGMT</x:v>
      </x:c>
      <x:c r="K126" s="3" t="str">
        <x:v>CAP.PAID</x:v>
      </x:c>
      <x:c r="L126" s="3" t="str">
        <x:v>investing</x:v>
      </x:c>
      <x:c r="M126" s="3" t="str">
        <x:v>not_applicable</x:v>
      </x:c>
      <x:c r="N126" s="3" t="str">
        <x:v>not_applicable</x:v>
      </x:c>
      <x:c r="O126" s="3" t="str">
        <x:v>not_applicable</x:v>
      </x:c>
      <x:c r="P126" s="32" t="n">
        <x:v>0</x:v>
      </x:c>
      <x:c r="Q126" s="32" t="n">
        <x:v>2975</x:v>
      </x:c>
      <x:c r="R126" s="24" t="n">
        <x:f>P126-Q126</x:f>
        <x:v>-2975</x:v>
      </x:c>
      <x:c r="S126" s="18" t="n">
        <x:f>'D03_Accounts'!D11</x:f>
        <x:v>0</x:v>
      </x:c>
      <x:c r="T126" s="24" t="n">
        <x:f>R126*S126</x:f>
        <x:v>0</x:v>
      </x:c>
      <x:c r="U126" s="25" t="str">
        <x:f>'D03_Mappings'!E18</x:f>
        <x:v>cash</x:v>
      </x:c>
      <x:c r="V126" s="24" t="str">
        <x:f>IF(I126="",IF(U126="people","PAYROLL","UNMAPPED"),I126)</x:f>
        <x:v>V.EQUIPMENT</x:v>
      </x:c>
      <x:c r="W126" s="24" t="n">
        <x:f>IF(AND(G126="GL.CASH",L126="operating"),Q126,0)</x:f>
        <x:v>0</x:v>
      </x:c>
      <x:c r="X126" s="24" t="n">
        <x:f>IF(AND(G126="GL.CASH",L126="operating"),P126,0)</x:f>
        <x:v>0</x:v>
      </x:c>
      <x:c r="Y126" s="24" t="n">
        <x:f>IF(AND(G126="GL.CASH",L126="investing"),Q126-P126,0)</x:f>
        <x:v>2975</x:v>
      </x:c>
      <x:c r="Z126" s="24" t="n">
        <x:f>IF(AND(G126="GL.CASH",L126="financing"),P126,0)</x:f>
        <x:v>0</x:v>
      </x:c>
      <x:c r="AA126" s="24" t="n">
        <x:f>IF(AND(G126="GL.CASH",L126="financing"),Q126,0)</x:f>
        <x:v>0</x:v>
      </x:c>
    </x:row>
    <x:row r="127" ht="25" customHeight="1">
      <x:c r="A127" s="3" t="str">
        <x:v>ACT/PAY-IT-P02/1</x:v>
      </x:c>
      <x:c r="B127" s="3" t="str">
        <x:v>PAY-IT-P02</x:v>
      </x:c>
      <x:c r="C127" s="16" t="n">
        <x:v>2</x:v>
      </x:c>
      <x:c r="D127" s="30" t="n">
        <x:v>46437</x:v>
      </x:c>
      <x:c r="E127" s="30" t="n">
        <x:v>46388</x:v>
      </x:c>
      <x:c r="F127" s="30" t="n">
        <x:v>46437</x:v>
      </x:c>
      <x:c r="G127" s="3" t="str">
        <x:v>GL.AP.CAPEX</x:v>
      </x:c>
      <x:c r="H127" s="3" t="str">
        <x:v>ENG</x:v>
      </x:c>
      <x:c r="I127" s="3" t="str">
        <x:v>V.EQUIPMENT</x:v>
      </x:c>
      <x:c r="J127" s="3" t="str">
        <x:v>MAP.ACTUAL.CAPEX.PAY.V.EQUIPMENT.ENG</x:v>
      </x:c>
      <x:c r="K127" s="3" t="str">
        <x:v>CAP.PAID</x:v>
      </x:c>
      <x:c r="L127" s="3" t="str">
        <x:v>investing</x:v>
      </x:c>
      <x:c r="M127" s="3" t="str">
        <x:v>not_applicable</x:v>
      </x:c>
      <x:c r="N127" s="3" t="str">
        <x:v>not_applicable</x:v>
      </x:c>
      <x:c r="O127" s="3" t="str">
        <x:v>not_applicable</x:v>
      </x:c>
      <x:c r="P127" s="32" t="n">
        <x:v>2975</x:v>
      </x:c>
      <x:c r="Q127" s="32" t="n">
        <x:v>0</x:v>
      </x:c>
      <x:c r="R127" s="24" t="n">
        <x:f>P127-Q127</x:f>
        <x:v>2975</x:v>
      </x:c>
      <x:c r="S127" s="18" t="n">
        <x:f>'D03_Accounts'!D24</x:f>
        <x:v>0</x:v>
      </x:c>
      <x:c r="T127" s="24" t="n">
        <x:f>R127*S127</x:f>
        <x:v>0</x:v>
      </x:c>
      <x:c r="U127" s="25" t="str">
        <x:f>'D03_Mappings'!E15</x:f>
        <x:v>ap</x:v>
      </x:c>
      <x:c r="V127" s="24" t="str">
        <x:f>IF(I127="",IF(U127="people","PAYROLL","UNMAPPED"),I127)</x:f>
        <x:v>V.EQUIPMENT</x:v>
      </x:c>
      <x:c r="W127" s="24" t="n">
        <x:f>IF(AND(G127="GL.CASH",L127="operating"),Q127,0)</x:f>
        <x:v>0</x:v>
      </x:c>
      <x:c r="X127" s="24" t="n">
        <x:f>IF(AND(G127="GL.CASH",L127="operating"),P127,0)</x:f>
        <x:v>0</x:v>
      </x:c>
      <x:c r="Y127" s="24" t="n">
        <x:f>IF(AND(G127="GL.CASH",L127="investing"),Q127-P127,0)</x:f>
        <x:v>0</x:v>
      </x:c>
      <x:c r="Z127" s="24" t="n">
        <x:f>IF(AND(G127="GL.CASH",L127="financing"),P127,0)</x:f>
        <x:v>0</x:v>
      </x:c>
      <x:c r="AA127" s="24" t="n">
        <x:f>IF(AND(G127="GL.CASH",L127="financing"),Q127,0)</x:f>
        <x:v>0</x:v>
      </x:c>
    </x:row>
    <x:row r="128" ht="25" customHeight="1">
      <x:c r="A128" s="3" t="str">
        <x:v>ACT/PAY-IT-P02/2</x:v>
      </x:c>
      <x:c r="B128" s="3" t="str">
        <x:v>PAY-IT-P02</x:v>
      </x:c>
      <x:c r="C128" s="16" t="n">
        <x:v>2</x:v>
      </x:c>
      <x:c r="D128" s="30" t="n">
        <x:v>46437</x:v>
      </x:c>
      <x:c r="E128" s="30" t="n">
        <x:v>46388</x:v>
      </x:c>
      <x:c r="F128" s="30" t="n">
        <x:v>46437</x:v>
      </x:c>
      <x:c r="G128" s="3" t="str">
        <x:v>GL.CASH</x:v>
      </x:c>
      <x:c r="H128" s="3" t="str">
        <x:v>ENG</x:v>
      </x:c>
      <x:c r="I128" s="3" t="str">
        <x:v>V.EQUIPMENT</x:v>
      </x:c>
      <x:c r="J128" s="3" t="str">
        <x:v>MAP.ACTUAL.CAPEX.PAY.V.EQUIPMENT.ENG</x:v>
      </x:c>
      <x:c r="K128" s="3" t="str">
        <x:v>CAP.PAID</x:v>
      </x:c>
      <x:c r="L128" s="3" t="str">
        <x:v>investing</x:v>
      </x:c>
      <x:c r="M128" s="3" t="str">
        <x:v>not_applicable</x:v>
      </x:c>
      <x:c r="N128" s="3" t="str">
        <x:v>not_applicable</x:v>
      </x:c>
      <x:c r="O128" s="3" t="str">
        <x:v>not_applicable</x:v>
      </x:c>
      <x:c r="P128" s="32" t="n">
        <x:v>0</x:v>
      </x:c>
      <x:c r="Q128" s="32" t="n">
        <x:v>2975</x:v>
      </x:c>
      <x:c r="R128" s="24" t="n">
        <x:f>P128-Q128</x:f>
        <x:v>-2975</x:v>
      </x:c>
      <x:c r="S128" s="18" t="n">
        <x:f>'D03_Accounts'!D11</x:f>
        <x:v>0</x:v>
      </x:c>
      <x:c r="T128" s="24" t="n">
        <x:f>R128*S128</x:f>
        <x:v>0</x:v>
      </x:c>
      <x:c r="U128" s="25" t="str">
        <x:f>'D03_Mappings'!E16</x:f>
        <x:v>cash</x:v>
      </x:c>
      <x:c r="V128" s="24" t="str">
        <x:f>IF(I128="",IF(U128="people","PAYROLL","UNMAPPED"),I128)</x:f>
        <x:v>V.EQUIPMENT</x:v>
      </x:c>
      <x:c r="W128" s="24" t="n">
        <x:f>IF(AND(G128="GL.CASH",L128="operating"),Q128,0)</x:f>
        <x:v>0</x:v>
      </x:c>
      <x:c r="X128" s="24" t="n">
        <x:f>IF(AND(G128="GL.CASH",L128="operating"),P128,0)</x:f>
        <x:v>0</x:v>
      </x:c>
      <x:c r="Y128" s="24" t="n">
        <x:f>IF(AND(G128="GL.CASH",L128="investing"),Q128-P128,0)</x:f>
        <x:v>2975</x:v>
      </x:c>
      <x:c r="Z128" s="24" t="n">
        <x:f>IF(AND(G128="GL.CASH",L128="financing"),P128,0)</x:f>
        <x:v>0</x:v>
      </x:c>
      <x:c r="AA128" s="24" t="n">
        <x:f>IF(AND(G128="GL.CASH",L128="financing"),Q128,0)</x:f>
        <x:v>0</x:v>
      </x:c>
    </x:row>
    <x:row r="129" ht="25" customHeight="1">
      <x:c r="A129" s="3" t="str">
        <x:v>ACT/PAY-IT-P03/1</x:v>
      </x:c>
      <x:c r="B129" s="3" t="str">
        <x:v>PAY-IT-P03</x:v>
      </x:c>
      <x:c r="C129" s="16" t="n">
        <x:v>2</x:v>
      </x:c>
      <x:c r="D129" s="30" t="n">
        <x:v>46437</x:v>
      </x:c>
      <x:c r="E129" s="30" t="n">
        <x:v>46388</x:v>
      </x:c>
      <x:c r="F129" s="30" t="n">
        <x:v>46437</x:v>
      </x:c>
      <x:c r="G129" s="3" t="str">
        <x:v>GL.AP.CAPEX</x:v>
      </x:c>
      <x:c r="H129" s="3" t="str">
        <x:v>ENG</x:v>
      </x:c>
      <x:c r="I129" s="3" t="str">
        <x:v>V.EQUIPMENT</x:v>
      </x:c>
      <x:c r="J129" s="3" t="str">
        <x:v>MAP.ACTUAL.CAPEX.PAY.V.EQUIPMENT.ENG</x:v>
      </x:c>
      <x:c r="K129" s="3" t="str">
        <x:v>CAP.PAID</x:v>
      </x:c>
      <x:c r="L129" s="3" t="str">
        <x:v>investing</x:v>
      </x:c>
      <x:c r="M129" s="3" t="str">
        <x:v>not_applicable</x:v>
      </x:c>
      <x:c r="N129" s="3" t="str">
        <x:v>not_applicable</x:v>
      </x:c>
      <x:c r="O129" s="3" t="str">
        <x:v>not_applicable</x:v>
      </x:c>
      <x:c r="P129" s="32" t="n">
        <x:v>2975</x:v>
      </x:c>
      <x:c r="Q129" s="32" t="n">
        <x:v>0</x:v>
      </x:c>
      <x:c r="R129" s="24" t="n">
        <x:f>P129-Q129</x:f>
        <x:v>2975</x:v>
      </x:c>
      <x:c r="S129" s="18" t="n">
        <x:f>'D03_Accounts'!D24</x:f>
        <x:v>0</x:v>
      </x:c>
      <x:c r="T129" s="24" t="n">
        <x:f>R129*S129</x:f>
        <x:v>0</x:v>
      </x:c>
      <x:c r="U129" s="25" t="str">
        <x:f>'D03_Mappings'!E15</x:f>
        <x:v>ap</x:v>
      </x:c>
      <x:c r="V129" s="24" t="str">
        <x:f>IF(I129="",IF(U129="people","PAYROLL","UNMAPPED"),I129)</x:f>
        <x:v>V.EQUIPMENT</x:v>
      </x:c>
      <x:c r="W129" s="24" t="n">
        <x:f>IF(AND(G129="GL.CASH",L129="operating"),Q129,0)</x:f>
        <x:v>0</x:v>
      </x:c>
      <x:c r="X129" s="24" t="n">
        <x:f>IF(AND(G129="GL.CASH",L129="operating"),P129,0)</x:f>
        <x:v>0</x:v>
      </x:c>
      <x:c r="Y129" s="24" t="n">
        <x:f>IF(AND(G129="GL.CASH",L129="investing"),Q129-P129,0)</x:f>
        <x:v>0</x:v>
      </x:c>
      <x:c r="Z129" s="24" t="n">
        <x:f>IF(AND(G129="GL.CASH",L129="financing"),P129,0)</x:f>
        <x:v>0</x:v>
      </x:c>
      <x:c r="AA129" s="24" t="n">
        <x:f>IF(AND(G129="GL.CASH",L129="financing"),Q129,0)</x:f>
        <x:v>0</x:v>
      </x:c>
    </x:row>
    <x:row r="130" ht="25" customHeight="1">
      <x:c r="A130" s="3" t="str">
        <x:v>ACT/PAY-IT-P03/2</x:v>
      </x:c>
      <x:c r="B130" s="3" t="str">
        <x:v>PAY-IT-P03</x:v>
      </x:c>
      <x:c r="C130" s="16" t="n">
        <x:v>2</x:v>
      </x:c>
      <x:c r="D130" s="30" t="n">
        <x:v>46437</x:v>
      </x:c>
      <x:c r="E130" s="30" t="n">
        <x:v>46388</x:v>
      </x:c>
      <x:c r="F130" s="30" t="n">
        <x:v>46437</x:v>
      </x:c>
      <x:c r="G130" s="3" t="str">
        <x:v>GL.CASH</x:v>
      </x:c>
      <x:c r="H130" s="3" t="str">
        <x:v>ENG</x:v>
      </x:c>
      <x:c r="I130" s="3" t="str">
        <x:v>V.EQUIPMENT</x:v>
      </x:c>
      <x:c r="J130" s="3" t="str">
        <x:v>MAP.ACTUAL.CAPEX.PAY.V.EQUIPMENT.ENG</x:v>
      </x:c>
      <x:c r="K130" s="3" t="str">
        <x:v>CAP.PAID</x:v>
      </x:c>
      <x:c r="L130" s="3" t="str">
        <x:v>investing</x:v>
      </x:c>
      <x:c r="M130" s="3" t="str">
        <x:v>not_applicable</x:v>
      </x:c>
      <x:c r="N130" s="3" t="str">
        <x:v>not_applicable</x:v>
      </x:c>
      <x:c r="O130" s="3" t="str">
        <x:v>not_applicable</x:v>
      </x:c>
      <x:c r="P130" s="32" t="n">
        <x:v>0</x:v>
      </x:c>
      <x:c r="Q130" s="32" t="n">
        <x:v>2975</x:v>
      </x:c>
      <x:c r="R130" s="24" t="n">
        <x:f>P130-Q130</x:f>
        <x:v>-2975</x:v>
      </x:c>
      <x:c r="S130" s="18" t="n">
        <x:f>'D03_Accounts'!D11</x:f>
        <x:v>0</x:v>
      </x:c>
      <x:c r="T130" s="24" t="n">
        <x:f>R130*S130</x:f>
        <x:v>0</x:v>
      </x:c>
      <x:c r="U130" s="25" t="str">
        <x:f>'D03_Mappings'!E16</x:f>
        <x:v>cash</x:v>
      </x:c>
      <x:c r="V130" s="24" t="str">
        <x:f>IF(I130="",IF(U130="people","PAYROLL","UNMAPPED"),I130)</x:f>
        <x:v>V.EQUIPMENT</x:v>
      </x:c>
      <x:c r="W130" s="24" t="n">
        <x:f>IF(AND(G130="GL.CASH",L130="operating"),Q130,0)</x:f>
        <x:v>0</x:v>
      </x:c>
      <x:c r="X130" s="24" t="n">
        <x:f>IF(AND(G130="GL.CASH",L130="operating"),P130,0)</x:f>
        <x:v>0</x:v>
      </x:c>
      <x:c r="Y130" s="24" t="n">
        <x:f>IF(AND(G130="GL.CASH",L130="investing"),Q130-P130,0)</x:f>
        <x:v>2975</x:v>
      </x:c>
      <x:c r="Z130" s="24" t="n">
        <x:f>IF(AND(G130="GL.CASH",L130="financing"),P130,0)</x:f>
        <x:v>0</x:v>
      </x:c>
      <x:c r="AA130" s="24" t="n">
        <x:f>IF(AND(G130="GL.CASH",L130="financing"),Q130,0)</x:f>
        <x:v>0</x:v>
      </x:c>
    </x:row>
    <x:row r="131" ht="25" customHeight="1">
      <x:c r="A131" s="3" t="str">
        <x:v>ACT/PAY-LEGAL-M01/1</x:v>
      </x:c>
      <x:c r="B131" s="3" t="str">
        <x:v>PAY-LEGAL-M01</x:v>
      </x:c>
      <x:c r="C131" s="16" t="n">
        <x:v>2</x:v>
      </x:c>
      <x:c r="D131" s="30" t="n">
        <x:v>46437</x:v>
      </x:c>
      <x:c r="E131" s="30" t="n">
        <x:v>46388</x:v>
      </x:c>
      <x:c r="F131" s="30" t="n">
        <x:v>46437</x:v>
      </x:c>
      <x:c r="G131" s="3" t="str">
        <x:v>GL.AP.SUPPLIER</x:v>
      </x:c>
      <x:c r="H131" s="3" t="str">
        <x:v>COMP</x:v>
      </x:c>
      <x:c r="I131" s="3" t="str">
        <x:v>V.LEGAL</x:v>
      </x:c>
      <x:c r="J131" s="3" t="str">
        <x:v>MAP.ACTUAL.COST.PAY.V.LEGAL.COMP</x:v>
      </x:c>
      <x:c r="K131" s="3" t="str">
        <x:v>WC.SUPPLIER_AP</x:v>
      </x:c>
      <x:c r="L131" s="3" t="str">
        <x:v>operating</x:v>
      </x:c>
      <x:c r="M131" s="3" t="str">
        <x:v>not_applicable</x:v>
      </x:c>
      <x:c r="N131" s="3" t="str">
        <x:v>not_applicable</x:v>
      </x:c>
      <x:c r="O131" s="3" t="str">
        <x:v>not_applicable</x:v>
      </x:c>
      <x:c r="P131" s="32" t="n">
        <x:v>11900</x:v>
      </x:c>
      <x:c r="Q131" s="32" t="n">
        <x:v>0</x:v>
      </x:c>
      <x:c r="R131" s="24" t="n">
        <x:f>P131-Q131</x:f>
        <x:v>11900</x:v>
      </x:c>
      <x:c r="S131" s="18" t="n">
        <x:f>'D03_Accounts'!D23</x:f>
        <x:v>0</x:v>
      </x:c>
      <x:c r="T131" s="24" t="n">
        <x:f>R131*S131</x:f>
        <x:v>0</x:v>
      </x:c>
      <x:c r="U131" s="25" t="str">
        <x:f>'D03_Mappings'!E69</x:f>
        <x:v>ap</x:v>
      </x:c>
      <x:c r="V131" s="24" t="str">
        <x:f>IF(I131="",IF(U131="people","PAYROLL","UNMAPPED"),I131)</x:f>
        <x:v>V.LEGAL</x:v>
      </x:c>
      <x:c r="W131" s="24" t="n">
        <x:f>IF(AND(G131="GL.CASH",L131="operating"),Q131,0)</x:f>
        <x:v>0</x:v>
      </x:c>
      <x:c r="X131" s="24" t="n">
        <x:f>IF(AND(G131="GL.CASH",L131="operating"),P131,0)</x:f>
        <x:v>0</x:v>
      </x:c>
      <x:c r="Y131" s="24" t="n">
        <x:f>IF(AND(G131="GL.CASH",L131="investing"),Q131-P131,0)</x:f>
        <x:v>0</x:v>
      </x:c>
      <x:c r="Z131" s="24" t="n">
        <x:f>IF(AND(G131="GL.CASH",L131="financing"),P131,0)</x:f>
        <x:v>0</x:v>
      </x:c>
      <x:c r="AA131" s="24" t="n">
        <x:f>IF(AND(G131="GL.CASH",L131="financing"),Q131,0)</x:f>
        <x:v>0</x:v>
      </x:c>
    </x:row>
    <x:row r="132" ht="25" customHeight="1">
      <x:c r="A132" s="3" t="str">
        <x:v>ACT/PAY-LEGAL-M01/2</x:v>
      </x:c>
      <x:c r="B132" s="3" t="str">
        <x:v>PAY-LEGAL-M01</x:v>
      </x:c>
      <x:c r="C132" s="16" t="n">
        <x:v>2</x:v>
      </x:c>
      <x:c r="D132" s="30" t="n">
        <x:v>46437</x:v>
      </x:c>
      <x:c r="E132" s="30" t="n">
        <x:v>46388</x:v>
      </x:c>
      <x:c r="F132" s="30" t="n">
        <x:v>46437</x:v>
      </x:c>
      <x:c r="G132" s="3" t="str">
        <x:v>GL.CASH</x:v>
      </x:c>
      <x:c r="H132" s="3" t="str">
        <x:v>COMP</x:v>
      </x:c>
      <x:c r="I132" s="3" t="str">
        <x:v>V.LEGAL</x:v>
      </x:c>
      <x:c r="J132" s="3" t="str">
        <x:v>MAP.ACTUAL.COST.PAY.V.LEGAL.COMP</x:v>
      </x:c>
      <x:c r="K132" s="3" t="str">
        <x:v>WC.SUPPLIER_AP</x:v>
      </x:c>
      <x:c r="L132" s="3" t="str">
        <x:v>operating</x:v>
      </x:c>
      <x:c r="M132" s="3" t="str">
        <x:v>not_applicable</x:v>
      </x:c>
      <x:c r="N132" s="3" t="str">
        <x:v>not_applicable</x:v>
      </x:c>
      <x:c r="O132" s="3" t="str">
        <x:v>not_applicable</x:v>
      </x:c>
      <x:c r="P132" s="32" t="n">
        <x:v>0</x:v>
      </x:c>
      <x:c r="Q132" s="32" t="n">
        <x:v>11900</x:v>
      </x:c>
      <x:c r="R132" s="24" t="n">
        <x:f>P132-Q132</x:f>
        <x:v>-11900</x:v>
      </x:c>
      <x:c r="S132" s="18" t="n">
        <x:f>'D03_Accounts'!D11</x:f>
        <x:v>0</x:v>
      </x:c>
      <x:c r="T132" s="24" t="n">
        <x:f>R132*S132</x:f>
        <x:v>0</x:v>
      </x:c>
      <x:c r="U132" s="25" t="str">
        <x:f>'D03_Mappings'!E70</x:f>
        <x:v>cash</x:v>
      </x:c>
      <x:c r="V132" s="24" t="str">
        <x:f>IF(I132="",IF(U132="people","PAYROLL","UNMAPPED"),I132)</x:f>
        <x:v>V.LEGAL</x:v>
      </x:c>
      <x:c r="W132" s="24" t="n">
        <x:f>IF(AND(G132="GL.CASH",L132="operating"),Q132,0)</x:f>
        <x:v>11900</x:v>
      </x:c>
      <x:c r="X132" s="24" t="n">
        <x:f>IF(AND(G132="GL.CASH",L132="operating"),P132,0)</x:f>
        <x:v>0</x:v>
      </x:c>
      <x:c r="Y132" s="24" t="n">
        <x:f>IF(AND(G132="GL.CASH",L132="investing"),Q132-P132,0)</x:f>
        <x:v>0</x:v>
      </x:c>
      <x:c r="Z132" s="24" t="n">
        <x:f>IF(AND(G132="GL.CASH",L132="financing"),P132,0)</x:f>
        <x:v>0</x:v>
      </x:c>
      <x:c r="AA132" s="24" t="n">
        <x:f>IF(AND(G132="GL.CASH",L132="financing"),Q132,0)</x:f>
        <x:v>0</x:v>
      </x:c>
    </x:row>
    <x:row r="133" ht="25" customHeight="1">
      <x:c r="A133" s="3" t="str">
        <x:v>ACT/PAY-OFFICE-M01/1</x:v>
      </x:c>
      <x:c r="B133" s="3" t="str">
        <x:v>PAY-OFFICE-M01</x:v>
      </x:c>
      <x:c r="C133" s="16" t="n">
        <x:v>2</x:v>
      </x:c>
      <x:c r="D133" s="30" t="n">
        <x:v>46437</x:v>
      </x:c>
      <x:c r="E133" s="30" t="n">
        <x:v>46388</x:v>
      </x:c>
      <x:c r="F133" s="30" t="n">
        <x:v>46437</x:v>
      </x:c>
      <x:c r="G133" s="3" t="str">
        <x:v>GL.AP.SUPPLIER</x:v>
      </x:c>
      <x:c r="H133" s="3" t="str">
        <x:v>CORP</x:v>
      </x:c>
      <x:c r="I133" s="3" t="str">
        <x:v>V.OFFICE</x:v>
      </x:c>
      <x:c r="J133" s="3" t="str">
        <x:v>MAP.ACTUAL.COST.PAY.V.OFFICE.CORP</x:v>
      </x:c>
      <x:c r="K133" s="3" t="str">
        <x:v>WC.SUPPLIER_AP</x:v>
      </x:c>
      <x:c r="L133" s="3" t="str">
        <x:v>operating</x:v>
      </x:c>
      <x:c r="M133" s="3" t="str">
        <x:v>not_applicable</x:v>
      </x:c>
      <x:c r="N133" s="3" t="str">
        <x:v>not_applicable</x:v>
      </x:c>
      <x:c r="O133" s="3" t="str">
        <x:v>not_applicable</x:v>
      </x:c>
      <x:c r="P133" s="32" t="n">
        <x:v>5042.91</x:v>
      </x:c>
      <x:c r="Q133" s="32" t="n">
        <x:v>0</x:v>
      </x:c>
      <x:c r="R133" s="24" t="n">
        <x:f>P133-Q133</x:f>
        <x:v>5042.91</x:v>
      </x:c>
      <x:c r="S133" s="18" t="n">
        <x:f>'D03_Accounts'!D23</x:f>
        <x:v>0</x:v>
      </x:c>
      <x:c r="T133" s="24" t="n">
        <x:f>R133*S133</x:f>
        <x:v>0</x:v>
      </x:c>
      <x:c r="U133" s="25" t="str">
        <x:f>'D03_Mappings'!E73</x:f>
        <x:v>ap</x:v>
      </x:c>
      <x:c r="V133" s="24" t="str">
        <x:f>IF(I133="",IF(U133="people","PAYROLL","UNMAPPED"),I133)</x:f>
        <x:v>V.OFFICE</x:v>
      </x:c>
      <x:c r="W133" s="24" t="n">
        <x:f>IF(AND(G133="GL.CASH",L133="operating"),Q133,0)</x:f>
        <x:v>0</x:v>
      </x:c>
      <x:c r="X133" s="24" t="n">
        <x:f>IF(AND(G133="GL.CASH",L133="operating"),P133,0)</x:f>
        <x:v>0</x:v>
      </x:c>
      <x:c r="Y133" s="24" t="n">
        <x:f>IF(AND(G133="GL.CASH",L133="investing"),Q133-P133,0)</x:f>
        <x:v>0</x:v>
      </x:c>
      <x:c r="Z133" s="24" t="n">
        <x:f>IF(AND(G133="GL.CASH",L133="financing"),P133,0)</x:f>
        <x:v>0</x:v>
      </x:c>
      <x:c r="AA133" s="24" t="n">
        <x:f>IF(AND(G133="GL.CASH",L133="financing"),Q133,0)</x:f>
        <x:v>0</x:v>
      </x:c>
    </x:row>
    <x:row r="134" ht="25" customHeight="1">
      <x:c r="A134" s="3" t="str">
        <x:v>ACT/PAY-OFFICE-M01/2</x:v>
      </x:c>
      <x:c r="B134" s="3" t="str">
        <x:v>PAY-OFFICE-M01</x:v>
      </x:c>
      <x:c r="C134" s="16" t="n">
        <x:v>2</x:v>
      </x:c>
      <x:c r="D134" s="30" t="n">
        <x:v>46437</x:v>
      </x:c>
      <x:c r="E134" s="30" t="n">
        <x:v>46388</x:v>
      </x:c>
      <x:c r="F134" s="30" t="n">
        <x:v>46437</x:v>
      </x:c>
      <x:c r="G134" s="3" t="str">
        <x:v>GL.CASH</x:v>
      </x:c>
      <x:c r="H134" s="3" t="str">
        <x:v>CORP</x:v>
      </x:c>
      <x:c r="I134" s="3" t="str">
        <x:v>V.OFFICE</x:v>
      </x:c>
      <x:c r="J134" s="3" t="str">
        <x:v>MAP.ACTUAL.COST.PAY.V.OFFICE.CORP</x:v>
      </x:c>
      <x:c r="K134" s="3" t="str">
        <x:v>WC.SUPPLIER_AP</x:v>
      </x:c>
      <x:c r="L134" s="3" t="str">
        <x:v>operating</x:v>
      </x:c>
      <x:c r="M134" s="3" t="str">
        <x:v>not_applicable</x:v>
      </x:c>
      <x:c r="N134" s="3" t="str">
        <x:v>not_applicable</x:v>
      </x:c>
      <x:c r="O134" s="3" t="str">
        <x:v>not_applicable</x:v>
      </x:c>
      <x:c r="P134" s="32" t="n">
        <x:v>0</x:v>
      </x:c>
      <x:c r="Q134" s="32" t="n">
        <x:v>5042.91</x:v>
      </x:c>
      <x:c r="R134" s="24" t="n">
        <x:f>P134-Q134</x:f>
        <x:v>-5042.91</x:v>
      </x:c>
      <x:c r="S134" s="18" t="n">
        <x:f>'D03_Accounts'!D11</x:f>
        <x:v>0</x:v>
      </x:c>
      <x:c r="T134" s="24" t="n">
        <x:f>R134*S134</x:f>
        <x:v>0</x:v>
      </x:c>
      <x:c r="U134" s="25" t="str">
        <x:f>'D03_Mappings'!E74</x:f>
        <x:v>cash</x:v>
      </x:c>
      <x:c r="V134" s="24" t="str">
        <x:f>IF(I134="",IF(U134="people","PAYROLL","UNMAPPED"),I134)</x:f>
        <x:v>V.OFFICE</x:v>
      </x:c>
      <x:c r="W134" s="24" t="n">
        <x:f>IF(AND(G134="GL.CASH",L134="operating"),Q134,0)</x:f>
        <x:v>5042.91</x:v>
      </x:c>
      <x:c r="X134" s="24" t="n">
        <x:f>IF(AND(G134="GL.CASH",L134="operating"),P134,0)</x:f>
        <x:v>0</x:v>
      </x:c>
      <x:c r="Y134" s="24" t="n">
        <x:f>IF(AND(G134="GL.CASH",L134="investing"),Q134-P134,0)</x:f>
        <x:v>0</x:v>
      </x:c>
      <x:c r="Z134" s="24" t="n">
        <x:f>IF(AND(G134="GL.CASH",L134="financing"),P134,0)</x:f>
        <x:v>0</x:v>
      </x:c>
      <x:c r="AA134" s="24" t="n">
        <x:f>IF(AND(G134="GL.CASH",L134="financing"),Q134,0)</x:f>
        <x:v>0</x:v>
      </x:c>
    </x:row>
    <x:row r="135" ht="25" customHeight="1">
      <x:c r="A135" s="3" t="str">
        <x:v>ACT/PAY-PAYADMIN-M01/1</x:v>
      </x:c>
      <x:c r="B135" s="3" t="str">
        <x:v>PAY-PAYADMIN-M01</x:v>
      </x:c>
      <x:c r="C135" s="16" t="n">
        <x:v>2</x:v>
      </x:c>
      <x:c r="D135" s="30" t="n">
        <x:v>46437</x:v>
      </x:c>
      <x:c r="E135" s="30" t="n">
        <x:v>46388</x:v>
      </x:c>
      <x:c r="F135" s="30" t="n">
        <x:v>46437</x:v>
      </x:c>
      <x:c r="G135" s="3" t="str">
        <x:v>GL.AP.SUPPLIER</x:v>
      </x:c>
      <x:c r="H135" s="3" t="str">
        <x:v>FIN</x:v>
      </x:c>
      <x:c r="I135" s="3" t="str">
        <x:v>V.ACCOUNTS</x:v>
      </x:c>
      <x:c r="J135" s="3" t="str">
        <x:v>MAP.ACTUAL.COST.PAY.V.ACCOUNTS.FIN</x:v>
      </x:c>
      <x:c r="K135" s="3" t="str">
        <x:v>WC.SUPPLIER_AP</x:v>
      </x:c>
      <x:c r="L135" s="3" t="str">
        <x:v>operating</x:v>
      </x:c>
      <x:c r="M135" s="3" t="str">
        <x:v>not_applicable</x:v>
      </x:c>
      <x:c r="N135" s="3" t="str">
        <x:v>not_applicable</x:v>
      </x:c>
      <x:c r="O135" s="3" t="str">
        <x:v>not_applicable</x:v>
      </x:c>
      <x:c r="P135" s="32" t="n">
        <x:v>89.25</x:v>
      </x:c>
      <x:c r="Q135" s="32" t="n">
        <x:v>0</x:v>
      </x:c>
      <x:c r="R135" s="24" t="n">
        <x:f>P135-Q135</x:f>
        <x:v>89.25</x:v>
      </x:c>
      <x:c r="S135" s="18" t="n">
        <x:f>'D03_Accounts'!D23</x:f>
        <x:v>0</x:v>
      </x:c>
      <x:c r="T135" s="24" t="n">
        <x:f>R135*S135</x:f>
        <x:v>0</x:v>
      </x:c>
      <x:c r="U135" s="25" t="str">
        <x:f>'D03_Mappings'!E57</x:f>
        <x:v>ap</x:v>
      </x:c>
      <x:c r="V135" s="24" t="str">
        <x:f>IF(I135="",IF(U135="people","PAYROLL","UNMAPPED"),I135)</x:f>
        <x:v>V.ACCOUNTS</x:v>
      </x:c>
      <x:c r="W135" s="24" t="n">
        <x:f>IF(AND(G135="GL.CASH",L135="operating"),Q135,0)</x:f>
        <x:v>0</x:v>
      </x:c>
      <x:c r="X135" s="24" t="n">
        <x:f>IF(AND(G135="GL.CASH",L135="operating"),P135,0)</x:f>
        <x:v>0</x:v>
      </x:c>
      <x:c r="Y135" s="24" t="n">
        <x:f>IF(AND(G135="GL.CASH",L135="investing"),Q135-P135,0)</x:f>
        <x:v>0</x:v>
      </x:c>
      <x:c r="Z135" s="24" t="n">
        <x:f>IF(AND(G135="GL.CASH",L135="financing"),P135,0)</x:f>
        <x:v>0</x:v>
      </x:c>
      <x:c r="AA135" s="24" t="n">
        <x:f>IF(AND(G135="GL.CASH",L135="financing"),Q135,0)</x:f>
        <x:v>0</x:v>
      </x:c>
    </x:row>
    <x:row r="136" ht="25" customHeight="1">
      <x:c r="A136" s="3" t="str">
        <x:v>ACT/PAY-PAYADMIN-M01/2</x:v>
      </x:c>
      <x:c r="B136" s="3" t="str">
        <x:v>PAY-PAYADMIN-M01</x:v>
      </x:c>
      <x:c r="C136" s="16" t="n">
        <x:v>2</x:v>
      </x:c>
      <x:c r="D136" s="30" t="n">
        <x:v>46437</x:v>
      </x:c>
      <x:c r="E136" s="30" t="n">
        <x:v>46388</x:v>
      </x:c>
      <x:c r="F136" s="30" t="n">
        <x:v>46437</x:v>
      </x:c>
      <x:c r="G136" s="3" t="str">
        <x:v>GL.CASH</x:v>
      </x:c>
      <x:c r="H136" s="3" t="str">
        <x:v>FIN</x:v>
      </x:c>
      <x:c r="I136" s="3" t="str">
        <x:v>V.ACCOUNTS</x:v>
      </x:c>
      <x:c r="J136" s="3" t="str">
        <x:v>MAP.ACTUAL.COST.PAY.V.ACCOUNTS.FIN</x:v>
      </x:c>
      <x:c r="K136" s="3" t="str">
        <x:v>WC.SUPPLIER_AP</x:v>
      </x:c>
      <x:c r="L136" s="3" t="str">
        <x:v>operating</x:v>
      </x:c>
      <x:c r="M136" s="3" t="str">
        <x:v>not_applicable</x:v>
      </x:c>
      <x:c r="N136" s="3" t="str">
        <x:v>not_applicable</x:v>
      </x:c>
      <x:c r="O136" s="3" t="str">
        <x:v>not_applicable</x:v>
      </x:c>
      <x:c r="P136" s="32" t="n">
        <x:v>0</x:v>
      </x:c>
      <x:c r="Q136" s="32" t="n">
        <x:v>89.25</x:v>
      </x:c>
      <x:c r="R136" s="24" t="n">
        <x:f>P136-Q136</x:f>
        <x:v>-89.25</x:v>
      </x:c>
      <x:c r="S136" s="18" t="n">
        <x:f>'D03_Accounts'!D11</x:f>
        <x:v>0</x:v>
      </x:c>
      <x:c r="T136" s="24" t="n">
        <x:f>R136*S136</x:f>
        <x:v>0</x:v>
      </x:c>
      <x:c r="U136" s="25" t="str">
        <x:f>'D03_Mappings'!E58</x:f>
        <x:v>cash</x:v>
      </x:c>
      <x:c r="V136" s="24" t="str">
        <x:f>IF(I136="",IF(U136="people","PAYROLL","UNMAPPED"),I136)</x:f>
        <x:v>V.ACCOUNTS</x:v>
      </x:c>
      <x:c r="W136" s="24" t="n">
        <x:f>IF(AND(G136="GL.CASH",L136="operating"),Q136,0)</x:f>
        <x:v>89.25</x:v>
      </x:c>
      <x:c r="X136" s="24" t="n">
        <x:f>IF(AND(G136="GL.CASH",L136="operating"),P136,0)</x:f>
        <x:v>0</x:v>
      </x:c>
      <x:c r="Y136" s="24" t="n">
        <x:f>IF(AND(G136="GL.CASH",L136="investing"),Q136-P136,0)</x:f>
        <x:v>0</x:v>
      </x:c>
      <x:c r="Z136" s="24" t="n">
        <x:f>IF(AND(G136="GL.CASH",L136="financing"),P136,0)</x:f>
        <x:v>0</x:v>
      </x:c>
      <x:c r="AA136" s="24" t="n">
        <x:f>IF(AND(G136="GL.CASH",L136="financing"),Q136,0)</x:f>
        <x:v>0</x:v>
      </x:c>
    </x:row>
    <x:row r="137" ht="25" customHeight="1">
      <x:c r="A137" s="3" t="str">
        <x:v>ACT/PAY-SW-M01-P01/1</x:v>
      </x:c>
      <x:c r="B137" s="3" t="str">
        <x:v>PAY-SW-M01-P01</x:v>
      </x:c>
      <x:c r="C137" s="16" t="n">
        <x:v>2</x:v>
      </x:c>
      <x:c r="D137" s="30" t="n">
        <x:v>46437</x:v>
      </x:c>
      <x:c r="E137" s="30" t="n">
        <x:v>46388</x:v>
      </x:c>
      <x:c r="F137" s="30" t="n">
        <x:v>46437</x:v>
      </x:c>
      <x:c r="G137" s="3" t="str">
        <x:v>GL.AP.SUPPLIER</x:v>
      </x:c>
      <x:c r="H137" s="3" t="str">
        <x:v>MGMT</x:v>
      </x:c>
      <x:c r="I137" s="3" t="str">
        <x:v>V.SOFTWARE</x:v>
      </x:c>
      <x:c r="J137" s="3" t="str">
        <x:v>MAP.ACTUAL.COST.PAY.V.SOFTWARE.MGMT</x:v>
      </x:c>
      <x:c r="K137" s="3" t="str">
        <x:v>WC.SUPPLIER_AP</x:v>
      </x:c>
      <x:c r="L137" s="3" t="str">
        <x:v>operating</x:v>
      </x:c>
      <x:c r="M137" s="3" t="str">
        <x:v>not_applicable</x:v>
      </x:c>
      <x:c r="N137" s="3" t="str">
        <x:v>not_applicable</x:v>
      </x:c>
      <x:c r="O137" s="3" t="str">
        <x:v>not_applicable</x:v>
      </x:c>
      <x:c r="P137" s="32" t="n">
        <x:v>450</x:v>
      </x:c>
      <x:c r="Q137" s="32" t="n">
        <x:v>0</x:v>
      </x:c>
      <x:c r="R137" s="24" t="n">
        <x:f>P137-Q137</x:f>
        <x:v>450</x:v>
      </x:c>
      <x:c r="S137" s="18" t="n">
        <x:f>'D03_Accounts'!D23</x:f>
        <x:v>0</x:v>
      </x:c>
      <x:c r="T137" s="24" t="n">
        <x:f>R137*S137</x:f>
        <x:v>0</x:v>
      </x:c>
      <x:c r="U137" s="25" t="str">
        <x:f>'D03_Mappings'!E87</x:f>
        <x:v>ap</x:v>
      </x:c>
      <x:c r="V137" s="24" t="str">
        <x:f>IF(I137="",IF(U137="people","PAYROLL","UNMAPPED"),I137)</x:f>
        <x:v>V.SOFTWARE</x:v>
      </x:c>
      <x:c r="W137" s="24" t="n">
        <x:f>IF(AND(G137="GL.CASH",L137="operating"),Q137,0)</x:f>
        <x:v>0</x:v>
      </x:c>
      <x:c r="X137" s="24" t="n">
        <x:f>IF(AND(G137="GL.CASH",L137="operating"),P137,0)</x:f>
        <x:v>0</x:v>
      </x:c>
      <x:c r="Y137" s="24" t="n">
        <x:f>IF(AND(G137="GL.CASH",L137="investing"),Q137-P137,0)</x:f>
        <x:v>0</x:v>
      </x:c>
      <x:c r="Z137" s="24" t="n">
        <x:f>IF(AND(G137="GL.CASH",L137="financing"),P137,0)</x:f>
        <x:v>0</x:v>
      </x:c>
      <x:c r="AA137" s="24" t="n">
        <x:f>IF(AND(G137="GL.CASH",L137="financing"),Q137,0)</x:f>
        <x:v>0</x:v>
      </x:c>
    </x:row>
    <x:row r="138" ht="25" customHeight="1">
      <x:c r="A138" s="3" t="str">
        <x:v>ACT/PAY-SW-M01-P01/2</x:v>
      </x:c>
      <x:c r="B138" s="3" t="str">
        <x:v>PAY-SW-M01-P01</x:v>
      </x:c>
      <x:c r="C138" s="16" t="n">
        <x:v>2</x:v>
      </x:c>
      <x:c r="D138" s="30" t="n">
        <x:v>46437</x:v>
      </x:c>
      <x:c r="E138" s="30" t="n">
        <x:v>46388</x:v>
      </x:c>
      <x:c r="F138" s="30" t="n">
        <x:v>46437</x:v>
      </x:c>
      <x:c r="G138" s="3" t="str">
        <x:v>GL.CASH</x:v>
      </x:c>
      <x:c r="H138" s="3" t="str">
        <x:v>MGMT</x:v>
      </x:c>
      <x:c r="I138" s="3" t="str">
        <x:v>V.SOFTWARE</x:v>
      </x:c>
      <x:c r="J138" s="3" t="str">
        <x:v>MAP.ACTUAL.COST.PAY.V.SOFTWARE.MGMT</x:v>
      </x:c>
      <x:c r="K138" s="3" t="str">
        <x:v>WC.SUPPLIER_AP</x:v>
      </x:c>
      <x:c r="L138" s="3" t="str">
        <x:v>operating</x:v>
      </x:c>
      <x:c r="M138" s="3" t="str">
        <x:v>not_applicable</x:v>
      </x:c>
      <x:c r="N138" s="3" t="str">
        <x:v>not_applicable</x:v>
      </x:c>
      <x:c r="O138" s="3" t="str">
        <x:v>not_applicable</x:v>
      </x:c>
      <x:c r="P138" s="32" t="n">
        <x:v>0</x:v>
      </x:c>
      <x:c r="Q138" s="32" t="n">
        <x:v>450</x:v>
      </x:c>
      <x:c r="R138" s="24" t="n">
        <x:f>P138-Q138</x:f>
        <x:v>-450</x:v>
      </x:c>
      <x:c r="S138" s="18" t="n">
        <x:f>'D03_Accounts'!D11</x:f>
        <x:v>0</x:v>
      </x:c>
      <x:c r="T138" s="24" t="n">
        <x:f>R138*S138</x:f>
        <x:v>0</x:v>
      </x:c>
      <x:c r="U138" s="25" t="str">
        <x:f>'D03_Mappings'!E88</x:f>
        <x:v>cash</x:v>
      </x:c>
      <x:c r="V138" s="24" t="str">
        <x:f>IF(I138="",IF(U138="people","PAYROLL","UNMAPPED"),I138)</x:f>
        <x:v>V.SOFTWARE</x:v>
      </x:c>
      <x:c r="W138" s="24" t="n">
        <x:f>IF(AND(G138="GL.CASH",L138="operating"),Q138,0)</x:f>
        <x:v>450</x:v>
      </x:c>
      <x:c r="X138" s="24" t="n">
        <x:f>IF(AND(G138="GL.CASH",L138="operating"),P138,0)</x:f>
        <x:v>0</x:v>
      </x:c>
      <x:c r="Y138" s="24" t="n">
        <x:f>IF(AND(G138="GL.CASH",L138="investing"),Q138-P138,0)</x:f>
        <x:v>0</x:v>
      </x:c>
      <x:c r="Z138" s="24" t="n">
        <x:f>IF(AND(G138="GL.CASH",L138="financing"),P138,0)</x:f>
        <x:v>0</x:v>
      </x:c>
      <x:c r="AA138" s="24" t="n">
        <x:f>IF(AND(G138="GL.CASH",L138="financing"),Q138,0)</x:f>
        <x:v>0</x:v>
      </x:c>
    </x:row>
    <x:row r="139" ht="25" customHeight="1">
      <x:c r="A139" s="3" t="str">
        <x:v>ACT/PAY-SW-M01-P02/1</x:v>
      </x:c>
      <x:c r="B139" s="3" t="str">
        <x:v>PAY-SW-M01-P02</x:v>
      </x:c>
      <x:c r="C139" s="16" t="n">
        <x:v>2</x:v>
      </x:c>
      <x:c r="D139" s="30" t="n">
        <x:v>46437</x:v>
      </x:c>
      <x:c r="E139" s="30" t="n">
        <x:v>46388</x:v>
      </x:c>
      <x:c r="F139" s="30" t="n">
        <x:v>46437</x:v>
      </x:c>
      <x:c r="G139" s="3" t="str">
        <x:v>GL.AP.SUPPLIER</x:v>
      </x:c>
      <x:c r="H139" s="3" t="str">
        <x:v>ENG</x:v>
      </x:c>
      <x:c r="I139" s="3" t="str">
        <x:v>V.SOFTWARE</x:v>
      </x:c>
      <x:c r="J139" s="3" t="str">
        <x:v>MAP.ACTUAL.COST.PAY.V.SOFTWARE.ENG</x:v>
      </x:c>
      <x:c r="K139" s="3" t="str">
        <x:v>WC.SUPPLIER_AP</x:v>
      </x:c>
      <x:c r="L139" s="3" t="str">
        <x:v>operating</x:v>
      </x:c>
      <x:c r="M139" s="3" t="str">
        <x:v>not_applicable</x:v>
      </x:c>
      <x:c r="N139" s="3" t="str">
        <x:v>not_applicable</x:v>
      </x:c>
      <x:c r="O139" s="3" t="str">
        <x:v>not_applicable</x:v>
      </x:c>
      <x:c r="P139" s="32" t="n">
        <x:v>450</x:v>
      </x:c>
      <x:c r="Q139" s="32" t="n">
        <x:v>0</x:v>
      </x:c>
      <x:c r="R139" s="24" t="n">
        <x:f>P139-Q139</x:f>
        <x:v>450</x:v>
      </x:c>
      <x:c r="S139" s="18" t="n">
        <x:f>'D03_Accounts'!D23</x:f>
        <x:v>0</x:v>
      </x:c>
      <x:c r="T139" s="24" t="n">
        <x:f>R139*S139</x:f>
        <x:v>0</x:v>
      </x:c>
      <x:c r="U139" s="25" t="str">
        <x:f>'D03_Mappings'!E85</x:f>
        <x:v>ap</x:v>
      </x:c>
      <x:c r="V139" s="24" t="str">
        <x:f>IF(I139="",IF(U139="people","PAYROLL","UNMAPPED"),I139)</x:f>
        <x:v>V.SOFTWARE</x:v>
      </x:c>
      <x:c r="W139" s="24" t="n">
        <x:f>IF(AND(G139="GL.CASH",L139="operating"),Q139,0)</x:f>
        <x:v>0</x:v>
      </x:c>
      <x:c r="X139" s="24" t="n">
        <x:f>IF(AND(G139="GL.CASH",L139="operating"),P139,0)</x:f>
        <x:v>0</x:v>
      </x:c>
      <x:c r="Y139" s="24" t="n">
        <x:f>IF(AND(G139="GL.CASH",L139="investing"),Q139-P139,0)</x:f>
        <x:v>0</x:v>
      </x:c>
      <x:c r="Z139" s="24" t="n">
        <x:f>IF(AND(G139="GL.CASH",L139="financing"),P139,0)</x:f>
        <x:v>0</x:v>
      </x:c>
      <x:c r="AA139" s="24" t="n">
        <x:f>IF(AND(G139="GL.CASH",L139="financing"),Q139,0)</x:f>
        <x:v>0</x:v>
      </x:c>
    </x:row>
    <x:row r="140" ht="25" customHeight="1">
      <x:c r="A140" s="3" t="str">
        <x:v>ACT/PAY-SW-M01-P02/2</x:v>
      </x:c>
      <x:c r="B140" s="3" t="str">
        <x:v>PAY-SW-M01-P02</x:v>
      </x:c>
      <x:c r="C140" s="16" t="n">
        <x:v>2</x:v>
      </x:c>
      <x:c r="D140" s="30" t="n">
        <x:v>46437</x:v>
      </x:c>
      <x:c r="E140" s="30" t="n">
        <x:v>46388</x:v>
      </x:c>
      <x:c r="F140" s="30" t="n">
        <x:v>46437</x:v>
      </x:c>
      <x:c r="G140" s="3" t="str">
        <x:v>GL.CASH</x:v>
      </x:c>
      <x:c r="H140" s="3" t="str">
        <x:v>ENG</x:v>
      </x:c>
      <x:c r="I140" s="3" t="str">
        <x:v>V.SOFTWARE</x:v>
      </x:c>
      <x:c r="J140" s="3" t="str">
        <x:v>MAP.ACTUAL.COST.PAY.V.SOFTWARE.ENG</x:v>
      </x:c>
      <x:c r="K140" s="3" t="str">
        <x:v>WC.SUPPLIER_AP</x:v>
      </x:c>
      <x:c r="L140" s="3" t="str">
        <x:v>operating</x:v>
      </x:c>
      <x:c r="M140" s="3" t="str">
        <x:v>not_applicable</x:v>
      </x:c>
      <x:c r="N140" s="3" t="str">
        <x:v>not_applicable</x:v>
      </x:c>
      <x:c r="O140" s="3" t="str">
        <x:v>not_applicable</x:v>
      </x:c>
      <x:c r="P140" s="32" t="n">
        <x:v>0</x:v>
      </x:c>
      <x:c r="Q140" s="32" t="n">
        <x:v>450</x:v>
      </x:c>
      <x:c r="R140" s="24" t="n">
        <x:f>P140-Q140</x:f>
        <x:v>-450</x:v>
      </x:c>
      <x:c r="S140" s="18" t="n">
        <x:f>'D03_Accounts'!D11</x:f>
        <x:v>0</x:v>
      </x:c>
      <x:c r="T140" s="24" t="n">
        <x:f>R140*S140</x:f>
        <x:v>0</x:v>
      </x:c>
      <x:c r="U140" s="25" t="str">
        <x:f>'D03_Mappings'!E86</x:f>
        <x:v>cash</x:v>
      </x:c>
      <x:c r="V140" s="24" t="str">
        <x:f>IF(I140="",IF(U140="people","PAYROLL","UNMAPPED"),I140)</x:f>
        <x:v>V.SOFTWARE</x:v>
      </x:c>
      <x:c r="W140" s="24" t="n">
        <x:f>IF(AND(G140="GL.CASH",L140="operating"),Q140,0)</x:f>
        <x:v>450</x:v>
      </x:c>
      <x:c r="X140" s="24" t="n">
        <x:f>IF(AND(G140="GL.CASH",L140="operating"),P140,0)</x:f>
        <x:v>0</x:v>
      </x:c>
      <x:c r="Y140" s="24" t="n">
        <x:f>IF(AND(G140="GL.CASH",L140="investing"),Q140-P140,0)</x:f>
        <x:v>0</x:v>
      </x:c>
      <x:c r="Z140" s="24" t="n">
        <x:f>IF(AND(G140="GL.CASH",L140="financing"),P140,0)</x:f>
        <x:v>0</x:v>
      </x:c>
      <x:c r="AA140" s="24" t="n">
        <x:f>IF(AND(G140="GL.CASH",L140="financing"),Q140,0)</x:f>
        <x:v>0</x:v>
      </x:c>
    </x:row>
    <x:row r="141" ht="25" customHeight="1">
      <x:c r="A141" s="3" t="str">
        <x:v>ACT/PAY-SW-M01-P03/1</x:v>
      </x:c>
      <x:c r="B141" s="3" t="str">
        <x:v>PAY-SW-M01-P03</x:v>
      </x:c>
      <x:c r="C141" s="16" t="n">
        <x:v>2</x:v>
      </x:c>
      <x:c r="D141" s="30" t="n">
        <x:v>46437</x:v>
      </x:c>
      <x:c r="E141" s="30" t="n">
        <x:v>46388</x:v>
      </x:c>
      <x:c r="F141" s="30" t="n">
        <x:v>46437</x:v>
      </x:c>
      <x:c r="G141" s="3" t="str">
        <x:v>GL.AP.SUPPLIER</x:v>
      </x:c>
      <x:c r="H141" s="3" t="str">
        <x:v>ENG</x:v>
      </x:c>
      <x:c r="I141" s="3" t="str">
        <x:v>V.SOFTWARE</x:v>
      </x:c>
      <x:c r="J141" s="3" t="str">
        <x:v>MAP.ACTUAL.COST.PAY.V.SOFTWARE.ENG</x:v>
      </x:c>
      <x:c r="K141" s="3" t="str">
        <x:v>WC.SUPPLIER_AP</x:v>
      </x:c>
      <x:c r="L141" s="3" t="str">
        <x:v>operating</x:v>
      </x:c>
      <x:c r="M141" s="3" t="str">
        <x:v>not_applicable</x:v>
      </x:c>
      <x:c r="N141" s="3" t="str">
        <x:v>not_applicable</x:v>
      </x:c>
      <x:c r="O141" s="3" t="str">
        <x:v>not_applicable</x:v>
      </x:c>
      <x:c r="P141" s="32" t="n">
        <x:v>450</x:v>
      </x:c>
      <x:c r="Q141" s="32" t="n">
        <x:v>0</x:v>
      </x:c>
      <x:c r="R141" s="24" t="n">
        <x:f>P141-Q141</x:f>
        <x:v>450</x:v>
      </x:c>
      <x:c r="S141" s="18" t="n">
        <x:f>'D03_Accounts'!D23</x:f>
        <x:v>0</x:v>
      </x:c>
      <x:c r="T141" s="24" t="n">
        <x:f>R141*S141</x:f>
        <x:v>0</x:v>
      </x:c>
      <x:c r="U141" s="25" t="str">
        <x:f>'D03_Mappings'!E85</x:f>
        <x:v>ap</x:v>
      </x:c>
      <x:c r="V141" s="24" t="str">
        <x:f>IF(I141="",IF(U141="people","PAYROLL","UNMAPPED"),I141)</x:f>
        <x:v>V.SOFTWARE</x:v>
      </x:c>
      <x:c r="W141" s="24" t="n">
        <x:f>IF(AND(G141="GL.CASH",L141="operating"),Q141,0)</x:f>
        <x:v>0</x:v>
      </x:c>
      <x:c r="X141" s="24" t="n">
        <x:f>IF(AND(G141="GL.CASH",L141="operating"),P141,0)</x:f>
        <x:v>0</x:v>
      </x:c>
      <x:c r="Y141" s="24" t="n">
        <x:f>IF(AND(G141="GL.CASH",L141="investing"),Q141-P141,0)</x:f>
        <x:v>0</x:v>
      </x:c>
      <x:c r="Z141" s="24" t="n">
        <x:f>IF(AND(G141="GL.CASH",L141="financing"),P141,0)</x:f>
        <x:v>0</x:v>
      </x:c>
      <x:c r="AA141" s="24" t="n">
        <x:f>IF(AND(G141="GL.CASH",L141="financing"),Q141,0)</x:f>
        <x:v>0</x:v>
      </x:c>
    </x:row>
    <x:row r="142" ht="25" customHeight="1">
      <x:c r="A142" s="3" t="str">
        <x:v>ACT/PAY-SW-M01-P03/2</x:v>
      </x:c>
      <x:c r="B142" s="3" t="str">
        <x:v>PAY-SW-M01-P03</x:v>
      </x:c>
      <x:c r="C142" s="16" t="n">
        <x:v>2</x:v>
      </x:c>
      <x:c r="D142" s="30" t="n">
        <x:v>46437</x:v>
      </x:c>
      <x:c r="E142" s="30" t="n">
        <x:v>46388</x:v>
      </x:c>
      <x:c r="F142" s="30" t="n">
        <x:v>46437</x:v>
      </x:c>
      <x:c r="G142" s="3" t="str">
        <x:v>GL.CASH</x:v>
      </x:c>
      <x:c r="H142" s="3" t="str">
        <x:v>ENG</x:v>
      </x:c>
      <x:c r="I142" s="3" t="str">
        <x:v>V.SOFTWARE</x:v>
      </x:c>
      <x:c r="J142" s="3" t="str">
        <x:v>MAP.ACTUAL.COST.PAY.V.SOFTWARE.ENG</x:v>
      </x:c>
      <x:c r="K142" s="3" t="str">
        <x:v>WC.SUPPLIER_AP</x:v>
      </x:c>
      <x:c r="L142" s="3" t="str">
        <x:v>operating</x:v>
      </x:c>
      <x:c r="M142" s="3" t="str">
        <x:v>not_applicable</x:v>
      </x:c>
      <x:c r="N142" s="3" t="str">
        <x:v>not_applicable</x:v>
      </x:c>
      <x:c r="O142" s="3" t="str">
        <x:v>not_applicable</x:v>
      </x:c>
      <x:c r="P142" s="32" t="n">
        <x:v>0</x:v>
      </x:c>
      <x:c r="Q142" s="32" t="n">
        <x:v>450</x:v>
      </x:c>
      <x:c r="R142" s="24" t="n">
        <x:f>P142-Q142</x:f>
        <x:v>-450</x:v>
      </x:c>
      <x:c r="S142" s="18" t="n">
        <x:f>'D03_Accounts'!D11</x:f>
        <x:v>0</x:v>
      </x:c>
      <x:c r="T142" s="24" t="n">
        <x:f>R142*S142</x:f>
        <x:v>0</x:v>
      </x:c>
      <x:c r="U142" s="25" t="str">
        <x:f>'D03_Mappings'!E86</x:f>
        <x:v>cash</x:v>
      </x:c>
      <x:c r="V142" s="24" t="str">
        <x:f>IF(I142="",IF(U142="people","PAYROLL","UNMAPPED"),I142)</x:f>
        <x:v>V.SOFTWARE</x:v>
      </x:c>
      <x:c r="W142" s="24" t="n">
        <x:f>IF(AND(G142="GL.CASH",L142="operating"),Q142,0)</x:f>
        <x:v>450</x:v>
      </x:c>
      <x:c r="X142" s="24" t="n">
        <x:f>IF(AND(G142="GL.CASH",L142="operating"),P142,0)</x:f>
        <x:v>0</x:v>
      </x:c>
      <x:c r="Y142" s="24" t="n">
        <x:f>IF(AND(G142="GL.CASH",L142="investing"),Q142-P142,0)</x:f>
        <x:v>0</x:v>
      </x:c>
      <x:c r="Z142" s="24" t="n">
        <x:f>IF(AND(G142="GL.CASH",L142="financing"),P142,0)</x:f>
        <x:v>0</x:v>
      </x:c>
      <x:c r="AA142" s="24" t="n">
        <x:f>IF(AND(G142="GL.CASH",L142="financing"),Q142,0)</x:f>
        <x:v>0</x:v>
      </x:c>
    </x:row>
    <x:row r="143" ht="25" customHeight="1">
      <x:c r="A143" s="3" t="str">
        <x:v>ACT/BOOK-M02/1</x:v>
      </x:c>
      <x:c r="B143" s="3" t="str">
        <x:v>BOOK-M02</x:v>
      </x:c>
      <x:c r="C143" s="16" t="n">
        <x:v>2</x:v>
      </x:c>
      <x:c r="D143" s="30" t="n">
        <x:v>46438</x:v>
      </x:c>
      <x:c r="E143" s="30" t="n">
        <x:v>46419</x:v>
      </x:c>
      <x:c r="F143" s="30" t="n">
        <x:v>46468</x:v>
      </x:c>
      <x:c r="G143" s="3" t="str">
        <x:v>GL.OPEX.OPX.BOOKKEEP</x:v>
      </x:c>
      <x:c r="H143" s="3" t="str">
        <x:v>FIN</x:v>
      </x:c>
      <x:c r="I143" s="3" t="str">
        <x:v>V.ACCOUNTS</x:v>
      </x:c>
      <x:c r="J143" s="3" t="str">
        <x:v>MAP.ACTUAL.COST.OPX.BOOKKEEP.V.ACCOUNTS.FIN</x:v>
      </x:c>
      <x:c r="K143" s="3" t="str">
        <x:v>OPX.BOOKKEEP</x:v>
      </x:c>
      <x:c r="L143" s="3" t="str">
        <x:v>operating</x:v>
      </x:c>
      <x:c r="M143" s="3" t="str">
        <x:v>recurring</x:v>
      </x:c>
      <x:c r="N143" s="3" t="str">
        <x:v>committed</x:v>
      </x:c>
      <x:c r="O143" s="3" t="str">
        <x:v>fixed</x:v>
      </x:c>
      <x:c r="P143" s="32" t="n">
        <x:v>500</x:v>
      </x:c>
      <x:c r="Q143" s="32" t="n">
        <x:v>0</x:v>
      </x:c>
      <x:c r="R143" s="24" t="n">
        <x:f>P143-Q143</x:f>
        <x:v>500</x:v>
      </x:c>
      <x:c r="S143" s="18" t="n">
        <x:f>'D03_Accounts'!D54</x:f>
        <x:v>1</x:v>
      </x:c>
      <x:c r="T143" s="24" t="n">
        <x:f>R143*S143</x:f>
        <x:v>500</x:v>
      </x:c>
      <x:c r="U143" s="25" t="str">
        <x:f>'D03_Mappings'!E36</x:f>
        <x:v>operating_expense</x:v>
      </x:c>
      <x:c r="V143" s="24" t="str">
        <x:f>IF(I143="",IF(U143="people","PAYROLL","UNMAPPED"),I143)</x:f>
        <x:v>V.ACCOUNTS</x:v>
      </x:c>
      <x:c r="W143" s="24" t="n">
        <x:f>IF(AND(G143="GL.CASH",L143="operating"),Q143,0)</x:f>
        <x:v>0</x:v>
      </x:c>
      <x:c r="X143" s="24" t="n">
        <x:f>IF(AND(G143="GL.CASH",L143="operating"),P143,0)</x:f>
        <x:v>0</x:v>
      </x:c>
      <x:c r="Y143" s="24" t="n">
        <x:f>IF(AND(G143="GL.CASH",L143="investing"),Q143-P143,0)</x:f>
        <x:v>0</x:v>
      </x:c>
      <x:c r="Z143" s="24" t="n">
        <x:f>IF(AND(G143="GL.CASH",L143="financing"),P143,0)</x:f>
        <x:v>0</x:v>
      </x:c>
      <x:c r="AA143" s="24" t="n">
        <x:f>IF(AND(G143="GL.CASH",L143="financing"),Q143,0)</x:f>
        <x:v>0</x:v>
      </x:c>
    </x:row>
    <x:row r="144" ht="25" customHeight="1">
      <x:c r="A144" s="3" t="str">
        <x:v>ACT/BOOK-M02/2</x:v>
      </x:c>
      <x:c r="B144" s="3" t="str">
        <x:v>BOOK-M02</x:v>
      </x:c>
      <x:c r="C144" s="16" t="n">
        <x:v>2</x:v>
      </x:c>
      <x:c r="D144" s="30" t="n">
        <x:v>46438</x:v>
      </x:c>
      <x:c r="E144" s="30" t="n">
        <x:v>46419</x:v>
      </x:c>
      <x:c r="F144" s="30" t="n">
        <x:v>46468</x:v>
      </x:c>
      <x:c r="G144" s="3" t="str">
        <x:v>GL.VAT.DOM_ASSET</x:v>
      </x:c>
      <x:c r="H144" s="3" t="str">
        <x:v>FIN</x:v>
      </x:c>
      <x:c r="I144" s="3" t="str">
        <x:v>V.ACCOUNTS</x:v>
      </x:c>
      <x:c r="J144" s="3" t="str">
        <x:v>MAP.ACTUAL.COST.OPX.BOOKKEEP.V.ACCOUNTS.FIN</x:v>
      </x:c>
      <x:c r="K144" s="3" t="str">
        <x:v>OPX.BOOKKEEP</x:v>
      </x:c>
      <x:c r="L144" s="3" t="str">
        <x:v>operating</x:v>
      </x:c>
      <x:c r="M144" s="3" t="str">
        <x:v>not_applicable</x:v>
      </x:c>
      <x:c r="N144" s="3" t="str">
        <x:v>not_applicable</x:v>
      </x:c>
      <x:c r="O144" s="3" t="str">
        <x:v>not_applicable</x:v>
      </x:c>
      <x:c r="P144" s="32" t="n">
        <x:v>95</x:v>
      </x:c>
      <x:c r="Q144" s="32" t="n">
        <x:v>0</x:v>
      </x:c>
      <x:c r="R144" s="24" t="n">
        <x:f>P144-Q144</x:f>
        <x:v>95</x:v>
      </x:c>
      <x:c r="S144" s="18" t="n">
        <x:f>'D03_Accounts'!D15</x:f>
        <x:v>0</x:v>
      </x:c>
      <x:c r="T144" s="24" t="n">
        <x:f>R144*S144</x:f>
        <x:v>0</x:v>
      </x:c>
      <x:c r="U144" s="25" t="str">
        <x:f>'D03_Mappings'!E37</x:f>
        <x:v>tax_assets</x:v>
      </x:c>
      <x:c r="V144" s="24" t="str">
        <x:f>IF(I144="",IF(U144="people","PAYROLL","UNMAPPED"),I144)</x:f>
        <x:v>V.ACCOUNTS</x:v>
      </x:c>
      <x:c r="W144" s="24" t="n">
        <x:f>IF(AND(G144="GL.CASH",L144="operating"),Q144,0)</x:f>
        <x:v>0</x:v>
      </x:c>
      <x:c r="X144" s="24" t="n">
        <x:f>IF(AND(G144="GL.CASH",L144="operating"),P144,0)</x:f>
        <x:v>0</x:v>
      </x:c>
      <x:c r="Y144" s="24" t="n">
        <x:f>IF(AND(G144="GL.CASH",L144="investing"),Q144-P144,0)</x:f>
        <x:v>0</x:v>
      </x:c>
      <x:c r="Z144" s="24" t="n">
        <x:f>IF(AND(G144="GL.CASH",L144="financing"),P144,0)</x:f>
        <x:v>0</x:v>
      </x:c>
      <x:c r="AA144" s="24" t="n">
        <x:f>IF(AND(G144="GL.CASH",L144="financing"),Q144,0)</x:f>
        <x:v>0</x:v>
      </x:c>
    </x:row>
    <x:row r="145" ht="25" customHeight="1">
      <x:c r="A145" s="3" t="str">
        <x:v>ACT/BOOK-M02/3</x:v>
      </x:c>
      <x:c r="B145" s="3" t="str">
        <x:v>BOOK-M02</x:v>
      </x:c>
      <x:c r="C145" s="16" t="n">
        <x:v>2</x:v>
      </x:c>
      <x:c r="D145" s="30" t="n">
        <x:v>46438</x:v>
      </x:c>
      <x:c r="E145" s="30" t="n">
        <x:v>46419</x:v>
      </x:c>
      <x:c r="F145" s="30" t="n">
        <x:v>46468</x:v>
      </x:c>
      <x:c r="G145" s="3" t="str">
        <x:v>GL.AP.SUPPLIER</x:v>
      </x:c>
      <x:c r="H145" s="3" t="str">
        <x:v>FIN</x:v>
      </x:c>
      <x:c r="I145" s="3" t="str">
        <x:v>V.ACCOUNTS</x:v>
      </x:c>
      <x:c r="J145" s="3" t="str">
        <x:v>MAP.ACTUAL.COST.OPX.BOOKKEEP.V.ACCOUNTS.FIN</x:v>
      </x:c>
      <x:c r="K145" s="3" t="str">
        <x:v>OPX.BOOKKEEP</x:v>
      </x:c>
      <x:c r="L145" s="3" t="str">
        <x:v>operating</x:v>
      </x:c>
      <x:c r="M145" s="3" t="str">
        <x:v>not_applicable</x:v>
      </x:c>
      <x:c r="N145" s="3" t="str">
        <x:v>not_applicable</x:v>
      </x:c>
      <x:c r="O145" s="3" t="str">
        <x:v>not_applicable</x:v>
      </x:c>
      <x:c r="P145" s="32" t="n">
        <x:v>0</x:v>
      </x:c>
      <x:c r="Q145" s="32" t="n">
        <x:v>595</x:v>
      </x:c>
      <x:c r="R145" s="24" t="n">
        <x:f>P145-Q145</x:f>
        <x:v>-595</x:v>
      </x:c>
      <x:c r="S145" s="18" t="n">
        <x:f>'D03_Accounts'!D23</x:f>
        <x:v>0</x:v>
      </x:c>
      <x:c r="T145" s="24" t="n">
        <x:f>R145*S145</x:f>
        <x:v>0</x:v>
      </x:c>
      <x:c r="U145" s="25" t="str">
        <x:f>'D03_Mappings'!E38</x:f>
        <x:v>ap</x:v>
      </x:c>
      <x:c r="V145" s="24" t="str">
        <x:f>IF(I145="",IF(U145="people","PAYROLL","UNMAPPED"),I145)</x:f>
        <x:v>V.ACCOUNTS</x:v>
      </x:c>
      <x:c r="W145" s="24" t="n">
        <x:f>IF(AND(G145="GL.CASH",L145="operating"),Q145,0)</x:f>
        <x:v>0</x:v>
      </x:c>
      <x:c r="X145" s="24" t="n">
        <x:f>IF(AND(G145="GL.CASH",L145="operating"),P145,0)</x:f>
        <x:v>0</x:v>
      </x:c>
      <x:c r="Y145" s="24" t="n">
        <x:f>IF(AND(G145="GL.CASH",L145="investing"),Q145-P145,0)</x:f>
        <x:v>0</x:v>
      </x:c>
      <x:c r="Z145" s="24" t="n">
        <x:f>IF(AND(G145="GL.CASH",L145="financing"),P145,0)</x:f>
        <x:v>0</x:v>
      </x:c>
      <x:c r="AA145" s="24" t="n">
        <x:f>IF(AND(G145="GL.CASH",L145="financing"),Q145,0)</x:f>
        <x:v>0</x:v>
      </x:c>
    </x:row>
    <x:row r="146" ht="25" customHeight="1">
      <x:c r="A146" s="3" t="str">
        <x:v>ACT/CHAMBER-M02/1</x:v>
      </x:c>
      <x:c r="B146" s="3" t="str">
        <x:v>CHAMBER-M02</x:v>
      </x:c>
      <x:c r="C146" s="16" t="n">
        <x:v>2</x:v>
      </x:c>
      <x:c r="D146" s="30" t="n">
        <x:v>46438</x:v>
      </x:c>
      <x:c r="E146" s="30" t="n">
        <x:v>46419</x:v>
      </x:c>
      <x:c r="F146" s="30" t="n">
        <x:v>46468</x:v>
      </x:c>
      <x:c r="G146" s="3" t="str">
        <x:v>GL.OPEX.OPX.IHK</x:v>
      </x:c>
      <x:c r="H146" s="3" t="str">
        <x:v>CORP</x:v>
      </x:c>
      <x:c r="I146" s="3" t="str">
        <x:v>V.CHAMBER</x:v>
      </x:c>
      <x:c r="J146" s="3" t="str">
        <x:v>MAP.ACTUAL.COST.OPX.IHK.V.CHAMBER.CORP</x:v>
      </x:c>
      <x:c r="K146" s="3" t="str">
        <x:v>OPX.IHK</x:v>
      </x:c>
      <x:c r="L146" s="3" t="str">
        <x:v>operating</x:v>
      </x:c>
      <x:c r="M146" s="3" t="str">
        <x:v>recurring</x:v>
      </x:c>
      <x:c r="N146" s="3" t="str">
        <x:v>committed</x:v>
      </x:c>
      <x:c r="O146" s="3" t="str">
        <x:v>fixed</x:v>
      </x:c>
      <x:c r="P146" s="32" t="n">
        <x:v>9.17</x:v>
      </x:c>
      <x:c r="Q146" s="32" t="n">
        <x:v>0</x:v>
      </x:c>
      <x:c r="R146" s="24" t="n">
        <x:f>P146-Q146</x:f>
        <x:v>9.17</x:v>
      </x:c>
      <x:c r="S146" s="18" t="n">
        <x:f>'D03_Accounts'!D59</x:f>
        <x:v>1</x:v>
      </x:c>
      <x:c r="T146" s="24" t="n">
        <x:f>R146*S146</x:f>
        <x:v>9.17</x:v>
      </x:c>
      <x:c r="U146" s="25" t="str">
        <x:f>'D03_Mappings'!E47</x:f>
        <x:v>operating_expense</x:v>
      </x:c>
      <x:c r="V146" s="24" t="str">
        <x:f>IF(I146="",IF(U146="people","PAYROLL","UNMAPPED"),I146)</x:f>
        <x:v>V.CHAMBER</x:v>
      </x:c>
      <x:c r="W146" s="24" t="n">
        <x:f>IF(AND(G146="GL.CASH",L146="operating"),Q146,0)</x:f>
        <x:v>0</x:v>
      </x:c>
      <x:c r="X146" s="24" t="n">
        <x:f>IF(AND(G146="GL.CASH",L146="operating"),P146,0)</x:f>
        <x:v>0</x:v>
      </x:c>
      <x:c r="Y146" s="24" t="n">
        <x:f>IF(AND(G146="GL.CASH",L146="investing"),Q146-P146,0)</x:f>
        <x:v>0</x:v>
      </x:c>
      <x:c r="Z146" s="24" t="n">
        <x:f>IF(AND(G146="GL.CASH",L146="financing"),P146,0)</x:f>
        <x:v>0</x:v>
      </x:c>
      <x:c r="AA146" s="24" t="n">
        <x:f>IF(AND(G146="GL.CASH",L146="financing"),Q146,0)</x:f>
        <x:v>0</x:v>
      </x:c>
    </x:row>
    <x:row r="147" ht="25" customHeight="1">
      <x:c r="A147" s="3" t="str">
        <x:v>ACT/CHAMBER-M02/2</x:v>
      </x:c>
      <x:c r="B147" s="3" t="str">
        <x:v>CHAMBER-M02</x:v>
      </x:c>
      <x:c r="C147" s="16" t="n">
        <x:v>2</x:v>
      </x:c>
      <x:c r="D147" s="30" t="n">
        <x:v>46438</x:v>
      </x:c>
      <x:c r="E147" s="30" t="n">
        <x:v>46419</x:v>
      </x:c>
      <x:c r="F147" s="30" t="n">
        <x:v>46468</x:v>
      </x:c>
      <x:c r="G147" s="3" t="str">
        <x:v>GL.AP.SUPPLIER</x:v>
      </x:c>
      <x:c r="H147" s="3" t="str">
        <x:v>CORP</x:v>
      </x:c>
      <x:c r="I147" s="3" t="str">
        <x:v>V.CHAMBER</x:v>
      </x:c>
      <x:c r="J147" s="3" t="str">
        <x:v>MAP.ACTUAL.COST.OPX.IHK.V.CHAMBER.CORP</x:v>
      </x:c>
      <x:c r="K147" s="3" t="str">
        <x:v>OPX.IHK</x:v>
      </x:c>
      <x:c r="L147" s="3" t="str">
        <x:v>operating</x:v>
      </x:c>
      <x:c r="M147" s="3" t="str">
        <x:v>not_applicable</x:v>
      </x:c>
      <x:c r="N147" s="3" t="str">
        <x:v>not_applicable</x:v>
      </x:c>
      <x:c r="O147" s="3" t="str">
        <x:v>not_applicable</x:v>
      </x:c>
      <x:c r="P147" s="32" t="n">
        <x:v>0</x:v>
      </x:c>
      <x:c r="Q147" s="32" t="n">
        <x:v>9.17</x:v>
      </x:c>
      <x:c r="R147" s="24" t="n">
        <x:f>P147-Q147</x:f>
        <x:v>-9.17</x:v>
      </x:c>
      <x:c r="S147" s="18" t="n">
        <x:f>'D03_Accounts'!D23</x:f>
        <x:v>0</x:v>
      </x:c>
      <x:c r="T147" s="24" t="n">
        <x:f>R147*S147</x:f>
        <x:v>0</x:v>
      </x:c>
      <x:c r="U147" s="25" t="str">
        <x:f>'D03_Mappings'!E48</x:f>
        <x:v>ap</x:v>
      </x:c>
      <x:c r="V147" s="24" t="str">
        <x:f>IF(I147="",IF(U147="people","PAYROLL","UNMAPPED"),I147)</x:f>
        <x:v>V.CHAMBER</x:v>
      </x:c>
      <x:c r="W147" s="24" t="n">
        <x:f>IF(AND(G147="GL.CASH",L147="operating"),Q147,0)</x:f>
        <x:v>0</x:v>
      </x:c>
      <x:c r="X147" s="24" t="n">
        <x:f>IF(AND(G147="GL.CASH",L147="operating"),P147,0)</x:f>
        <x:v>0</x:v>
      </x:c>
      <x:c r="Y147" s="24" t="n">
        <x:f>IF(AND(G147="GL.CASH",L147="investing"),Q147-P147,0)</x:f>
        <x:v>0</x:v>
      </x:c>
      <x:c r="Z147" s="24" t="n">
        <x:f>IF(AND(G147="GL.CASH",L147="financing"),P147,0)</x:f>
        <x:v>0</x:v>
      </x:c>
      <x:c r="AA147" s="24" t="n">
        <x:f>IF(AND(G147="GL.CASH",L147="financing"),Q147,0)</x:f>
        <x:v>0</x:v>
      </x:c>
    </x:row>
    <x:row r="148" ht="25" customHeight="1">
      <x:c r="A148" s="3" t="str">
        <x:v>ACT/DESK-M02/1</x:v>
      </x:c>
      <x:c r="B148" s="3" t="str">
        <x:v>DESK-M02</x:v>
      </x:c>
      <x:c r="C148" s="16" t="n">
        <x:v>2</x:v>
      </x:c>
      <x:c r="D148" s="30" t="n">
        <x:v>46438</x:v>
      </x:c>
      <x:c r="E148" s="30" t="n">
        <x:v>46419</x:v>
      </x:c>
      <x:c r="F148" s="30" t="n">
        <x:v>46468</x:v>
      </x:c>
      <x:c r="G148" s="3" t="str">
        <x:v>GL.OPEX.OPX.DESK</x:v>
      </x:c>
      <x:c r="H148" s="3" t="str">
        <x:v>CORP</x:v>
      </x:c>
      <x:c r="I148" s="3" t="str">
        <x:v>V.WORKSPACE</x:v>
      </x:c>
      <x:c r="J148" s="3" t="str">
        <x:v>MAP.ACTUAL.COST.OPX.DESK.V.WORKSPACE.CORP</x:v>
      </x:c>
      <x:c r="K148" s="3" t="str">
        <x:v>OPX.DESK</x:v>
      </x:c>
      <x:c r="L148" s="3" t="str">
        <x:v>operating</x:v>
      </x:c>
      <x:c r="M148" s="3" t="str">
        <x:v>recurring</x:v>
      </x:c>
      <x:c r="N148" s="3" t="str">
        <x:v>committed</x:v>
      </x:c>
      <x:c r="O148" s="3" t="str">
        <x:v>fixed</x:v>
      </x:c>
      <x:c r="P148" s="32" t="n">
        <x:v>897</x:v>
      </x:c>
      <x:c r="Q148" s="32" t="n">
        <x:v>0</x:v>
      </x:c>
      <x:c r="R148" s="24" t="n">
        <x:f>P148-Q148</x:f>
        <x:v>897</x:v>
      </x:c>
      <x:c r="S148" s="18" t="n">
        <x:f>'D03_Accounts'!D49</x:f>
        <x:v>1</x:v>
      </x:c>
      <x:c r="T148" s="24" t="n">
        <x:f>R148*S148</x:f>
        <x:v>897</x:v>
      </x:c>
      <x:c r="U148" s="25" t="str">
        <x:f>'D03_Mappings'!E39</x:f>
        <x:v>operating_expense</x:v>
      </x:c>
      <x:c r="V148" s="24" t="str">
        <x:f>IF(I148="",IF(U148="people","PAYROLL","UNMAPPED"),I148)</x:f>
        <x:v>V.WORKSPACE</x:v>
      </x:c>
      <x:c r="W148" s="24" t="n">
        <x:f>IF(AND(G148="GL.CASH",L148="operating"),Q148,0)</x:f>
        <x:v>0</x:v>
      </x:c>
      <x:c r="X148" s="24" t="n">
        <x:f>IF(AND(G148="GL.CASH",L148="operating"),P148,0)</x:f>
        <x:v>0</x:v>
      </x:c>
      <x:c r="Y148" s="24" t="n">
        <x:f>IF(AND(G148="GL.CASH",L148="investing"),Q148-P148,0)</x:f>
        <x:v>0</x:v>
      </x:c>
      <x:c r="Z148" s="24" t="n">
        <x:f>IF(AND(G148="GL.CASH",L148="financing"),P148,0)</x:f>
        <x:v>0</x:v>
      </x:c>
      <x:c r="AA148" s="24" t="n">
        <x:f>IF(AND(G148="GL.CASH",L148="financing"),Q148,0)</x:f>
        <x:v>0</x:v>
      </x:c>
    </x:row>
    <x:row r="149" ht="25" customHeight="1">
      <x:c r="A149" s="3" t="str">
        <x:v>ACT/DESK-M02/2</x:v>
      </x:c>
      <x:c r="B149" s="3" t="str">
        <x:v>DESK-M02</x:v>
      </x:c>
      <x:c r="C149" s="16" t="n">
        <x:v>2</x:v>
      </x:c>
      <x:c r="D149" s="30" t="n">
        <x:v>46438</x:v>
      </x:c>
      <x:c r="E149" s="30" t="n">
        <x:v>46419</x:v>
      </x:c>
      <x:c r="F149" s="30" t="n">
        <x:v>46468</x:v>
      </x:c>
      <x:c r="G149" s="3" t="str">
        <x:v>GL.VAT.DOM_ASSET</x:v>
      </x:c>
      <x:c r="H149" s="3" t="str">
        <x:v>CORP</x:v>
      </x:c>
      <x:c r="I149" s="3" t="str">
        <x:v>V.WORKSPACE</x:v>
      </x:c>
      <x:c r="J149" s="3" t="str">
        <x:v>MAP.ACTUAL.COST.OPX.DESK.V.WORKSPACE.CORP</x:v>
      </x:c>
      <x:c r="K149" s="3" t="str">
        <x:v>OPX.DESK</x:v>
      </x:c>
      <x:c r="L149" s="3" t="str">
        <x:v>operating</x:v>
      </x:c>
      <x:c r="M149" s="3" t="str">
        <x:v>not_applicable</x:v>
      </x:c>
      <x:c r="N149" s="3" t="str">
        <x:v>not_applicable</x:v>
      </x:c>
      <x:c r="O149" s="3" t="str">
        <x:v>not_applicable</x:v>
      </x:c>
      <x:c r="P149" s="32" t="n">
        <x:v>170.43</x:v>
      </x:c>
      <x:c r="Q149" s="32" t="n">
        <x:v>0</x:v>
      </x:c>
      <x:c r="R149" s="24" t="n">
        <x:f>P149-Q149</x:f>
        <x:v>170.43</x:v>
      </x:c>
      <x:c r="S149" s="18" t="n">
        <x:f>'D03_Accounts'!D15</x:f>
        <x:v>0</x:v>
      </x:c>
      <x:c r="T149" s="24" t="n">
        <x:f>R149*S149</x:f>
        <x:v>0</x:v>
      </x:c>
      <x:c r="U149" s="25" t="str">
        <x:f>'D03_Mappings'!E40</x:f>
        <x:v>tax_assets</x:v>
      </x:c>
      <x:c r="V149" s="24" t="str">
        <x:f>IF(I149="",IF(U149="people","PAYROLL","UNMAPPED"),I149)</x:f>
        <x:v>V.WORKSPACE</x:v>
      </x:c>
      <x:c r="W149" s="24" t="n">
        <x:f>IF(AND(G149="GL.CASH",L149="operating"),Q149,0)</x:f>
        <x:v>0</x:v>
      </x:c>
      <x:c r="X149" s="24" t="n">
        <x:f>IF(AND(G149="GL.CASH",L149="operating"),P149,0)</x:f>
        <x:v>0</x:v>
      </x:c>
      <x:c r="Y149" s="24" t="n">
        <x:f>IF(AND(G149="GL.CASH",L149="investing"),Q149-P149,0)</x:f>
        <x:v>0</x:v>
      </x:c>
      <x:c r="Z149" s="24" t="n">
        <x:f>IF(AND(G149="GL.CASH",L149="financing"),P149,0)</x:f>
        <x:v>0</x:v>
      </x:c>
      <x:c r="AA149" s="24" t="n">
        <x:f>IF(AND(G149="GL.CASH",L149="financing"),Q149,0)</x:f>
        <x:v>0</x:v>
      </x:c>
    </x:row>
    <x:row r="150" ht="25" customHeight="1">
      <x:c r="A150" s="3" t="str">
        <x:v>ACT/DESK-M02/3</x:v>
      </x:c>
      <x:c r="B150" s="3" t="str">
        <x:v>DESK-M02</x:v>
      </x:c>
      <x:c r="C150" s="16" t="n">
        <x:v>2</x:v>
      </x:c>
      <x:c r="D150" s="30" t="n">
        <x:v>46438</x:v>
      </x:c>
      <x:c r="E150" s="30" t="n">
        <x:v>46419</x:v>
      </x:c>
      <x:c r="F150" s="30" t="n">
        <x:v>46468</x:v>
      </x:c>
      <x:c r="G150" s="3" t="str">
        <x:v>GL.AP.SUPPLIER</x:v>
      </x:c>
      <x:c r="H150" s="3" t="str">
        <x:v>CORP</x:v>
      </x:c>
      <x:c r="I150" s="3" t="str">
        <x:v>V.WORKSPACE</x:v>
      </x:c>
      <x:c r="J150" s="3" t="str">
        <x:v>MAP.ACTUAL.COST.OPX.DESK.V.WORKSPACE.CORP</x:v>
      </x:c>
      <x:c r="K150" s="3" t="str">
        <x:v>OPX.DESK</x:v>
      </x:c>
      <x:c r="L150" s="3" t="str">
        <x:v>operating</x:v>
      </x:c>
      <x:c r="M150" s="3" t="str">
        <x:v>not_applicable</x:v>
      </x:c>
      <x:c r="N150" s="3" t="str">
        <x:v>not_applicable</x:v>
      </x:c>
      <x:c r="O150" s="3" t="str">
        <x:v>not_applicable</x:v>
      </x:c>
      <x:c r="P150" s="32" t="n">
        <x:v>0</x:v>
      </x:c>
      <x:c r="Q150" s="32" t="n">
        <x:v>1067.43</x:v>
      </x:c>
      <x:c r="R150" s="24" t="n">
        <x:f>P150-Q150</x:f>
        <x:v>-1067.43</x:v>
      </x:c>
      <x:c r="S150" s="18" t="n">
        <x:f>'D03_Accounts'!D23</x:f>
        <x:v>0</x:v>
      </x:c>
      <x:c r="T150" s="24" t="n">
        <x:f>R150*S150</x:f>
        <x:v>0</x:v>
      </x:c>
      <x:c r="U150" s="25" t="str">
        <x:f>'D03_Mappings'!E41</x:f>
        <x:v>ap</x:v>
      </x:c>
      <x:c r="V150" s="24" t="str">
        <x:f>IF(I150="",IF(U150="people","PAYROLL","UNMAPPED"),I150)</x:f>
        <x:v>V.WORKSPACE</x:v>
      </x:c>
      <x:c r="W150" s="24" t="n">
        <x:f>IF(AND(G150="GL.CASH",L150="operating"),Q150,0)</x:f>
        <x:v>0</x:v>
      </x:c>
      <x:c r="X150" s="24" t="n">
        <x:f>IF(AND(G150="GL.CASH",L150="operating"),P150,0)</x:f>
        <x:v>0</x:v>
      </x:c>
      <x:c r="Y150" s="24" t="n">
        <x:f>IF(AND(G150="GL.CASH",L150="investing"),Q150-P150,0)</x:f>
        <x:v>0</x:v>
      </x:c>
      <x:c r="Z150" s="24" t="n">
        <x:f>IF(AND(G150="GL.CASH",L150="financing"),P150,0)</x:f>
        <x:v>0</x:v>
      </x:c>
      <x:c r="AA150" s="24" t="n">
        <x:f>IF(AND(G150="GL.CASH",L150="financing"),Q150,0)</x:f>
        <x:v>0</x:v>
      </x:c>
    </x:row>
    <x:row r="151" ht="25" customHeight="1">
      <x:c r="A151" s="3" t="str">
        <x:v>ACT/INSURANCE-M02/1</x:v>
      </x:c>
      <x:c r="B151" s="3" t="str">
        <x:v>INSURANCE-M02</x:v>
      </x:c>
      <x:c r="C151" s="16" t="n">
        <x:v>2</x:v>
      </x:c>
      <x:c r="D151" s="30" t="n">
        <x:v>46438</x:v>
      </x:c>
      <x:c r="E151" s="30" t="n">
        <x:v>46419</x:v>
      </x:c>
      <x:c r="F151" s="30" t="n">
        <x:v>46468</x:v>
      </x:c>
      <x:c r="G151" s="3" t="str">
        <x:v>GL.OPEX.OPX.INS_PRE</x:v>
      </x:c>
      <x:c r="H151" s="3" t="str">
        <x:v>CORP</x:v>
      </x:c>
      <x:c r="I151" s="3" t="str">
        <x:v>V.INSURANCE</x:v>
      </x:c>
      <x:c r="J151" s="3" t="str">
        <x:v>MAP.ACTUAL.COST.OPX.INS_PRE.V.INSURANCE.CORP</x:v>
      </x:c>
      <x:c r="K151" s="3" t="str">
        <x:v>OPX.INS_PRE</x:v>
      </x:c>
      <x:c r="L151" s="3" t="str">
        <x:v>operating</x:v>
      </x:c>
      <x:c r="M151" s="3" t="str">
        <x:v>recurring</x:v>
      </x:c>
      <x:c r="N151" s="3" t="str">
        <x:v>committed</x:v>
      </x:c>
      <x:c r="O151" s="3" t="str">
        <x:v>fixed</x:v>
      </x:c>
      <x:c r="P151" s="32" t="n">
        <x:v>1250</x:v>
      </x:c>
      <x:c r="Q151" s="32" t="n">
        <x:v>0</x:v>
      </x:c>
      <x:c r="R151" s="24" t="n">
        <x:f>P151-Q151</x:f>
        <x:v>1250</x:v>
      </x:c>
      <x:c r="S151" s="18" t="n">
        <x:f>'D03_Accounts'!D60</x:f>
        <x:v>1</x:v>
      </x:c>
      <x:c r="T151" s="24" t="n">
        <x:f>R151*S151</x:f>
        <x:v>1250</x:v>
      </x:c>
      <x:c r="U151" s="25" t="str">
        <x:f>'D03_Mappings'!E49</x:f>
        <x:v>operating_expense</x:v>
      </x:c>
      <x:c r="V151" s="24" t="str">
        <x:f>IF(I151="",IF(U151="people","PAYROLL","UNMAPPED"),I151)</x:f>
        <x:v>V.INSURANCE</x:v>
      </x:c>
      <x:c r="W151" s="24" t="n">
        <x:f>IF(AND(G151="GL.CASH",L151="operating"),Q151,0)</x:f>
        <x:v>0</x:v>
      </x:c>
      <x:c r="X151" s="24" t="n">
        <x:f>IF(AND(G151="GL.CASH",L151="operating"),P151,0)</x:f>
        <x:v>0</x:v>
      </x:c>
      <x:c r="Y151" s="24" t="n">
        <x:f>IF(AND(G151="GL.CASH",L151="investing"),Q151-P151,0)</x:f>
        <x:v>0</x:v>
      </x:c>
      <x:c r="Z151" s="24" t="n">
        <x:f>IF(AND(G151="GL.CASH",L151="financing"),P151,0)</x:f>
        <x:v>0</x:v>
      </x:c>
      <x:c r="AA151" s="24" t="n">
        <x:f>IF(AND(G151="GL.CASH",L151="financing"),Q151,0)</x:f>
        <x:v>0</x:v>
      </x:c>
    </x:row>
    <x:row r="152" ht="25" customHeight="1">
      <x:c r="A152" s="3" t="str">
        <x:v>ACT/INSURANCE-M02/2</x:v>
      </x:c>
      <x:c r="B152" s="3" t="str">
        <x:v>INSURANCE-M02</x:v>
      </x:c>
      <x:c r="C152" s="16" t="n">
        <x:v>2</x:v>
      </x:c>
      <x:c r="D152" s="30" t="n">
        <x:v>46438</x:v>
      </x:c>
      <x:c r="E152" s="30" t="n">
        <x:v>46419</x:v>
      </x:c>
      <x:c r="F152" s="30" t="n">
        <x:v>46468</x:v>
      </x:c>
      <x:c r="G152" s="3" t="str">
        <x:v>GL.AP.SUPPLIER</x:v>
      </x:c>
      <x:c r="H152" s="3" t="str">
        <x:v>CORP</x:v>
      </x:c>
      <x:c r="I152" s="3" t="str">
        <x:v>V.INSURANCE</x:v>
      </x:c>
      <x:c r="J152" s="3" t="str">
        <x:v>MAP.ACTUAL.COST.OPX.INS_PRE.V.INSURANCE.CORP</x:v>
      </x:c>
      <x:c r="K152" s="3" t="str">
        <x:v>OPX.INS_PRE</x:v>
      </x:c>
      <x:c r="L152" s="3" t="str">
        <x:v>operating</x:v>
      </x:c>
      <x:c r="M152" s="3" t="str">
        <x:v>not_applicable</x:v>
      </x:c>
      <x:c r="N152" s="3" t="str">
        <x:v>not_applicable</x:v>
      </x:c>
      <x:c r="O152" s="3" t="str">
        <x:v>not_applicable</x:v>
      </x:c>
      <x:c r="P152" s="32" t="n">
        <x:v>0</x:v>
      </x:c>
      <x:c r="Q152" s="32" t="n">
        <x:v>1250</x:v>
      </x:c>
      <x:c r="R152" s="24" t="n">
        <x:f>P152-Q152</x:f>
        <x:v>-1250</x:v>
      </x:c>
      <x:c r="S152" s="18" t="n">
        <x:f>'D03_Accounts'!D23</x:f>
        <x:v>0</x:v>
      </x:c>
      <x:c r="T152" s="24" t="n">
        <x:f>R152*S152</x:f>
        <x:v>0</x:v>
      </x:c>
      <x:c r="U152" s="25" t="str">
        <x:f>'D03_Mappings'!E50</x:f>
        <x:v>ap</x:v>
      </x:c>
      <x:c r="V152" s="24" t="str">
        <x:f>IF(I152="",IF(U152="people","PAYROLL","UNMAPPED"),I152)</x:f>
        <x:v>V.INSURANCE</x:v>
      </x:c>
      <x:c r="W152" s="24" t="n">
        <x:f>IF(AND(G152="GL.CASH",L152="operating"),Q152,0)</x:f>
        <x:v>0</x:v>
      </x:c>
      <x:c r="X152" s="24" t="n">
        <x:f>IF(AND(G152="GL.CASH",L152="operating"),P152,0)</x:f>
        <x:v>0</x:v>
      </x:c>
      <x:c r="Y152" s="24" t="n">
        <x:f>IF(AND(G152="GL.CASH",L152="investing"),Q152-P152,0)</x:f>
        <x:v>0</x:v>
      </x:c>
      <x:c r="Z152" s="24" t="n">
        <x:f>IF(AND(G152="GL.CASH",L152="financing"),P152,0)</x:f>
        <x:v>0</x:v>
      </x:c>
      <x:c r="AA152" s="24" t="n">
        <x:f>IF(AND(G152="GL.CASH",L152="financing"),Q152,0)</x:f>
        <x:v>0</x:v>
      </x:c>
    </x:row>
    <x:row r="153" ht="25" customHeight="1">
      <x:c r="A153" s="3" t="str">
        <x:v>ACT/LEGAL-M02/1</x:v>
      </x:c>
      <x:c r="B153" s="3" t="str">
        <x:v>LEGAL-M02</x:v>
      </x:c>
      <x:c r="C153" s="16" t="n">
        <x:v>2</x:v>
      </x:c>
      <x:c r="D153" s="30" t="n">
        <x:v>46438</x:v>
      </x:c>
      <x:c r="E153" s="30" t="n">
        <x:v>46419</x:v>
      </x:c>
      <x:c r="F153" s="30" t="n">
        <x:v>46468</x:v>
      </x:c>
      <x:c r="G153" s="3" t="str">
        <x:v>GL.OPEX.REG.LEGAL_APP</x:v>
      </x:c>
      <x:c r="H153" s="3" t="str">
        <x:v>COMP</x:v>
      </x:c>
      <x:c r="I153" s="3" t="str">
        <x:v>V.LEGAL</x:v>
      </x:c>
      <x:c r="J153" s="3" t="str">
        <x:v>MAP.ACTUAL.COST.REG.LEGAL_APP.V.LEGAL.COMP</x:v>
      </x:c>
      <x:c r="K153" s="3" t="str">
        <x:v>OPX.REG.LEGAL_APP</x:v>
      </x:c>
      <x:c r="L153" s="3" t="str">
        <x:v>operating</x:v>
      </x:c>
      <x:c r="M153" s="3" t="str">
        <x:v>one_off</x:v>
      </x:c>
      <x:c r="N153" s="3" t="str">
        <x:v>committed</x:v>
      </x:c>
      <x:c r="O153" s="3" t="str">
        <x:v>fixed</x:v>
      </x:c>
      <x:c r="P153" s="32" t="n">
        <x:v>10000</x:v>
      </x:c>
      <x:c r="Q153" s="32" t="n">
        <x:v>0</x:v>
      </x:c>
      <x:c r="R153" s="24" t="n">
        <x:f>P153-Q153</x:f>
        <x:v>10000</x:v>
      </x:c>
      <x:c r="S153" s="18" t="n">
        <x:f>'D03_Accounts'!D81</x:f>
        <x:v>1</x:v>
      </x:c>
      <x:c r="T153" s="24" t="n">
        <x:f>R153*S153</x:f>
        <x:v>10000</x:v>
      </x:c>
      <x:c r="U153" s="25" t="str">
        <x:f>'D03_Mappings'!E136</x:f>
        <x:v>operating_expense</x:v>
      </x:c>
      <x:c r="V153" s="24" t="str">
        <x:f>IF(I153="",IF(U153="people","PAYROLL","UNMAPPED"),I153)</x:f>
        <x:v>V.LEGAL</x:v>
      </x:c>
      <x:c r="W153" s="24" t="n">
        <x:f>IF(AND(G153="GL.CASH",L153="operating"),Q153,0)</x:f>
        <x:v>0</x:v>
      </x:c>
      <x:c r="X153" s="24" t="n">
        <x:f>IF(AND(G153="GL.CASH",L153="operating"),P153,0)</x:f>
        <x:v>0</x:v>
      </x:c>
      <x:c r="Y153" s="24" t="n">
        <x:f>IF(AND(G153="GL.CASH",L153="investing"),Q153-P153,0)</x:f>
        <x:v>0</x:v>
      </x:c>
      <x:c r="Z153" s="24" t="n">
        <x:f>IF(AND(G153="GL.CASH",L153="financing"),P153,0)</x:f>
        <x:v>0</x:v>
      </x:c>
      <x:c r="AA153" s="24" t="n">
        <x:f>IF(AND(G153="GL.CASH",L153="financing"),Q153,0)</x:f>
        <x:v>0</x:v>
      </x:c>
    </x:row>
    <x:row r="154" ht="25" customHeight="1">
      <x:c r="A154" s="3" t="str">
        <x:v>ACT/LEGAL-M02/2</x:v>
      </x:c>
      <x:c r="B154" s="3" t="str">
        <x:v>LEGAL-M02</x:v>
      </x:c>
      <x:c r="C154" s="16" t="n">
        <x:v>2</x:v>
      </x:c>
      <x:c r="D154" s="30" t="n">
        <x:v>46438</x:v>
      </x:c>
      <x:c r="E154" s="30" t="n">
        <x:v>46419</x:v>
      </x:c>
      <x:c r="F154" s="30" t="n">
        <x:v>46468</x:v>
      </x:c>
      <x:c r="G154" s="3" t="str">
        <x:v>GL.VAT.DOM_ASSET</x:v>
      </x:c>
      <x:c r="H154" s="3" t="str">
        <x:v>COMP</x:v>
      </x:c>
      <x:c r="I154" s="3" t="str">
        <x:v>V.LEGAL</x:v>
      </x:c>
      <x:c r="J154" s="3" t="str">
        <x:v>MAP.ACTUAL.COST.REG.LEGAL_APP.V.LEGAL.COMP</x:v>
      </x:c>
      <x:c r="K154" s="3" t="str">
        <x:v>OPX.REG.LEGAL_APP</x:v>
      </x:c>
      <x:c r="L154" s="3" t="str">
        <x:v>operating</x:v>
      </x:c>
      <x:c r="M154" s="3" t="str">
        <x:v>not_applicable</x:v>
      </x:c>
      <x:c r="N154" s="3" t="str">
        <x:v>not_applicable</x:v>
      </x:c>
      <x:c r="O154" s="3" t="str">
        <x:v>not_applicable</x:v>
      </x:c>
      <x:c r="P154" s="32" t="n">
        <x:v>1900</x:v>
      </x:c>
      <x:c r="Q154" s="32" t="n">
        <x:v>0</x:v>
      </x:c>
      <x:c r="R154" s="24" t="n">
        <x:f>P154-Q154</x:f>
        <x:v>1900</x:v>
      </x:c>
      <x:c r="S154" s="18" t="n">
        <x:f>'D03_Accounts'!D15</x:f>
        <x:v>0</x:v>
      </x:c>
      <x:c r="T154" s="24" t="n">
        <x:f>R154*S154</x:f>
        <x:v>0</x:v>
      </x:c>
      <x:c r="U154" s="25" t="str">
        <x:f>'D03_Mappings'!E137</x:f>
        <x:v>tax_assets</x:v>
      </x:c>
      <x:c r="V154" s="24" t="str">
        <x:f>IF(I154="",IF(U154="people","PAYROLL","UNMAPPED"),I154)</x:f>
        <x:v>V.LEGAL</x:v>
      </x:c>
      <x:c r="W154" s="24" t="n">
        <x:f>IF(AND(G154="GL.CASH",L154="operating"),Q154,0)</x:f>
        <x:v>0</x:v>
      </x:c>
      <x:c r="X154" s="24" t="n">
        <x:f>IF(AND(G154="GL.CASH",L154="operating"),P154,0)</x:f>
        <x:v>0</x:v>
      </x:c>
      <x:c r="Y154" s="24" t="n">
        <x:f>IF(AND(G154="GL.CASH",L154="investing"),Q154-P154,0)</x:f>
        <x:v>0</x:v>
      </x:c>
      <x:c r="Z154" s="24" t="n">
        <x:f>IF(AND(G154="GL.CASH",L154="financing"),P154,0)</x:f>
        <x:v>0</x:v>
      </x:c>
      <x:c r="AA154" s="24" t="n">
        <x:f>IF(AND(G154="GL.CASH",L154="financing"),Q154,0)</x:f>
        <x:v>0</x:v>
      </x:c>
    </x:row>
    <x:row r="155" ht="25" customHeight="1">
      <x:c r="A155" s="3" t="str">
        <x:v>ACT/LEGAL-M02/3</x:v>
      </x:c>
      <x:c r="B155" s="3" t="str">
        <x:v>LEGAL-M02</x:v>
      </x:c>
      <x:c r="C155" s="16" t="n">
        <x:v>2</x:v>
      </x:c>
      <x:c r="D155" s="30" t="n">
        <x:v>46438</x:v>
      </x:c>
      <x:c r="E155" s="30" t="n">
        <x:v>46419</x:v>
      </x:c>
      <x:c r="F155" s="30" t="n">
        <x:v>46468</x:v>
      </x:c>
      <x:c r="G155" s="3" t="str">
        <x:v>GL.AP.SUPPLIER</x:v>
      </x:c>
      <x:c r="H155" s="3" t="str">
        <x:v>COMP</x:v>
      </x:c>
      <x:c r="I155" s="3" t="str">
        <x:v>V.LEGAL</x:v>
      </x:c>
      <x:c r="J155" s="3" t="str">
        <x:v>MAP.ACTUAL.COST.REG.LEGAL_APP.V.LEGAL.COMP</x:v>
      </x:c>
      <x:c r="K155" s="3" t="str">
        <x:v>OPX.REG.LEGAL_APP</x:v>
      </x:c>
      <x:c r="L155" s="3" t="str">
        <x:v>operating</x:v>
      </x:c>
      <x:c r="M155" s="3" t="str">
        <x:v>not_applicable</x:v>
      </x:c>
      <x:c r="N155" s="3" t="str">
        <x:v>not_applicable</x:v>
      </x:c>
      <x:c r="O155" s="3" t="str">
        <x:v>not_applicable</x:v>
      </x:c>
      <x:c r="P155" s="32" t="n">
        <x:v>0</x:v>
      </x:c>
      <x:c r="Q155" s="32" t="n">
        <x:v>11900</x:v>
      </x:c>
      <x:c r="R155" s="24" t="n">
        <x:f>P155-Q155</x:f>
        <x:v>-11900</x:v>
      </x:c>
      <x:c r="S155" s="18" t="n">
        <x:f>'D03_Accounts'!D23</x:f>
        <x:v>0</x:v>
      </x:c>
      <x:c r="T155" s="24" t="n">
        <x:f>R155*S155</x:f>
        <x:v>0</x:v>
      </x:c>
      <x:c r="U155" s="25" t="str">
        <x:f>'D03_Mappings'!E138</x:f>
        <x:v>ap</x:v>
      </x:c>
      <x:c r="V155" s="24" t="str">
        <x:f>IF(I155="",IF(U155="people","PAYROLL","UNMAPPED"),I155)</x:f>
        <x:v>V.LEGAL</x:v>
      </x:c>
      <x:c r="W155" s="24" t="n">
        <x:f>IF(AND(G155="GL.CASH",L155="operating"),Q155,0)</x:f>
        <x:v>0</x:v>
      </x:c>
      <x:c r="X155" s="24" t="n">
        <x:f>IF(AND(G155="GL.CASH",L155="operating"),P155,0)</x:f>
        <x:v>0</x:v>
      </x:c>
      <x:c r="Y155" s="24" t="n">
        <x:f>IF(AND(G155="GL.CASH",L155="investing"),Q155-P155,0)</x:f>
        <x:v>0</x:v>
      </x:c>
      <x:c r="Z155" s="24" t="n">
        <x:f>IF(AND(G155="GL.CASH",L155="financing"),P155,0)</x:f>
        <x:v>0</x:v>
      </x:c>
      <x:c r="AA155" s="24" t="n">
        <x:f>IF(AND(G155="GL.CASH",L155="financing"),Q155,0)</x:f>
        <x:v>0</x:v>
      </x:c>
    </x:row>
    <x:row r="156" ht="25" customHeight="1">
      <x:c r="A156" s="3" t="str">
        <x:v>ACT/OFFICE-M02/1</x:v>
      </x:c>
      <x:c r="B156" s="3" t="str">
        <x:v>OFFICE-M02</x:v>
      </x:c>
      <x:c r="C156" s="16" t="n">
        <x:v>2</x:v>
      </x:c>
      <x:c r="D156" s="30" t="n">
        <x:v>46438</x:v>
      </x:c>
      <x:c r="E156" s="30" t="n">
        <x:v>46419</x:v>
      </x:c>
      <x:c r="F156" s="30" t="n">
        <x:v>46468</x:v>
      </x:c>
      <x:c r="G156" s="3" t="str">
        <x:v>GL.OPEX.OPX.MISC</x:v>
      </x:c>
      <x:c r="H156" s="3" t="str">
        <x:v>CORP</x:v>
      </x:c>
      <x:c r="I156" s="3" t="str">
        <x:v>V.OFFICE</x:v>
      </x:c>
      <x:c r="J156" s="3" t="str">
        <x:v>MAP.ACTUAL.COST.OPX.MISC.V.OFFICE.CORP</x:v>
      </x:c>
      <x:c r="K156" s="3" t="str">
        <x:v>OPX.MISC</x:v>
      </x:c>
      <x:c r="L156" s="3" t="str">
        <x:v>operating</x:v>
      </x:c>
      <x:c r="M156" s="3" t="str">
        <x:v>recurring</x:v>
      </x:c>
      <x:c r="N156" s="3" t="str">
        <x:v>discretionary</x:v>
      </x:c>
      <x:c r="O156" s="3" t="str">
        <x:v>fixed</x:v>
      </x:c>
      <x:c r="P156" s="32" t="n">
        <x:v>4009.13</x:v>
      </x:c>
      <x:c r="Q156" s="32" t="n">
        <x:v>0</x:v>
      </x:c>
      <x:c r="R156" s="24" t="n">
        <x:f>P156-Q156</x:f>
        <x:v>4009.13</x:v>
      </x:c>
      <x:c r="S156" s="18" t="n">
        <x:f>'D03_Accounts'!D63</x:f>
        <x:v>1</x:v>
      </x:c>
      <x:c r="T156" s="24" t="n">
        <x:f>R156*S156</x:f>
        <x:v>4009.13</x:v>
      </x:c>
      <x:c r="U156" s="25" t="str">
        <x:f>'D03_Mappings'!E51</x:f>
        <x:v>operating_expense</x:v>
      </x:c>
      <x:c r="V156" s="24" t="str">
        <x:f>IF(I156="",IF(U156="people","PAYROLL","UNMAPPED"),I156)</x:f>
        <x:v>V.OFFICE</x:v>
      </x:c>
      <x:c r="W156" s="24" t="n">
        <x:f>IF(AND(G156="GL.CASH",L156="operating"),Q156,0)</x:f>
        <x:v>0</x:v>
      </x:c>
      <x:c r="X156" s="24" t="n">
        <x:f>IF(AND(G156="GL.CASH",L156="operating"),P156,0)</x:f>
        <x:v>0</x:v>
      </x:c>
      <x:c r="Y156" s="24" t="n">
        <x:f>IF(AND(G156="GL.CASH",L156="investing"),Q156-P156,0)</x:f>
        <x:v>0</x:v>
      </x:c>
      <x:c r="Z156" s="24" t="n">
        <x:f>IF(AND(G156="GL.CASH",L156="financing"),P156,0)</x:f>
        <x:v>0</x:v>
      </x:c>
      <x:c r="AA156" s="24" t="n">
        <x:f>IF(AND(G156="GL.CASH",L156="financing"),Q156,0)</x:f>
        <x:v>0</x:v>
      </x:c>
    </x:row>
    <x:row r="157" ht="25" customHeight="1">
      <x:c r="A157" s="3" t="str">
        <x:v>ACT/OFFICE-M02/2</x:v>
      </x:c>
      <x:c r="B157" s="3" t="str">
        <x:v>OFFICE-M02</x:v>
      </x:c>
      <x:c r="C157" s="16" t="n">
        <x:v>2</x:v>
      </x:c>
      <x:c r="D157" s="30" t="n">
        <x:v>46438</x:v>
      </x:c>
      <x:c r="E157" s="30" t="n">
        <x:v>46419</x:v>
      </x:c>
      <x:c r="F157" s="30" t="n">
        <x:v>46468</x:v>
      </x:c>
      <x:c r="G157" s="3" t="str">
        <x:v>GL.VAT.DOM_ASSET</x:v>
      </x:c>
      <x:c r="H157" s="3" t="str">
        <x:v>CORP</x:v>
      </x:c>
      <x:c r="I157" s="3" t="str">
        <x:v>V.OFFICE</x:v>
      </x:c>
      <x:c r="J157" s="3" t="str">
        <x:v>MAP.ACTUAL.COST.OPX.MISC.V.OFFICE.CORP</x:v>
      </x:c>
      <x:c r="K157" s="3" t="str">
        <x:v>OPX.MISC</x:v>
      </x:c>
      <x:c r="L157" s="3" t="str">
        <x:v>operating</x:v>
      </x:c>
      <x:c r="M157" s="3" t="str">
        <x:v>not_applicable</x:v>
      </x:c>
      <x:c r="N157" s="3" t="str">
        <x:v>not_applicable</x:v>
      </x:c>
      <x:c r="O157" s="3" t="str">
        <x:v>not_applicable</x:v>
      </x:c>
      <x:c r="P157" s="32" t="n">
        <x:v>761.73</x:v>
      </x:c>
      <x:c r="Q157" s="32" t="n">
        <x:v>0</x:v>
      </x:c>
      <x:c r="R157" s="24" t="n">
        <x:f>P157-Q157</x:f>
        <x:v>761.73</x:v>
      </x:c>
      <x:c r="S157" s="18" t="n">
        <x:f>'D03_Accounts'!D15</x:f>
        <x:v>0</x:v>
      </x:c>
      <x:c r="T157" s="24" t="n">
        <x:f>R157*S157</x:f>
        <x:v>0</x:v>
      </x:c>
      <x:c r="U157" s="25" t="str">
        <x:f>'D03_Mappings'!E52</x:f>
        <x:v>tax_assets</x:v>
      </x:c>
      <x:c r="V157" s="24" t="str">
        <x:f>IF(I157="",IF(U157="people","PAYROLL","UNMAPPED"),I157)</x:f>
        <x:v>V.OFFICE</x:v>
      </x:c>
      <x:c r="W157" s="24" t="n">
        <x:f>IF(AND(G157="GL.CASH",L157="operating"),Q157,0)</x:f>
        <x:v>0</x:v>
      </x:c>
      <x:c r="X157" s="24" t="n">
        <x:f>IF(AND(G157="GL.CASH",L157="operating"),P157,0)</x:f>
        <x:v>0</x:v>
      </x:c>
      <x:c r="Y157" s="24" t="n">
        <x:f>IF(AND(G157="GL.CASH",L157="investing"),Q157-P157,0)</x:f>
        <x:v>0</x:v>
      </x:c>
      <x:c r="Z157" s="24" t="n">
        <x:f>IF(AND(G157="GL.CASH",L157="financing"),P157,0)</x:f>
        <x:v>0</x:v>
      </x:c>
      <x:c r="AA157" s="24" t="n">
        <x:f>IF(AND(G157="GL.CASH",L157="financing"),Q157,0)</x:f>
        <x:v>0</x:v>
      </x:c>
    </x:row>
    <x:row r="158" ht="25" customHeight="1">
      <x:c r="A158" s="3" t="str">
        <x:v>ACT/OFFICE-M02/3</x:v>
      </x:c>
      <x:c r="B158" s="3" t="str">
        <x:v>OFFICE-M02</x:v>
      </x:c>
      <x:c r="C158" s="16" t="n">
        <x:v>2</x:v>
      </x:c>
      <x:c r="D158" s="30" t="n">
        <x:v>46438</x:v>
      </x:c>
      <x:c r="E158" s="30" t="n">
        <x:v>46419</x:v>
      </x:c>
      <x:c r="F158" s="30" t="n">
        <x:v>46468</x:v>
      </x:c>
      <x:c r="G158" s="3" t="str">
        <x:v>GL.AP.SUPPLIER</x:v>
      </x:c>
      <x:c r="H158" s="3" t="str">
        <x:v>CORP</x:v>
      </x:c>
      <x:c r="I158" s="3" t="str">
        <x:v>V.OFFICE</x:v>
      </x:c>
      <x:c r="J158" s="3" t="str">
        <x:v>MAP.ACTUAL.COST.OPX.MISC.V.OFFICE.CORP</x:v>
      </x:c>
      <x:c r="K158" s="3" t="str">
        <x:v>OPX.MISC</x:v>
      </x:c>
      <x:c r="L158" s="3" t="str">
        <x:v>operating</x:v>
      </x:c>
      <x:c r="M158" s="3" t="str">
        <x:v>not_applicable</x:v>
      </x:c>
      <x:c r="N158" s="3" t="str">
        <x:v>not_applicable</x:v>
      </x:c>
      <x:c r="O158" s="3" t="str">
        <x:v>not_applicable</x:v>
      </x:c>
      <x:c r="P158" s="32" t="n">
        <x:v>0</x:v>
      </x:c>
      <x:c r="Q158" s="32" t="n">
        <x:v>4770.86</x:v>
      </x:c>
      <x:c r="R158" s="24" t="n">
        <x:f>P158-Q158</x:f>
        <x:v>-4770.86</x:v>
      </x:c>
      <x:c r="S158" s="18" t="n">
        <x:f>'D03_Accounts'!D23</x:f>
        <x:v>0</x:v>
      </x:c>
      <x:c r="T158" s="24" t="n">
        <x:f>R158*S158</x:f>
        <x:v>0</x:v>
      </x:c>
      <x:c r="U158" s="25" t="str">
        <x:f>'D03_Mappings'!E53</x:f>
        <x:v>ap</x:v>
      </x:c>
      <x:c r="V158" s="24" t="str">
        <x:f>IF(I158="",IF(U158="people","PAYROLL","UNMAPPED"),I158)</x:f>
        <x:v>V.OFFICE</x:v>
      </x:c>
      <x:c r="W158" s="24" t="n">
        <x:f>IF(AND(G158="GL.CASH",L158="operating"),Q158,0)</x:f>
        <x:v>0</x:v>
      </x:c>
      <x:c r="X158" s="24" t="n">
        <x:f>IF(AND(G158="GL.CASH",L158="operating"),P158,0)</x:f>
        <x:v>0</x:v>
      </x:c>
      <x:c r="Y158" s="24" t="n">
        <x:f>IF(AND(G158="GL.CASH",L158="investing"),Q158-P158,0)</x:f>
        <x:v>0</x:v>
      </x:c>
      <x:c r="Z158" s="24" t="n">
        <x:f>IF(AND(G158="GL.CASH",L158="financing"),P158,0)</x:f>
        <x:v>0</x:v>
      </x:c>
      <x:c r="AA158" s="24" t="n">
        <x:f>IF(AND(G158="GL.CASH",L158="financing"),Q158,0)</x:f>
        <x:v>0</x:v>
      </x:c>
    </x:row>
    <x:row r="159" ht="25" customHeight="1">
      <x:c r="A159" s="3" t="str">
        <x:v>ACT/PAYADMIN-M02/1</x:v>
      </x:c>
      <x:c r="B159" s="3" t="str">
        <x:v>PAYADMIN-M02</x:v>
      </x:c>
      <x:c r="C159" s="16" t="n">
        <x:v>2</x:v>
      </x:c>
      <x:c r="D159" s="30" t="n">
        <x:v>46438</x:v>
      </x:c>
      <x:c r="E159" s="30" t="n">
        <x:v>46419</x:v>
      </x:c>
      <x:c r="F159" s="30" t="n">
        <x:v>46468</x:v>
      </x:c>
      <x:c r="G159" s="3" t="str">
        <x:v>GL.OPEX.OPX.PAYROLL</x:v>
      </x:c>
      <x:c r="H159" s="3" t="str">
        <x:v>FIN</x:v>
      </x:c>
      <x:c r="I159" s="3" t="str">
        <x:v>V.ACCOUNTS</x:v>
      </x:c>
      <x:c r="J159" s="3" t="str">
        <x:v>MAP.ACTUAL.COST.OPX.PAYROLL.V.ACCOUNTS.FIN</x:v>
      </x:c>
      <x:c r="K159" s="3" t="str">
        <x:v>OPX.PAYROLL</x:v>
      </x:c>
      <x:c r="L159" s="3" t="str">
        <x:v>operating</x:v>
      </x:c>
      <x:c r="M159" s="3" t="str">
        <x:v>recurring</x:v>
      </x:c>
      <x:c r="N159" s="3" t="str">
        <x:v>committed</x:v>
      </x:c>
      <x:c r="O159" s="3" t="str">
        <x:v>fixed</x:v>
      </x:c>
      <x:c r="P159" s="32" t="n">
        <x:v>75</x:v>
      </x:c>
      <x:c r="Q159" s="32" t="n">
        <x:v>0</x:v>
      </x:c>
      <x:c r="R159" s="24" t="n">
        <x:f>P159-Q159</x:f>
        <x:v>75</x:v>
      </x:c>
      <x:c r="S159" s="18" t="n">
        <x:f>'D03_Accounts'!D55</x:f>
        <x:v>1</x:v>
      </x:c>
      <x:c r="T159" s="24" t="n">
        <x:f>R159*S159</x:f>
        <x:v>75</x:v>
      </x:c>
      <x:c r="U159" s="25" t="str">
        <x:f>'D03_Mappings'!E54</x:f>
        <x:v>operating_expense</x:v>
      </x:c>
      <x:c r="V159" s="24" t="str">
        <x:f>IF(I159="",IF(U159="people","PAYROLL","UNMAPPED"),I159)</x:f>
        <x:v>V.ACCOUNTS</x:v>
      </x:c>
      <x:c r="W159" s="24" t="n">
        <x:f>IF(AND(G159="GL.CASH",L159="operating"),Q159,0)</x:f>
        <x:v>0</x:v>
      </x:c>
      <x:c r="X159" s="24" t="n">
        <x:f>IF(AND(G159="GL.CASH",L159="operating"),P159,0)</x:f>
        <x:v>0</x:v>
      </x:c>
      <x:c r="Y159" s="24" t="n">
        <x:f>IF(AND(G159="GL.CASH",L159="investing"),Q159-P159,0)</x:f>
        <x:v>0</x:v>
      </x:c>
      <x:c r="Z159" s="24" t="n">
        <x:f>IF(AND(G159="GL.CASH",L159="financing"),P159,0)</x:f>
        <x:v>0</x:v>
      </x:c>
      <x:c r="AA159" s="24" t="n">
        <x:f>IF(AND(G159="GL.CASH",L159="financing"),Q159,0)</x:f>
        <x:v>0</x:v>
      </x:c>
    </x:row>
    <x:row r="160" ht="25" customHeight="1">
      <x:c r="A160" s="3" t="str">
        <x:v>ACT/PAYADMIN-M02/2</x:v>
      </x:c>
      <x:c r="B160" s="3" t="str">
        <x:v>PAYADMIN-M02</x:v>
      </x:c>
      <x:c r="C160" s="16" t="n">
        <x:v>2</x:v>
      </x:c>
      <x:c r="D160" s="30" t="n">
        <x:v>46438</x:v>
      </x:c>
      <x:c r="E160" s="30" t="n">
        <x:v>46419</x:v>
      </x:c>
      <x:c r="F160" s="30" t="n">
        <x:v>46468</x:v>
      </x:c>
      <x:c r="G160" s="3" t="str">
        <x:v>GL.VAT.DOM_ASSET</x:v>
      </x:c>
      <x:c r="H160" s="3" t="str">
        <x:v>FIN</x:v>
      </x:c>
      <x:c r="I160" s="3" t="str">
        <x:v>V.ACCOUNTS</x:v>
      </x:c>
      <x:c r="J160" s="3" t="str">
        <x:v>MAP.ACTUAL.COST.OPX.PAYROLL.V.ACCOUNTS.FIN</x:v>
      </x:c>
      <x:c r="K160" s="3" t="str">
        <x:v>OPX.PAYROLL</x:v>
      </x:c>
      <x:c r="L160" s="3" t="str">
        <x:v>operating</x:v>
      </x:c>
      <x:c r="M160" s="3" t="str">
        <x:v>not_applicable</x:v>
      </x:c>
      <x:c r="N160" s="3" t="str">
        <x:v>not_applicable</x:v>
      </x:c>
      <x:c r="O160" s="3" t="str">
        <x:v>not_applicable</x:v>
      </x:c>
      <x:c r="P160" s="32" t="n">
        <x:v>14.25</x:v>
      </x:c>
      <x:c r="Q160" s="32" t="n">
        <x:v>0</x:v>
      </x:c>
      <x:c r="R160" s="24" t="n">
        <x:f>P160-Q160</x:f>
        <x:v>14.25</x:v>
      </x:c>
      <x:c r="S160" s="18" t="n">
        <x:f>'D03_Accounts'!D15</x:f>
        <x:v>0</x:v>
      </x:c>
      <x:c r="T160" s="24" t="n">
        <x:f>R160*S160</x:f>
        <x:v>0</x:v>
      </x:c>
      <x:c r="U160" s="25" t="str">
        <x:f>'D03_Mappings'!E55</x:f>
        <x:v>tax_assets</x:v>
      </x:c>
      <x:c r="V160" s="24" t="str">
        <x:f>IF(I160="",IF(U160="people","PAYROLL","UNMAPPED"),I160)</x:f>
        <x:v>V.ACCOUNTS</x:v>
      </x:c>
      <x:c r="W160" s="24" t="n">
        <x:f>IF(AND(G160="GL.CASH",L160="operating"),Q160,0)</x:f>
        <x:v>0</x:v>
      </x:c>
      <x:c r="X160" s="24" t="n">
        <x:f>IF(AND(G160="GL.CASH",L160="operating"),P160,0)</x:f>
        <x:v>0</x:v>
      </x:c>
      <x:c r="Y160" s="24" t="n">
        <x:f>IF(AND(G160="GL.CASH",L160="investing"),Q160-P160,0)</x:f>
        <x:v>0</x:v>
      </x:c>
      <x:c r="Z160" s="24" t="n">
        <x:f>IF(AND(G160="GL.CASH",L160="financing"),P160,0)</x:f>
        <x:v>0</x:v>
      </x:c>
      <x:c r="AA160" s="24" t="n">
        <x:f>IF(AND(G160="GL.CASH",L160="financing"),Q160,0)</x:f>
        <x:v>0</x:v>
      </x:c>
    </x:row>
    <x:row r="161" ht="25" customHeight="1">
      <x:c r="A161" s="3" t="str">
        <x:v>ACT/PAYADMIN-M02/3</x:v>
      </x:c>
      <x:c r="B161" s="3" t="str">
        <x:v>PAYADMIN-M02</x:v>
      </x:c>
      <x:c r="C161" s="16" t="n">
        <x:v>2</x:v>
      </x:c>
      <x:c r="D161" s="30" t="n">
        <x:v>46438</x:v>
      </x:c>
      <x:c r="E161" s="30" t="n">
        <x:v>46419</x:v>
      </x:c>
      <x:c r="F161" s="30" t="n">
        <x:v>46468</x:v>
      </x:c>
      <x:c r="G161" s="3" t="str">
        <x:v>GL.AP.SUPPLIER</x:v>
      </x:c>
      <x:c r="H161" s="3" t="str">
        <x:v>FIN</x:v>
      </x:c>
      <x:c r="I161" s="3" t="str">
        <x:v>V.ACCOUNTS</x:v>
      </x:c>
      <x:c r="J161" s="3" t="str">
        <x:v>MAP.ACTUAL.COST.OPX.PAYROLL.V.ACCOUNTS.FIN</x:v>
      </x:c>
      <x:c r="K161" s="3" t="str">
        <x:v>OPX.PAYROLL</x:v>
      </x:c>
      <x:c r="L161" s="3" t="str">
        <x:v>operating</x:v>
      </x:c>
      <x:c r="M161" s="3" t="str">
        <x:v>not_applicable</x:v>
      </x:c>
      <x:c r="N161" s="3" t="str">
        <x:v>not_applicable</x:v>
      </x:c>
      <x:c r="O161" s="3" t="str">
        <x:v>not_applicable</x:v>
      </x:c>
      <x:c r="P161" s="32" t="n">
        <x:v>0</x:v>
      </x:c>
      <x:c r="Q161" s="32" t="n">
        <x:v>89.25</x:v>
      </x:c>
      <x:c r="R161" s="24" t="n">
        <x:f>P161-Q161</x:f>
        <x:v>-89.25</x:v>
      </x:c>
      <x:c r="S161" s="18" t="n">
        <x:f>'D03_Accounts'!D23</x:f>
        <x:v>0</x:v>
      </x:c>
      <x:c r="T161" s="24" t="n">
        <x:f>R161*S161</x:f>
        <x:v>0</x:v>
      </x:c>
      <x:c r="U161" s="25" t="str">
        <x:f>'D03_Mappings'!E56</x:f>
        <x:v>ap</x:v>
      </x:c>
      <x:c r="V161" s="24" t="str">
        <x:f>IF(I161="",IF(U161="people","PAYROLL","UNMAPPED"),I161)</x:f>
        <x:v>V.ACCOUNTS</x:v>
      </x:c>
      <x:c r="W161" s="24" t="n">
        <x:f>IF(AND(G161="GL.CASH",L161="operating"),Q161,0)</x:f>
        <x:v>0</x:v>
      </x:c>
      <x:c r="X161" s="24" t="n">
        <x:f>IF(AND(G161="GL.CASH",L161="operating"),P161,0)</x:f>
        <x:v>0</x:v>
      </x:c>
      <x:c r="Y161" s="24" t="n">
        <x:f>IF(AND(G161="GL.CASH",L161="investing"),Q161-P161,0)</x:f>
        <x:v>0</x:v>
      </x:c>
      <x:c r="Z161" s="24" t="n">
        <x:f>IF(AND(G161="GL.CASH",L161="financing"),P161,0)</x:f>
        <x:v>0</x:v>
      </x:c>
      <x:c r="AA161" s="24" t="n">
        <x:f>IF(AND(G161="GL.CASH",L161="financing"),Q161,0)</x:f>
        <x:v>0</x:v>
      </x:c>
    </x:row>
    <x:row r="162" ht="25" customHeight="1">
      <x:c r="A162" s="3" t="str">
        <x:v>ACT/SW-M02-P01/1</x:v>
      </x:c>
      <x:c r="B162" s="3" t="str">
        <x:v>SW-M02-P01</x:v>
      </x:c>
      <x:c r="C162" s="16" t="n">
        <x:v>2</x:v>
      </x:c>
      <x:c r="D162" s="30" t="n">
        <x:v>46438</x:v>
      </x:c>
      <x:c r="E162" s="30" t="n">
        <x:v>46419</x:v>
      </x:c>
      <x:c r="F162" s="30" t="n">
        <x:v>46468</x:v>
      </x:c>
      <x:c r="G162" s="3" t="str">
        <x:v>GL.OPEX.PPL.SW</x:v>
      </x:c>
      <x:c r="H162" s="3" t="str">
        <x:v>MGMT</x:v>
      </x:c>
      <x:c r="I162" s="3" t="str">
        <x:v>V.SOFTWARE</x:v>
      </x:c>
      <x:c r="J162" s="3" t="str">
        <x:v>MAP.ACTUAL.COST.RC.PPL.SW.MGMT.V.SOFTWARE.MGMT</x:v>
      </x:c>
      <x:c r="K162" s="3" t="str">
        <x:v>OPX.SOFTWARE</x:v>
      </x:c>
      <x:c r="L162" s="3" t="str">
        <x:v>operating</x:v>
      </x:c>
      <x:c r="M162" s="3" t="str">
        <x:v>recurring</x:v>
      </x:c>
      <x:c r="N162" s="3" t="str">
        <x:v>committed</x:v>
      </x:c>
      <x:c r="O162" s="3" t="str">
        <x:v>fixed</x:v>
      </x:c>
      <x:c r="P162" s="32" t="n">
        <x:v>450</x:v>
      </x:c>
      <x:c r="Q162" s="32" t="n">
        <x:v>0</x:v>
      </x:c>
      <x:c r="R162" s="24" t="n">
        <x:f>P162-Q162</x:f>
        <x:v>450</x:v>
      </x:c>
      <x:c r="S162" s="18" t="n">
        <x:f>'D03_Accounts'!D66</x:f>
        <x:v>1</x:v>
      </x:c>
      <x:c r="T162" s="24" t="n">
        <x:f>R162*S162</x:f>
        <x:v>450</x:v>
      </x:c>
      <x:c r="U162" s="25" t="str">
        <x:f>'D03_Mappings'!E121</x:f>
        <x:v>operating_expense</x:v>
      </x:c>
      <x:c r="V162" s="24" t="str">
        <x:f>IF(I162="",IF(U162="people","PAYROLL","UNMAPPED"),I162)</x:f>
        <x:v>V.SOFTWARE</x:v>
      </x:c>
      <x:c r="W162" s="24" t="n">
        <x:f>IF(AND(G162="GL.CASH",L162="operating"),Q162,0)</x:f>
        <x:v>0</x:v>
      </x:c>
      <x:c r="X162" s="24" t="n">
        <x:f>IF(AND(G162="GL.CASH",L162="operating"),P162,0)</x:f>
        <x:v>0</x:v>
      </x:c>
      <x:c r="Y162" s="24" t="n">
        <x:f>IF(AND(G162="GL.CASH",L162="investing"),Q162-P162,0)</x:f>
        <x:v>0</x:v>
      </x:c>
      <x:c r="Z162" s="24" t="n">
        <x:f>IF(AND(G162="GL.CASH",L162="financing"),P162,0)</x:f>
        <x:v>0</x:v>
      </x:c>
      <x:c r="AA162" s="24" t="n">
        <x:f>IF(AND(G162="GL.CASH",L162="financing"),Q162,0)</x:f>
        <x:v>0</x:v>
      </x:c>
    </x:row>
    <x:row r="163" ht="25" customHeight="1">
      <x:c r="A163" s="3" t="str">
        <x:v>ACT/SW-M02-P01/2</x:v>
      </x:c>
      <x:c r="B163" s="3" t="str">
        <x:v>SW-M02-P01</x:v>
      </x:c>
      <x:c r="C163" s="16" t="n">
        <x:v>2</x:v>
      </x:c>
      <x:c r="D163" s="30" t="n">
        <x:v>46438</x:v>
      </x:c>
      <x:c r="E163" s="30" t="n">
        <x:v>46419</x:v>
      </x:c>
      <x:c r="F163" s="30" t="n">
        <x:v>46468</x:v>
      </x:c>
      <x:c r="G163" s="3" t="str">
        <x:v>GL.VAT.DOM_ASSET</x:v>
      </x:c>
      <x:c r="H163" s="3" t="str">
        <x:v>MGMT</x:v>
      </x:c>
      <x:c r="I163" s="3" t="str">
        <x:v>V.SOFTWARE</x:v>
      </x:c>
      <x:c r="J163" s="3" t="str">
        <x:v>MAP.ACTUAL.COST.RC.PPL.SW.MGMT.V.SOFTWARE.MGMT</x:v>
      </x:c>
      <x:c r="K163" s="3" t="str">
        <x:v>OPX.SOFTWARE</x:v>
      </x:c>
      <x:c r="L163" s="3" t="str">
        <x:v>operating</x:v>
      </x:c>
      <x:c r="M163" s="3" t="str">
        <x:v>not_applicable</x:v>
      </x:c>
      <x:c r="N163" s="3" t="str">
        <x:v>not_applicable</x:v>
      </x:c>
      <x:c r="O163" s="3" t="str">
        <x:v>not_applicable</x:v>
      </x:c>
      <x:c r="P163" s="32" t="n">
        <x:v>85.5</x:v>
      </x:c>
      <x:c r="Q163" s="32" t="n">
        <x:v>0</x:v>
      </x:c>
      <x:c r="R163" s="24" t="n">
        <x:f>P163-Q163</x:f>
        <x:v>85.5</x:v>
      </x:c>
      <x:c r="S163" s="18" t="n">
        <x:f>'D03_Accounts'!D15</x:f>
        <x:v>0</x:v>
      </x:c>
      <x:c r="T163" s="24" t="n">
        <x:f>R163*S163</x:f>
        <x:v>0</x:v>
      </x:c>
      <x:c r="U163" s="25" t="str">
        <x:f>'D03_Mappings'!E122</x:f>
        <x:v>tax_assets</x:v>
      </x:c>
      <x:c r="V163" s="24" t="str">
        <x:f>IF(I163="",IF(U163="people","PAYROLL","UNMAPPED"),I163)</x:f>
        <x:v>V.SOFTWARE</x:v>
      </x:c>
      <x:c r="W163" s="24" t="n">
        <x:f>IF(AND(G163="GL.CASH",L163="operating"),Q163,0)</x:f>
        <x:v>0</x:v>
      </x:c>
      <x:c r="X163" s="24" t="n">
        <x:f>IF(AND(G163="GL.CASH",L163="operating"),P163,0)</x:f>
        <x:v>0</x:v>
      </x:c>
      <x:c r="Y163" s="24" t="n">
        <x:f>IF(AND(G163="GL.CASH",L163="investing"),Q163-P163,0)</x:f>
        <x:v>0</x:v>
      </x:c>
      <x:c r="Z163" s="24" t="n">
        <x:f>IF(AND(G163="GL.CASH",L163="financing"),P163,0)</x:f>
        <x:v>0</x:v>
      </x:c>
      <x:c r="AA163" s="24" t="n">
        <x:f>IF(AND(G163="GL.CASH",L163="financing"),Q163,0)</x:f>
        <x:v>0</x:v>
      </x:c>
    </x:row>
    <x:row r="164" ht="25" customHeight="1">
      <x:c r="A164" s="3" t="str">
        <x:v>ACT/SW-M02-P01/3</x:v>
      </x:c>
      <x:c r="B164" s="3" t="str">
        <x:v>SW-M02-P01</x:v>
      </x:c>
      <x:c r="C164" s="16" t="n">
        <x:v>2</x:v>
      </x:c>
      <x:c r="D164" s="30" t="n">
        <x:v>46438</x:v>
      </x:c>
      <x:c r="E164" s="30" t="n">
        <x:v>46419</x:v>
      </x:c>
      <x:c r="F164" s="30" t="n">
        <x:v>46468</x:v>
      </x:c>
      <x:c r="G164" s="3" t="str">
        <x:v>GL.AP.SUPPLIER</x:v>
      </x:c>
      <x:c r="H164" s="3" t="str">
        <x:v>MGMT</x:v>
      </x:c>
      <x:c r="I164" s="3" t="str">
        <x:v>V.SOFTWARE</x:v>
      </x:c>
      <x:c r="J164" s="3" t="str">
        <x:v>MAP.ACTUAL.COST.RC.PPL.SW.MGMT.V.SOFTWARE.MGMT</x:v>
      </x:c>
      <x:c r="K164" s="3" t="str">
        <x:v>OPX.SOFTWARE</x:v>
      </x:c>
      <x:c r="L164" s="3" t="str">
        <x:v>operating</x:v>
      </x:c>
      <x:c r="M164" s="3" t="str">
        <x:v>not_applicable</x:v>
      </x:c>
      <x:c r="N164" s="3" t="str">
        <x:v>not_applicable</x:v>
      </x:c>
      <x:c r="O164" s="3" t="str">
        <x:v>not_applicable</x:v>
      </x:c>
      <x:c r="P164" s="32" t="n">
        <x:v>0</x:v>
      </x:c>
      <x:c r="Q164" s="32" t="n">
        <x:v>450</x:v>
      </x:c>
      <x:c r="R164" s="24" t="n">
        <x:f>P164-Q164</x:f>
        <x:v>-450</x:v>
      </x:c>
      <x:c r="S164" s="18" t="n">
        <x:f>'D03_Accounts'!D23</x:f>
        <x:v>0</x:v>
      </x:c>
      <x:c r="T164" s="24" t="n">
        <x:f>R164*S164</x:f>
        <x:v>0</x:v>
      </x:c>
      <x:c r="U164" s="25" t="str">
        <x:f>'D03_Mappings'!E123</x:f>
        <x:v>ap</x:v>
      </x:c>
      <x:c r="V164" s="24" t="str">
        <x:f>IF(I164="",IF(U164="people","PAYROLL","UNMAPPED"),I164)</x:f>
        <x:v>V.SOFTWARE</x:v>
      </x:c>
      <x:c r="W164" s="24" t="n">
        <x:f>IF(AND(G164="GL.CASH",L164="operating"),Q164,0)</x:f>
        <x:v>0</x:v>
      </x:c>
      <x:c r="X164" s="24" t="n">
        <x:f>IF(AND(G164="GL.CASH",L164="operating"),P164,0)</x:f>
        <x:v>0</x:v>
      </x:c>
      <x:c r="Y164" s="24" t="n">
        <x:f>IF(AND(G164="GL.CASH",L164="investing"),Q164-P164,0)</x:f>
        <x:v>0</x:v>
      </x:c>
      <x:c r="Z164" s="24" t="n">
        <x:f>IF(AND(G164="GL.CASH",L164="financing"),P164,0)</x:f>
        <x:v>0</x:v>
      </x:c>
      <x:c r="AA164" s="24" t="n">
        <x:f>IF(AND(G164="GL.CASH",L164="financing"),Q164,0)</x:f>
        <x:v>0</x:v>
      </x:c>
    </x:row>
    <x:row r="165" ht="25" customHeight="1">
      <x:c r="A165" s="3" t="str">
        <x:v>ACT/SW-M02-P01/4</x:v>
      </x:c>
      <x:c r="B165" s="3" t="str">
        <x:v>SW-M02-P01</x:v>
      </x:c>
      <x:c r="C165" s="16" t="n">
        <x:v>2</x:v>
      </x:c>
      <x:c r="D165" s="30" t="n">
        <x:v>46438</x:v>
      </x:c>
      <x:c r="E165" s="30" t="n">
        <x:v>46419</x:v>
      </x:c>
      <x:c r="F165" s="30" t="n">
        <x:v>46468</x:v>
      </x:c>
      <x:c r="G165" s="3" t="str">
        <x:v>GL.VAT.DOM_LIAB</x:v>
      </x:c>
      <x:c r="H165" s="3" t="str">
        <x:v>MGMT</x:v>
      </x:c>
      <x:c r="I165" s="3" t="str">
        <x:v>V.SOFTWARE</x:v>
      </x:c>
      <x:c r="J165" s="3" t="str">
        <x:v>MAP.ACTUAL.COST.RC.PPL.SW.MGMT.V.SOFTWARE.MGMT</x:v>
      </x:c>
      <x:c r="K165" s="3" t="str">
        <x:v>OPX.SOFTWARE</x:v>
      </x:c>
      <x:c r="L165" s="3" t="str">
        <x:v>operating</x:v>
      </x:c>
      <x:c r="M165" s="3" t="str">
        <x:v>not_applicable</x:v>
      </x:c>
      <x:c r="N165" s="3" t="str">
        <x:v>not_applicable</x:v>
      </x:c>
      <x:c r="O165" s="3" t="str">
        <x:v>not_applicable</x:v>
      </x:c>
      <x:c r="P165" s="32" t="n">
        <x:v>0</x:v>
      </x:c>
      <x:c r="Q165" s="32" t="n">
        <x:v>85.5</x:v>
      </x:c>
      <x:c r="R165" s="24" t="n">
        <x:f>P165-Q165</x:f>
        <x:v>-85.5</x:v>
      </x:c>
      <x:c r="S165" s="18" t="n">
        <x:f>'D03_Accounts'!D29</x:f>
        <x:v>0</x:v>
      </x:c>
      <x:c r="T165" s="24" t="n">
        <x:f>R165*S165</x:f>
        <x:v>0</x:v>
      </x:c>
      <x:c r="U165" s="25" t="str">
        <x:f>'D03_Mappings'!E124</x:f>
        <x:v>tax_liabilities</x:v>
      </x:c>
      <x:c r="V165" s="24" t="str">
        <x:f>IF(I165="",IF(U165="people","PAYROLL","UNMAPPED"),I165)</x:f>
        <x:v>V.SOFTWARE</x:v>
      </x:c>
      <x:c r="W165" s="24" t="n">
        <x:f>IF(AND(G165="GL.CASH",L165="operating"),Q165,0)</x:f>
        <x:v>0</x:v>
      </x:c>
      <x:c r="X165" s="24" t="n">
        <x:f>IF(AND(G165="GL.CASH",L165="operating"),P165,0)</x:f>
        <x:v>0</x:v>
      </x:c>
      <x:c r="Y165" s="24" t="n">
        <x:f>IF(AND(G165="GL.CASH",L165="investing"),Q165-P165,0)</x:f>
        <x:v>0</x:v>
      </x:c>
      <x:c r="Z165" s="24" t="n">
        <x:f>IF(AND(G165="GL.CASH",L165="financing"),P165,0)</x:f>
        <x:v>0</x:v>
      </x:c>
      <x:c r="AA165" s="24" t="n">
        <x:f>IF(AND(G165="GL.CASH",L165="financing"),Q165,0)</x:f>
        <x:v>0</x:v>
      </x:c>
    </x:row>
    <x:row r="166" ht="25" customHeight="1">
      <x:c r="A166" s="3" t="str">
        <x:v>ACT/SW-M02-P02/1</x:v>
      </x:c>
      <x:c r="B166" s="3" t="str">
        <x:v>SW-M02-P02</x:v>
      </x:c>
      <x:c r="C166" s="16" t="n">
        <x:v>2</x:v>
      </x:c>
      <x:c r="D166" s="30" t="n">
        <x:v>46438</x:v>
      </x:c>
      <x:c r="E166" s="30" t="n">
        <x:v>46419</x:v>
      </x:c>
      <x:c r="F166" s="30" t="n">
        <x:v>46468</x:v>
      </x:c>
      <x:c r="G166" s="3" t="str">
        <x:v>GL.OPEX.PPL.SW</x:v>
      </x:c>
      <x:c r="H166" s="3" t="str">
        <x:v>ENG</x:v>
      </x:c>
      <x:c r="I166" s="3" t="str">
        <x:v>V.SOFTWARE</x:v>
      </x:c>
      <x:c r="J166" s="3" t="str">
        <x:v>MAP.ACTUAL.COST.RC.PPL.SW.ENG.V.SOFTWARE.ENG</x:v>
      </x:c>
      <x:c r="K166" s="3" t="str">
        <x:v>OPX.SOFTWARE</x:v>
      </x:c>
      <x:c r="L166" s="3" t="str">
        <x:v>operating</x:v>
      </x:c>
      <x:c r="M166" s="3" t="str">
        <x:v>recurring</x:v>
      </x:c>
      <x:c r="N166" s="3" t="str">
        <x:v>committed</x:v>
      </x:c>
      <x:c r="O166" s="3" t="str">
        <x:v>fixed</x:v>
      </x:c>
      <x:c r="P166" s="32" t="n">
        <x:v>450</x:v>
      </x:c>
      <x:c r="Q166" s="32" t="n">
        <x:v>0</x:v>
      </x:c>
      <x:c r="R166" s="24" t="n">
        <x:f>P166-Q166</x:f>
        <x:v>450</x:v>
      </x:c>
      <x:c r="S166" s="18" t="n">
        <x:f>'D03_Accounts'!D66</x:f>
        <x:v>1</x:v>
      </x:c>
      <x:c r="T166" s="24" t="n">
        <x:f>R166*S166</x:f>
        <x:v>450</x:v>
      </x:c>
      <x:c r="U166" s="25" t="str">
        <x:f>'D03_Mappings'!E117</x:f>
        <x:v>operating_expense</x:v>
      </x:c>
      <x:c r="V166" s="24" t="str">
        <x:f>IF(I166="",IF(U166="people","PAYROLL","UNMAPPED"),I166)</x:f>
        <x:v>V.SOFTWARE</x:v>
      </x:c>
      <x:c r="W166" s="24" t="n">
        <x:f>IF(AND(G166="GL.CASH",L166="operating"),Q166,0)</x:f>
        <x:v>0</x:v>
      </x:c>
      <x:c r="X166" s="24" t="n">
        <x:f>IF(AND(G166="GL.CASH",L166="operating"),P166,0)</x:f>
        <x:v>0</x:v>
      </x:c>
      <x:c r="Y166" s="24" t="n">
        <x:f>IF(AND(G166="GL.CASH",L166="investing"),Q166-P166,0)</x:f>
        <x:v>0</x:v>
      </x:c>
      <x:c r="Z166" s="24" t="n">
        <x:f>IF(AND(G166="GL.CASH",L166="financing"),P166,0)</x:f>
        <x:v>0</x:v>
      </x:c>
      <x:c r="AA166" s="24" t="n">
        <x:f>IF(AND(G166="GL.CASH",L166="financing"),Q166,0)</x:f>
        <x:v>0</x:v>
      </x:c>
    </x:row>
    <x:row r="167" ht="25" customHeight="1">
      <x:c r="A167" s="3" t="str">
        <x:v>ACT/SW-M02-P02/2</x:v>
      </x:c>
      <x:c r="B167" s="3" t="str">
        <x:v>SW-M02-P02</x:v>
      </x:c>
      <x:c r="C167" s="16" t="n">
        <x:v>2</x:v>
      </x:c>
      <x:c r="D167" s="30" t="n">
        <x:v>46438</x:v>
      </x:c>
      <x:c r="E167" s="30" t="n">
        <x:v>46419</x:v>
      </x:c>
      <x:c r="F167" s="30" t="n">
        <x:v>46468</x:v>
      </x:c>
      <x:c r="G167" s="3" t="str">
        <x:v>GL.VAT.DOM_ASSET</x:v>
      </x:c>
      <x:c r="H167" s="3" t="str">
        <x:v>ENG</x:v>
      </x:c>
      <x:c r="I167" s="3" t="str">
        <x:v>V.SOFTWARE</x:v>
      </x:c>
      <x:c r="J167" s="3" t="str">
        <x:v>MAP.ACTUAL.COST.RC.PPL.SW.ENG.V.SOFTWARE.ENG</x:v>
      </x:c>
      <x:c r="K167" s="3" t="str">
        <x:v>OPX.SOFTWARE</x:v>
      </x:c>
      <x:c r="L167" s="3" t="str">
        <x:v>operating</x:v>
      </x:c>
      <x:c r="M167" s="3" t="str">
        <x:v>not_applicable</x:v>
      </x:c>
      <x:c r="N167" s="3" t="str">
        <x:v>not_applicable</x:v>
      </x:c>
      <x:c r="O167" s="3" t="str">
        <x:v>not_applicable</x:v>
      </x:c>
      <x:c r="P167" s="32" t="n">
        <x:v>85.5</x:v>
      </x:c>
      <x:c r="Q167" s="32" t="n">
        <x:v>0</x:v>
      </x:c>
      <x:c r="R167" s="24" t="n">
        <x:f>P167-Q167</x:f>
        <x:v>85.5</x:v>
      </x:c>
      <x:c r="S167" s="18" t="n">
        <x:f>'D03_Accounts'!D15</x:f>
        <x:v>0</x:v>
      </x:c>
      <x:c r="T167" s="24" t="n">
        <x:f>R167*S167</x:f>
        <x:v>0</x:v>
      </x:c>
      <x:c r="U167" s="25" t="str">
        <x:f>'D03_Mappings'!E118</x:f>
        <x:v>tax_assets</x:v>
      </x:c>
      <x:c r="V167" s="24" t="str">
        <x:f>IF(I167="",IF(U167="people","PAYROLL","UNMAPPED"),I167)</x:f>
        <x:v>V.SOFTWARE</x:v>
      </x:c>
      <x:c r="W167" s="24" t="n">
        <x:f>IF(AND(G167="GL.CASH",L167="operating"),Q167,0)</x:f>
        <x:v>0</x:v>
      </x:c>
      <x:c r="X167" s="24" t="n">
        <x:f>IF(AND(G167="GL.CASH",L167="operating"),P167,0)</x:f>
        <x:v>0</x:v>
      </x:c>
      <x:c r="Y167" s="24" t="n">
        <x:f>IF(AND(G167="GL.CASH",L167="investing"),Q167-P167,0)</x:f>
        <x:v>0</x:v>
      </x:c>
      <x:c r="Z167" s="24" t="n">
        <x:f>IF(AND(G167="GL.CASH",L167="financing"),P167,0)</x:f>
        <x:v>0</x:v>
      </x:c>
      <x:c r="AA167" s="24" t="n">
        <x:f>IF(AND(G167="GL.CASH",L167="financing"),Q167,0)</x:f>
        <x:v>0</x:v>
      </x:c>
    </x:row>
    <x:row r="168" ht="25" customHeight="1">
      <x:c r="A168" s="3" t="str">
        <x:v>ACT/SW-M02-P02/3</x:v>
      </x:c>
      <x:c r="B168" s="3" t="str">
        <x:v>SW-M02-P02</x:v>
      </x:c>
      <x:c r="C168" s="16" t="n">
        <x:v>2</x:v>
      </x:c>
      <x:c r="D168" s="30" t="n">
        <x:v>46438</x:v>
      </x:c>
      <x:c r="E168" s="30" t="n">
        <x:v>46419</x:v>
      </x:c>
      <x:c r="F168" s="30" t="n">
        <x:v>46468</x:v>
      </x:c>
      <x:c r="G168" s="3" t="str">
        <x:v>GL.AP.SUPPLIER</x:v>
      </x:c>
      <x:c r="H168" s="3" t="str">
        <x:v>ENG</x:v>
      </x:c>
      <x:c r="I168" s="3" t="str">
        <x:v>V.SOFTWARE</x:v>
      </x:c>
      <x:c r="J168" s="3" t="str">
        <x:v>MAP.ACTUAL.COST.RC.PPL.SW.ENG.V.SOFTWARE.ENG</x:v>
      </x:c>
      <x:c r="K168" s="3" t="str">
        <x:v>OPX.SOFTWARE</x:v>
      </x:c>
      <x:c r="L168" s="3" t="str">
        <x:v>operating</x:v>
      </x:c>
      <x:c r="M168" s="3" t="str">
        <x:v>not_applicable</x:v>
      </x:c>
      <x:c r="N168" s="3" t="str">
        <x:v>not_applicable</x:v>
      </x:c>
      <x:c r="O168" s="3" t="str">
        <x:v>not_applicable</x:v>
      </x:c>
      <x:c r="P168" s="32" t="n">
        <x:v>0</x:v>
      </x:c>
      <x:c r="Q168" s="32" t="n">
        <x:v>450</x:v>
      </x:c>
      <x:c r="R168" s="24" t="n">
        <x:f>P168-Q168</x:f>
        <x:v>-450</x:v>
      </x:c>
      <x:c r="S168" s="18" t="n">
        <x:f>'D03_Accounts'!D23</x:f>
        <x:v>0</x:v>
      </x:c>
      <x:c r="T168" s="24" t="n">
        <x:f>R168*S168</x:f>
        <x:v>0</x:v>
      </x:c>
      <x:c r="U168" s="25" t="str">
        <x:f>'D03_Mappings'!E119</x:f>
        <x:v>ap</x:v>
      </x:c>
      <x:c r="V168" s="24" t="str">
        <x:f>IF(I168="",IF(U168="people","PAYROLL","UNMAPPED"),I168)</x:f>
        <x:v>V.SOFTWARE</x:v>
      </x:c>
      <x:c r="W168" s="24" t="n">
        <x:f>IF(AND(G168="GL.CASH",L168="operating"),Q168,0)</x:f>
        <x:v>0</x:v>
      </x:c>
      <x:c r="X168" s="24" t="n">
        <x:f>IF(AND(G168="GL.CASH",L168="operating"),P168,0)</x:f>
        <x:v>0</x:v>
      </x:c>
      <x:c r="Y168" s="24" t="n">
        <x:f>IF(AND(G168="GL.CASH",L168="investing"),Q168-P168,0)</x:f>
        <x:v>0</x:v>
      </x:c>
      <x:c r="Z168" s="24" t="n">
        <x:f>IF(AND(G168="GL.CASH",L168="financing"),P168,0)</x:f>
        <x:v>0</x:v>
      </x:c>
      <x:c r="AA168" s="24" t="n">
        <x:f>IF(AND(G168="GL.CASH",L168="financing"),Q168,0)</x:f>
        <x:v>0</x:v>
      </x:c>
    </x:row>
    <x:row r="169" ht="25" customHeight="1">
      <x:c r="A169" s="3" t="str">
        <x:v>ACT/SW-M02-P02/4</x:v>
      </x:c>
      <x:c r="B169" s="3" t="str">
        <x:v>SW-M02-P02</x:v>
      </x:c>
      <x:c r="C169" s="16" t="n">
        <x:v>2</x:v>
      </x:c>
      <x:c r="D169" s="30" t="n">
        <x:v>46438</x:v>
      </x:c>
      <x:c r="E169" s="30" t="n">
        <x:v>46419</x:v>
      </x:c>
      <x:c r="F169" s="30" t="n">
        <x:v>46468</x:v>
      </x:c>
      <x:c r="G169" s="3" t="str">
        <x:v>GL.VAT.DOM_LIAB</x:v>
      </x:c>
      <x:c r="H169" s="3" t="str">
        <x:v>ENG</x:v>
      </x:c>
      <x:c r="I169" s="3" t="str">
        <x:v>V.SOFTWARE</x:v>
      </x:c>
      <x:c r="J169" s="3" t="str">
        <x:v>MAP.ACTUAL.COST.RC.PPL.SW.ENG.V.SOFTWARE.ENG</x:v>
      </x:c>
      <x:c r="K169" s="3" t="str">
        <x:v>OPX.SOFTWARE</x:v>
      </x:c>
      <x:c r="L169" s="3" t="str">
        <x:v>operating</x:v>
      </x:c>
      <x:c r="M169" s="3" t="str">
        <x:v>not_applicable</x:v>
      </x:c>
      <x:c r="N169" s="3" t="str">
        <x:v>not_applicable</x:v>
      </x:c>
      <x:c r="O169" s="3" t="str">
        <x:v>not_applicable</x:v>
      </x:c>
      <x:c r="P169" s="32" t="n">
        <x:v>0</x:v>
      </x:c>
      <x:c r="Q169" s="32" t="n">
        <x:v>85.5</x:v>
      </x:c>
      <x:c r="R169" s="24" t="n">
        <x:f>P169-Q169</x:f>
        <x:v>-85.5</x:v>
      </x:c>
      <x:c r="S169" s="18" t="n">
        <x:f>'D03_Accounts'!D29</x:f>
        <x:v>0</x:v>
      </x:c>
      <x:c r="T169" s="24" t="n">
        <x:f>R169*S169</x:f>
        <x:v>0</x:v>
      </x:c>
      <x:c r="U169" s="25" t="str">
        <x:f>'D03_Mappings'!E120</x:f>
        <x:v>tax_liabilities</x:v>
      </x:c>
      <x:c r="V169" s="24" t="str">
        <x:f>IF(I169="",IF(U169="people","PAYROLL","UNMAPPED"),I169)</x:f>
        <x:v>V.SOFTWARE</x:v>
      </x:c>
      <x:c r="W169" s="24" t="n">
        <x:f>IF(AND(G169="GL.CASH",L169="operating"),Q169,0)</x:f>
        <x:v>0</x:v>
      </x:c>
      <x:c r="X169" s="24" t="n">
        <x:f>IF(AND(G169="GL.CASH",L169="operating"),P169,0)</x:f>
        <x:v>0</x:v>
      </x:c>
      <x:c r="Y169" s="24" t="n">
        <x:f>IF(AND(G169="GL.CASH",L169="investing"),Q169-P169,0)</x:f>
        <x:v>0</x:v>
      </x:c>
      <x:c r="Z169" s="24" t="n">
        <x:f>IF(AND(G169="GL.CASH",L169="financing"),P169,0)</x:f>
        <x:v>0</x:v>
      </x:c>
      <x:c r="AA169" s="24" t="n">
        <x:f>IF(AND(G169="GL.CASH",L169="financing"),Q169,0)</x:f>
        <x:v>0</x:v>
      </x:c>
    </x:row>
    <x:row r="170" ht="25" customHeight="1">
      <x:c r="A170" s="3" t="str">
        <x:v>ACT/SW-M02-P03/1</x:v>
      </x:c>
      <x:c r="B170" s="3" t="str">
        <x:v>SW-M02-P03</x:v>
      </x:c>
      <x:c r="C170" s="16" t="n">
        <x:v>2</x:v>
      </x:c>
      <x:c r="D170" s="30" t="n">
        <x:v>46438</x:v>
      </x:c>
      <x:c r="E170" s="30" t="n">
        <x:v>46419</x:v>
      </x:c>
      <x:c r="F170" s="30" t="n">
        <x:v>46468</x:v>
      </x:c>
      <x:c r="G170" s="3" t="str">
        <x:v>GL.OPEX.PPL.SW</x:v>
      </x:c>
      <x:c r="H170" s="3" t="str">
        <x:v>ENG</x:v>
      </x:c>
      <x:c r="I170" s="3" t="str">
        <x:v>V.SOFTWARE</x:v>
      </x:c>
      <x:c r="J170" s="3" t="str">
        <x:v>MAP.ACTUAL.COST.RC.PPL.SW.ENG.V.SOFTWARE.ENG</x:v>
      </x:c>
      <x:c r="K170" s="3" t="str">
        <x:v>OPX.SOFTWARE</x:v>
      </x:c>
      <x:c r="L170" s="3" t="str">
        <x:v>operating</x:v>
      </x:c>
      <x:c r="M170" s="3" t="str">
        <x:v>recurring</x:v>
      </x:c>
      <x:c r="N170" s="3" t="str">
        <x:v>committed</x:v>
      </x:c>
      <x:c r="O170" s="3" t="str">
        <x:v>fixed</x:v>
      </x:c>
      <x:c r="P170" s="32" t="n">
        <x:v>450</x:v>
      </x:c>
      <x:c r="Q170" s="32" t="n">
        <x:v>0</x:v>
      </x:c>
      <x:c r="R170" s="24" t="n">
        <x:f>P170-Q170</x:f>
        <x:v>450</x:v>
      </x:c>
      <x:c r="S170" s="18" t="n">
        <x:f>'D03_Accounts'!D66</x:f>
        <x:v>1</x:v>
      </x:c>
      <x:c r="T170" s="24" t="n">
        <x:f>R170*S170</x:f>
        <x:v>450</x:v>
      </x:c>
      <x:c r="U170" s="25" t="str">
        <x:f>'D03_Mappings'!E117</x:f>
        <x:v>operating_expense</x:v>
      </x:c>
      <x:c r="V170" s="24" t="str">
        <x:f>IF(I170="",IF(U170="people","PAYROLL","UNMAPPED"),I170)</x:f>
        <x:v>V.SOFTWARE</x:v>
      </x:c>
      <x:c r="W170" s="24" t="n">
        <x:f>IF(AND(G170="GL.CASH",L170="operating"),Q170,0)</x:f>
        <x:v>0</x:v>
      </x:c>
      <x:c r="X170" s="24" t="n">
        <x:f>IF(AND(G170="GL.CASH",L170="operating"),P170,0)</x:f>
        <x:v>0</x:v>
      </x:c>
      <x:c r="Y170" s="24" t="n">
        <x:f>IF(AND(G170="GL.CASH",L170="investing"),Q170-P170,0)</x:f>
        <x:v>0</x:v>
      </x:c>
      <x:c r="Z170" s="24" t="n">
        <x:f>IF(AND(G170="GL.CASH",L170="financing"),P170,0)</x:f>
        <x:v>0</x:v>
      </x:c>
      <x:c r="AA170" s="24" t="n">
        <x:f>IF(AND(G170="GL.CASH",L170="financing"),Q170,0)</x:f>
        <x:v>0</x:v>
      </x:c>
    </x:row>
    <x:row r="171" ht="25" customHeight="1">
      <x:c r="A171" s="3" t="str">
        <x:v>ACT/SW-M02-P03/2</x:v>
      </x:c>
      <x:c r="B171" s="3" t="str">
        <x:v>SW-M02-P03</x:v>
      </x:c>
      <x:c r="C171" s="16" t="n">
        <x:v>2</x:v>
      </x:c>
      <x:c r="D171" s="30" t="n">
        <x:v>46438</x:v>
      </x:c>
      <x:c r="E171" s="30" t="n">
        <x:v>46419</x:v>
      </x:c>
      <x:c r="F171" s="30" t="n">
        <x:v>46468</x:v>
      </x:c>
      <x:c r="G171" s="3" t="str">
        <x:v>GL.VAT.DOM_ASSET</x:v>
      </x:c>
      <x:c r="H171" s="3" t="str">
        <x:v>ENG</x:v>
      </x:c>
      <x:c r="I171" s="3" t="str">
        <x:v>V.SOFTWARE</x:v>
      </x:c>
      <x:c r="J171" s="3" t="str">
        <x:v>MAP.ACTUAL.COST.RC.PPL.SW.ENG.V.SOFTWARE.ENG</x:v>
      </x:c>
      <x:c r="K171" s="3" t="str">
        <x:v>OPX.SOFTWARE</x:v>
      </x:c>
      <x:c r="L171" s="3" t="str">
        <x:v>operating</x:v>
      </x:c>
      <x:c r="M171" s="3" t="str">
        <x:v>not_applicable</x:v>
      </x:c>
      <x:c r="N171" s="3" t="str">
        <x:v>not_applicable</x:v>
      </x:c>
      <x:c r="O171" s="3" t="str">
        <x:v>not_applicable</x:v>
      </x:c>
      <x:c r="P171" s="32" t="n">
        <x:v>85.5</x:v>
      </x:c>
      <x:c r="Q171" s="32" t="n">
        <x:v>0</x:v>
      </x:c>
      <x:c r="R171" s="24" t="n">
        <x:f>P171-Q171</x:f>
        <x:v>85.5</x:v>
      </x:c>
      <x:c r="S171" s="18" t="n">
        <x:f>'D03_Accounts'!D15</x:f>
        <x:v>0</x:v>
      </x:c>
      <x:c r="T171" s="24" t="n">
        <x:f>R171*S171</x:f>
        <x:v>0</x:v>
      </x:c>
      <x:c r="U171" s="25" t="str">
        <x:f>'D03_Mappings'!E118</x:f>
        <x:v>tax_assets</x:v>
      </x:c>
      <x:c r="V171" s="24" t="str">
        <x:f>IF(I171="",IF(U171="people","PAYROLL","UNMAPPED"),I171)</x:f>
        <x:v>V.SOFTWARE</x:v>
      </x:c>
      <x:c r="W171" s="24" t="n">
        <x:f>IF(AND(G171="GL.CASH",L171="operating"),Q171,0)</x:f>
        <x:v>0</x:v>
      </x:c>
      <x:c r="X171" s="24" t="n">
        <x:f>IF(AND(G171="GL.CASH",L171="operating"),P171,0)</x:f>
        <x:v>0</x:v>
      </x:c>
      <x:c r="Y171" s="24" t="n">
        <x:f>IF(AND(G171="GL.CASH",L171="investing"),Q171-P171,0)</x:f>
        <x:v>0</x:v>
      </x:c>
      <x:c r="Z171" s="24" t="n">
        <x:f>IF(AND(G171="GL.CASH",L171="financing"),P171,0)</x:f>
        <x:v>0</x:v>
      </x:c>
      <x:c r="AA171" s="24" t="n">
        <x:f>IF(AND(G171="GL.CASH",L171="financing"),Q171,0)</x:f>
        <x:v>0</x:v>
      </x:c>
    </x:row>
    <x:row r="172" ht="25" customHeight="1">
      <x:c r="A172" s="3" t="str">
        <x:v>ACT/SW-M02-P03/3</x:v>
      </x:c>
      <x:c r="B172" s="3" t="str">
        <x:v>SW-M02-P03</x:v>
      </x:c>
      <x:c r="C172" s="16" t="n">
        <x:v>2</x:v>
      </x:c>
      <x:c r="D172" s="30" t="n">
        <x:v>46438</x:v>
      </x:c>
      <x:c r="E172" s="30" t="n">
        <x:v>46419</x:v>
      </x:c>
      <x:c r="F172" s="30" t="n">
        <x:v>46468</x:v>
      </x:c>
      <x:c r="G172" s="3" t="str">
        <x:v>GL.AP.SUPPLIER</x:v>
      </x:c>
      <x:c r="H172" s="3" t="str">
        <x:v>ENG</x:v>
      </x:c>
      <x:c r="I172" s="3" t="str">
        <x:v>V.SOFTWARE</x:v>
      </x:c>
      <x:c r="J172" s="3" t="str">
        <x:v>MAP.ACTUAL.COST.RC.PPL.SW.ENG.V.SOFTWARE.ENG</x:v>
      </x:c>
      <x:c r="K172" s="3" t="str">
        <x:v>OPX.SOFTWARE</x:v>
      </x:c>
      <x:c r="L172" s="3" t="str">
        <x:v>operating</x:v>
      </x:c>
      <x:c r="M172" s="3" t="str">
        <x:v>not_applicable</x:v>
      </x:c>
      <x:c r="N172" s="3" t="str">
        <x:v>not_applicable</x:v>
      </x:c>
      <x:c r="O172" s="3" t="str">
        <x:v>not_applicable</x:v>
      </x:c>
      <x:c r="P172" s="32" t="n">
        <x:v>0</x:v>
      </x:c>
      <x:c r="Q172" s="32" t="n">
        <x:v>450</x:v>
      </x:c>
      <x:c r="R172" s="24" t="n">
        <x:f>P172-Q172</x:f>
        <x:v>-450</x:v>
      </x:c>
      <x:c r="S172" s="18" t="n">
        <x:f>'D03_Accounts'!D23</x:f>
        <x:v>0</x:v>
      </x:c>
      <x:c r="T172" s="24" t="n">
        <x:f>R172*S172</x:f>
        <x:v>0</x:v>
      </x:c>
      <x:c r="U172" s="25" t="str">
        <x:f>'D03_Mappings'!E119</x:f>
        <x:v>ap</x:v>
      </x:c>
      <x:c r="V172" s="24" t="str">
        <x:f>IF(I172="",IF(U172="people","PAYROLL","UNMAPPED"),I172)</x:f>
        <x:v>V.SOFTWARE</x:v>
      </x:c>
      <x:c r="W172" s="24" t="n">
        <x:f>IF(AND(G172="GL.CASH",L172="operating"),Q172,0)</x:f>
        <x:v>0</x:v>
      </x:c>
      <x:c r="X172" s="24" t="n">
        <x:f>IF(AND(G172="GL.CASH",L172="operating"),P172,0)</x:f>
        <x:v>0</x:v>
      </x:c>
      <x:c r="Y172" s="24" t="n">
        <x:f>IF(AND(G172="GL.CASH",L172="investing"),Q172-P172,0)</x:f>
        <x:v>0</x:v>
      </x:c>
      <x:c r="Z172" s="24" t="n">
        <x:f>IF(AND(G172="GL.CASH",L172="financing"),P172,0)</x:f>
        <x:v>0</x:v>
      </x:c>
      <x:c r="AA172" s="24" t="n">
        <x:f>IF(AND(G172="GL.CASH",L172="financing"),Q172,0)</x:f>
        <x:v>0</x:v>
      </x:c>
    </x:row>
    <x:row r="173" ht="25" customHeight="1">
      <x:c r="A173" s="3" t="str">
        <x:v>ACT/SW-M02-P03/4</x:v>
      </x:c>
      <x:c r="B173" s="3" t="str">
        <x:v>SW-M02-P03</x:v>
      </x:c>
      <x:c r="C173" s="16" t="n">
        <x:v>2</x:v>
      </x:c>
      <x:c r="D173" s="30" t="n">
        <x:v>46438</x:v>
      </x:c>
      <x:c r="E173" s="30" t="n">
        <x:v>46419</x:v>
      </x:c>
      <x:c r="F173" s="30" t="n">
        <x:v>46468</x:v>
      </x:c>
      <x:c r="G173" s="3" t="str">
        <x:v>GL.VAT.DOM_LIAB</x:v>
      </x:c>
      <x:c r="H173" s="3" t="str">
        <x:v>ENG</x:v>
      </x:c>
      <x:c r="I173" s="3" t="str">
        <x:v>V.SOFTWARE</x:v>
      </x:c>
      <x:c r="J173" s="3" t="str">
        <x:v>MAP.ACTUAL.COST.RC.PPL.SW.ENG.V.SOFTWARE.ENG</x:v>
      </x:c>
      <x:c r="K173" s="3" t="str">
        <x:v>OPX.SOFTWARE</x:v>
      </x:c>
      <x:c r="L173" s="3" t="str">
        <x:v>operating</x:v>
      </x:c>
      <x:c r="M173" s="3" t="str">
        <x:v>not_applicable</x:v>
      </x:c>
      <x:c r="N173" s="3" t="str">
        <x:v>not_applicable</x:v>
      </x:c>
      <x:c r="O173" s="3" t="str">
        <x:v>not_applicable</x:v>
      </x:c>
      <x:c r="P173" s="32" t="n">
        <x:v>0</x:v>
      </x:c>
      <x:c r="Q173" s="32" t="n">
        <x:v>85.5</x:v>
      </x:c>
      <x:c r="R173" s="24" t="n">
        <x:f>P173-Q173</x:f>
        <x:v>-85.5</x:v>
      </x:c>
      <x:c r="S173" s="18" t="n">
        <x:f>'D03_Accounts'!D29</x:f>
        <x:v>0</x:v>
      </x:c>
      <x:c r="T173" s="24" t="n">
        <x:f>R173*S173</x:f>
        <x:v>0</x:v>
      </x:c>
      <x:c r="U173" s="25" t="str">
        <x:f>'D03_Mappings'!E120</x:f>
        <x:v>tax_liabilities</x:v>
      </x:c>
      <x:c r="V173" s="24" t="str">
        <x:f>IF(I173="",IF(U173="people","PAYROLL","UNMAPPED"),I173)</x:f>
        <x:v>V.SOFTWARE</x:v>
      </x:c>
      <x:c r="W173" s="24" t="n">
        <x:f>IF(AND(G173="GL.CASH",L173="operating"),Q173,0)</x:f>
        <x:v>0</x:v>
      </x:c>
      <x:c r="X173" s="24" t="n">
        <x:f>IF(AND(G173="GL.CASH",L173="operating"),P173,0)</x:f>
        <x:v>0</x:v>
      </x:c>
      <x:c r="Y173" s="24" t="n">
        <x:f>IF(AND(G173="GL.CASH",L173="investing"),Q173-P173,0)</x:f>
        <x:v>0</x:v>
      </x:c>
      <x:c r="Z173" s="24" t="n">
        <x:f>IF(AND(G173="GL.CASH",L173="financing"),P173,0)</x:f>
        <x:v>0</x:v>
      </x:c>
      <x:c r="AA173" s="24" t="n">
        <x:f>IF(AND(G173="GL.CASH",L173="financing"),Q173,0)</x:f>
        <x:v>0</x:v>
      </x:c>
    </x:row>
    <x:row r="174" ht="25" customHeight="1">
      <x:c r="A174" s="3" t="str">
        <x:v>ACT/BANK-FEE-M02/1</x:v>
      </x:c>
      <x:c r="B174" s="3" t="str">
        <x:v>BANK-FEE-M02</x:v>
      </x:c>
      <x:c r="C174" s="16" t="n">
        <x:v>2</x:v>
      </x:c>
      <x:c r="D174" s="30" t="n">
        <x:v>46446</x:v>
      </x:c>
      <x:c r="E174" s="30" t="n">
        <x:v>46446</x:v>
      </x:c>
      <x:c r="F174" s="30" t="n">
        <x:v>46446</x:v>
      </x:c>
      <x:c r="G174" s="3" t="str">
        <x:v>GL.OPEX.OPX.MISC</x:v>
      </x:c>
      <x:c r="H174" s="3" t="str">
        <x:v>FIN</x:v>
      </x:c>
      <x:c r="I174" s="3" t="str">
        <x:v>V.BANK</x:v>
      </x:c>
      <x:c r="J174" s="3" t="str">
        <x:v>MAP.ACTUAL.BANK_FEES</x:v>
      </x:c>
      <x:c r="K174" s="3" t="str">
        <x:v>OPX.MISC</x:v>
      </x:c>
      <x:c r="L174" s="3" t="str">
        <x:v>operating</x:v>
      </x:c>
      <x:c r="M174" s="3" t="str">
        <x:v>recurring</x:v>
      </x:c>
      <x:c r="N174" s="3" t="str">
        <x:v>committed</x:v>
      </x:c>
      <x:c r="O174" s="3" t="str">
        <x:v>fixed</x:v>
      </x:c>
      <x:c r="P174" s="32" t="n">
        <x:v>34.1</x:v>
      </x:c>
      <x:c r="Q174" s="32" t="n">
        <x:v>0</x:v>
      </x:c>
      <x:c r="R174" s="24" t="n">
        <x:f>P174-Q174</x:f>
        <x:v>34.1</x:v>
      </x:c>
      <x:c r="S174" s="18" t="n">
        <x:f>'D03_Accounts'!D63</x:f>
        <x:v>1</x:v>
      </x:c>
      <x:c r="T174" s="24" t="n">
        <x:f>R174*S174</x:f>
        <x:v>34.1</x:v>
      </x:c>
      <x:c r="U174" s="25" t="str">
        <x:f>'D03_Mappings'!E11</x:f>
        <x:v>operating_expense</x:v>
      </x:c>
      <x:c r="V174" s="24" t="str">
        <x:f>IF(I174="",IF(U174="people","PAYROLL","UNMAPPED"),I174)</x:f>
        <x:v>V.BANK</x:v>
      </x:c>
      <x:c r="W174" s="24" t="n">
        <x:f>IF(AND(G174="GL.CASH",L174="operating"),Q174,0)</x:f>
        <x:v>0</x:v>
      </x:c>
      <x:c r="X174" s="24" t="n">
        <x:f>IF(AND(G174="GL.CASH",L174="operating"),P174,0)</x:f>
        <x:v>0</x:v>
      </x:c>
      <x:c r="Y174" s="24" t="n">
        <x:f>IF(AND(G174="GL.CASH",L174="investing"),Q174-P174,0)</x:f>
        <x:v>0</x:v>
      </x:c>
      <x:c r="Z174" s="24" t="n">
        <x:f>IF(AND(G174="GL.CASH",L174="financing"),P174,0)</x:f>
        <x:v>0</x:v>
      </x:c>
      <x:c r="AA174" s="24" t="n">
        <x:f>IF(AND(G174="GL.CASH",L174="financing"),Q174,0)</x:f>
        <x:v>0</x:v>
      </x:c>
    </x:row>
    <x:row r="175" ht="25" customHeight="1">
      <x:c r="A175" s="3" t="str">
        <x:v>ACT/BANK-FEE-M02/2</x:v>
      </x:c>
      <x:c r="B175" s="3" t="str">
        <x:v>BANK-FEE-M02</x:v>
      </x:c>
      <x:c r="C175" s="16" t="n">
        <x:v>2</x:v>
      </x:c>
      <x:c r="D175" s="30" t="n">
        <x:v>46446</x:v>
      </x:c>
      <x:c r="E175" s="30" t="n">
        <x:v>46446</x:v>
      </x:c>
      <x:c r="F175" s="30" t="n">
        <x:v>46446</x:v>
      </x:c>
      <x:c r="G175" s="3" t="str">
        <x:v>GL.CASH</x:v>
      </x:c>
      <x:c r="H175" s="3" t="str">
        <x:v>FIN</x:v>
      </x:c>
      <x:c r="I175" s="3" t="str">
        <x:v>V.BANK</x:v>
      </x:c>
      <x:c r="J175" s="3" t="str">
        <x:v>MAP.ACTUAL.BANK_FEES</x:v>
      </x:c>
      <x:c r="K175" s="3" t="str">
        <x:v>OPX.MISC</x:v>
      </x:c>
      <x:c r="L175" s="3" t="str">
        <x:v>operating</x:v>
      </x:c>
      <x:c r="M175" s="3" t="str">
        <x:v>not_applicable</x:v>
      </x:c>
      <x:c r="N175" s="3" t="str">
        <x:v>not_applicable</x:v>
      </x:c>
      <x:c r="O175" s="3" t="str">
        <x:v>not_applicable</x:v>
      </x:c>
      <x:c r="P175" s="32" t="n">
        <x:v>0</x:v>
      </x:c>
      <x:c r="Q175" s="32" t="n">
        <x:v>34.1</x:v>
      </x:c>
      <x:c r="R175" s="24" t="n">
        <x:f>P175-Q175</x:f>
        <x:v>-34.1</x:v>
      </x:c>
      <x:c r="S175" s="18" t="n">
        <x:f>'D03_Accounts'!D11</x:f>
        <x:v>0</x:v>
      </x:c>
      <x:c r="T175" s="24" t="n">
        <x:f>R175*S175</x:f>
        <x:v>0</x:v>
      </x:c>
      <x:c r="U175" s="25" t="str">
        <x:f>'D03_Mappings'!E12</x:f>
        <x:v>cash</x:v>
      </x:c>
      <x:c r="V175" s="24" t="str">
        <x:f>IF(I175="",IF(U175="people","PAYROLL","UNMAPPED"),I175)</x:f>
        <x:v>V.BANK</x:v>
      </x:c>
      <x:c r="W175" s="24" t="n">
        <x:f>IF(AND(G175="GL.CASH",L175="operating"),Q175,0)</x:f>
        <x:v>34.1</x:v>
      </x:c>
      <x:c r="X175" s="24" t="n">
        <x:f>IF(AND(G175="GL.CASH",L175="operating"),P175,0)</x:f>
        <x:v>0</x:v>
      </x:c>
      <x:c r="Y175" s="24" t="n">
        <x:f>IF(AND(G175="GL.CASH",L175="investing"),Q175-P175,0)</x:f>
        <x:v>0</x:v>
      </x:c>
      <x:c r="Z175" s="24" t="n">
        <x:f>IF(AND(G175="GL.CASH",L175="financing"),P175,0)</x:f>
        <x:v>0</x:v>
      </x:c>
      <x:c r="AA175" s="24" t="n">
        <x:f>IF(AND(G175="GL.CASH",L175="financing"),Q175,0)</x:f>
        <x:v>0</x:v>
      </x:c>
    </x:row>
    <x:row r="176" ht="25" customHeight="1">
      <x:c r="A176" s="3" t="str">
        <x:v>ACT/DEP-IT.P01.01-M02/1</x:v>
      </x:c>
      <x:c r="B176" s="3" t="str">
        <x:v>DEP-IT.P01.01-M02</x:v>
      </x:c>
      <x:c r="C176" s="16" t="n">
        <x:v>2</x:v>
      </x:c>
      <x:c r="D176" s="30" t="n">
        <x:v>46446</x:v>
      </x:c>
      <x:c r="E176" s="30" t="n">
        <x:v>46419</x:v>
      </x:c>
      <x:c r="F176" s="30"/>
      <x:c r="G176" s="3" t="str">
        <x:v>GL.DEPR.IT</x:v>
      </x:c>
      <x:c r="H176" s="3" t="str">
        <x:v>MGMT</x:v>
      </x:c>
      <x:c r="I176" s="3" t="str">
        <x:v>V.EQUIPMENT</x:v>
      </x:c>
      <x:c r="J176" s="3" t="str">
        <x:v>MAP.ACTUAL.DEPR.IT.MGMT.V.EQUIPMENT.MGMT</x:v>
      </x:c>
      <x:c r="K176" s="3" t="str">
        <x:v>CAP.DEPRECIATION</x:v>
      </x:c>
      <x:c r="L176" s="3" t="str">
        <x:v>noncash</x:v>
      </x:c>
      <x:c r="M176" s="3" t="str">
        <x:v>recurring</x:v>
      </x:c>
      <x:c r="N176" s="3" t="str">
        <x:v>committed</x:v>
      </x:c>
      <x:c r="O176" s="3" t="str">
        <x:v>fixed</x:v>
      </x:c>
      <x:c r="P176" s="32" t="n">
        <x:v>69.44</x:v>
      </x:c>
      <x:c r="Q176" s="32" t="n">
        <x:v>0</x:v>
      </x:c>
      <x:c r="R176" s="24" t="n">
        <x:f>P176-Q176</x:f>
        <x:v>69.44</x:v>
      </x:c>
      <x:c r="S176" s="18" t="n">
        <x:f>'D03_Accounts'!D100</x:f>
        <x:v>1</x:v>
      </x:c>
      <x:c r="T176" s="24" t="n">
        <x:f>R176*S176</x:f>
        <x:v>69.44</x:v>
      </x:c>
      <x:c r="U176" s="25" t="str">
        <x:f>'D03_Mappings'!E145</x:f>
        <x:v>depreciation</x:v>
      </x:c>
      <x:c r="V176" s="24" t="str">
        <x:f>IF(I176="",IF(U176="people","PAYROLL","UNMAPPED"),I176)</x:f>
        <x:v>V.EQUIPMENT</x:v>
      </x:c>
      <x:c r="W176" s="24" t="n">
        <x:f>IF(AND(G176="GL.CASH",L176="operating"),Q176,0)</x:f>
        <x:v>0</x:v>
      </x:c>
      <x:c r="X176" s="24" t="n">
        <x:f>IF(AND(G176="GL.CASH",L176="operating"),P176,0)</x:f>
        <x:v>0</x:v>
      </x:c>
      <x:c r="Y176" s="24" t="n">
        <x:f>IF(AND(G176="GL.CASH",L176="investing"),Q176-P176,0)</x:f>
        <x:v>0</x:v>
      </x:c>
      <x:c r="Z176" s="24" t="n">
        <x:f>IF(AND(G176="GL.CASH",L176="financing"),P176,0)</x:f>
        <x:v>0</x:v>
      </x:c>
      <x:c r="AA176" s="24" t="n">
        <x:f>IF(AND(G176="GL.CASH",L176="financing"),Q176,0)</x:f>
        <x:v>0</x:v>
      </x:c>
    </x:row>
    <x:row r="177" ht="25" customHeight="1">
      <x:c r="A177" s="3" t="str">
        <x:v>ACT/DEP-IT.P01.01-M02/2</x:v>
      </x:c>
      <x:c r="B177" s="3" t="str">
        <x:v>DEP-IT.P01.01-M02</x:v>
      </x:c>
      <x:c r="C177" s="16" t="n">
        <x:v>2</x:v>
      </x:c>
      <x:c r="D177" s="30" t="n">
        <x:v>46446</x:v>
      </x:c>
      <x:c r="E177" s="30" t="n">
        <x:v>46419</x:v>
      </x:c>
      <x:c r="F177" s="30"/>
      <x:c r="G177" s="3" t="str">
        <x:v>GL.ACCDEP.IT</x:v>
      </x:c>
      <x:c r="H177" s="3" t="str">
        <x:v>MGMT</x:v>
      </x:c>
      <x:c r="I177" s="3" t="str">
        <x:v>V.EQUIPMENT</x:v>
      </x:c>
      <x:c r="J177" s="3" t="str">
        <x:v>MAP.ACTUAL.DEPR.IT.MGMT.V.EQUIPMENT.MGMT</x:v>
      </x:c>
      <x:c r="K177" s="3" t="str">
        <x:v>CAP.DEPRECIATION</x:v>
      </x:c>
      <x:c r="L177" s="3" t="str">
        <x:v>noncash</x:v>
      </x:c>
      <x:c r="M177" s="3" t="str">
        <x:v>not_applicable</x:v>
      </x:c>
      <x:c r="N177" s="3" t="str">
        <x:v>not_applicable</x:v>
      </x:c>
      <x:c r="O177" s="3" t="str">
        <x:v>not_applicable</x:v>
      </x:c>
      <x:c r="P177" s="32" t="n">
        <x:v>0</x:v>
      </x:c>
      <x:c r="Q177" s="32" t="n">
        <x:v>69.44</x:v>
      </x:c>
      <x:c r="R177" s="24" t="n">
        <x:f>P177-Q177</x:f>
        <x:v>-69.44</x:v>
      </x:c>
      <x:c r="S177" s="18" t="n">
        <x:f>'D03_Accounts'!D21</x:f>
        <x:v>0</x:v>
      </x:c>
      <x:c r="T177" s="24" t="n">
        <x:f>R177*S177</x:f>
        <x:v>0</x:v>
      </x:c>
      <x:c r="U177" s="25" t="str">
        <x:f>'D03_Mappings'!E146</x:f>
        <x:v>acc_dep</x:v>
      </x:c>
      <x:c r="V177" s="24" t="str">
        <x:f>IF(I177="",IF(U177="people","PAYROLL","UNMAPPED"),I177)</x:f>
        <x:v>V.EQUIPMENT</x:v>
      </x:c>
      <x:c r="W177" s="24" t="n">
        <x:f>IF(AND(G177="GL.CASH",L177="operating"),Q177,0)</x:f>
        <x:v>0</x:v>
      </x:c>
      <x:c r="X177" s="24" t="n">
        <x:f>IF(AND(G177="GL.CASH",L177="operating"),P177,0)</x:f>
        <x:v>0</x:v>
      </x:c>
      <x:c r="Y177" s="24" t="n">
        <x:f>IF(AND(G177="GL.CASH",L177="investing"),Q177-P177,0)</x:f>
        <x:v>0</x:v>
      </x:c>
      <x:c r="Z177" s="24" t="n">
        <x:f>IF(AND(G177="GL.CASH",L177="financing"),P177,0)</x:f>
        <x:v>0</x:v>
      </x:c>
      <x:c r="AA177" s="24" t="n">
        <x:f>IF(AND(G177="GL.CASH",L177="financing"),Q177,0)</x:f>
        <x:v>0</x:v>
      </x:c>
    </x:row>
    <x:row r="178" ht="25" customHeight="1">
      <x:c r="A178" s="3" t="str">
        <x:v>ACT/DEP-IT.P02.01-M02/1</x:v>
      </x:c>
      <x:c r="B178" s="3" t="str">
        <x:v>DEP-IT.P02.01-M02</x:v>
      </x:c>
      <x:c r="C178" s="16" t="n">
        <x:v>2</x:v>
      </x:c>
      <x:c r="D178" s="30" t="n">
        <x:v>46446</x:v>
      </x:c>
      <x:c r="E178" s="30" t="n">
        <x:v>46419</x:v>
      </x:c>
      <x:c r="F178" s="30"/>
      <x:c r="G178" s="3" t="str">
        <x:v>GL.DEPR.IT</x:v>
      </x:c>
      <x:c r="H178" s="3" t="str">
        <x:v>ENG</x:v>
      </x:c>
      <x:c r="I178" s="3" t="str">
        <x:v>V.EQUIPMENT</x:v>
      </x:c>
      <x:c r="J178" s="3" t="str">
        <x:v>MAP.ACTUAL.DEPR.IT.ENG.V.EQUIPMENT.ENG</x:v>
      </x:c>
      <x:c r="K178" s="3" t="str">
        <x:v>CAP.DEPRECIATION</x:v>
      </x:c>
      <x:c r="L178" s="3" t="str">
        <x:v>noncash</x:v>
      </x:c>
      <x:c r="M178" s="3" t="str">
        <x:v>recurring</x:v>
      </x:c>
      <x:c r="N178" s="3" t="str">
        <x:v>committed</x:v>
      </x:c>
      <x:c r="O178" s="3" t="str">
        <x:v>fixed</x:v>
      </x:c>
      <x:c r="P178" s="32" t="n">
        <x:v>69.44</x:v>
      </x:c>
      <x:c r="Q178" s="32" t="n">
        <x:v>0</x:v>
      </x:c>
      <x:c r="R178" s="24" t="n">
        <x:f>P178-Q178</x:f>
        <x:v>69.44</x:v>
      </x:c>
      <x:c r="S178" s="18" t="n">
        <x:f>'D03_Accounts'!D100</x:f>
        <x:v>1</x:v>
      </x:c>
      <x:c r="T178" s="24" t="n">
        <x:f>R178*S178</x:f>
        <x:v>69.44</x:v>
      </x:c>
      <x:c r="U178" s="25" t="str">
        <x:f>'D03_Mappings'!E143</x:f>
        <x:v>depreciation</x:v>
      </x:c>
      <x:c r="V178" s="24" t="str">
        <x:f>IF(I178="",IF(U178="people","PAYROLL","UNMAPPED"),I178)</x:f>
        <x:v>V.EQUIPMENT</x:v>
      </x:c>
      <x:c r="W178" s="24" t="n">
        <x:f>IF(AND(G178="GL.CASH",L178="operating"),Q178,0)</x:f>
        <x:v>0</x:v>
      </x:c>
      <x:c r="X178" s="24" t="n">
        <x:f>IF(AND(G178="GL.CASH",L178="operating"),P178,0)</x:f>
        <x:v>0</x:v>
      </x:c>
      <x:c r="Y178" s="24" t="n">
        <x:f>IF(AND(G178="GL.CASH",L178="investing"),Q178-P178,0)</x:f>
        <x:v>0</x:v>
      </x:c>
      <x:c r="Z178" s="24" t="n">
        <x:f>IF(AND(G178="GL.CASH",L178="financing"),P178,0)</x:f>
        <x:v>0</x:v>
      </x:c>
      <x:c r="AA178" s="24" t="n">
        <x:f>IF(AND(G178="GL.CASH",L178="financing"),Q178,0)</x:f>
        <x:v>0</x:v>
      </x:c>
    </x:row>
    <x:row r="179" ht="25" customHeight="1">
      <x:c r="A179" s="3" t="str">
        <x:v>ACT/DEP-IT.P02.01-M02/2</x:v>
      </x:c>
      <x:c r="B179" s="3" t="str">
        <x:v>DEP-IT.P02.01-M02</x:v>
      </x:c>
      <x:c r="C179" s="16" t="n">
        <x:v>2</x:v>
      </x:c>
      <x:c r="D179" s="30" t="n">
        <x:v>46446</x:v>
      </x:c>
      <x:c r="E179" s="30" t="n">
        <x:v>46419</x:v>
      </x:c>
      <x:c r="F179" s="30"/>
      <x:c r="G179" s="3" t="str">
        <x:v>GL.ACCDEP.IT</x:v>
      </x:c>
      <x:c r="H179" s="3" t="str">
        <x:v>ENG</x:v>
      </x:c>
      <x:c r="I179" s="3" t="str">
        <x:v>V.EQUIPMENT</x:v>
      </x:c>
      <x:c r="J179" s="3" t="str">
        <x:v>MAP.ACTUAL.DEPR.IT.ENG.V.EQUIPMENT.ENG</x:v>
      </x:c>
      <x:c r="K179" s="3" t="str">
        <x:v>CAP.DEPRECIATION</x:v>
      </x:c>
      <x:c r="L179" s="3" t="str">
        <x:v>noncash</x:v>
      </x:c>
      <x:c r="M179" s="3" t="str">
        <x:v>not_applicable</x:v>
      </x:c>
      <x:c r="N179" s="3" t="str">
        <x:v>not_applicable</x:v>
      </x:c>
      <x:c r="O179" s="3" t="str">
        <x:v>not_applicable</x:v>
      </x:c>
      <x:c r="P179" s="32" t="n">
        <x:v>0</x:v>
      </x:c>
      <x:c r="Q179" s="32" t="n">
        <x:v>69.44</x:v>
      </x:c>
      <x:c r="R179" s="24" t="n">
        <x:f>P179-Q179</x:f>
        <x:v>-69.44</x:v>
      </x:c>
      <x:c r="S179" s="18" t="n">
        <x:f>'D03_Accounts'!D21</x:f>
        <x:v>0</x:v>
      </x:c>
      <x:c r="T179" s="24" t="n">
        <x:f>R179*S179</x:f>
        <x:v>0</x:v>
      </x:c>
      <x:c r="U179" s="25" t="str">
        <x:f>'D03_Mappings'!E144</x:f>
        <x:v>acc_dep</x:v>
      </x:c>
      <x:c r="V179" s="24" t="str">
        <x:f>IF(I179="",IF(U179="people","PAYROLL","UNMAPPED"),I179)</x:f>
        <x:v>V.EQUIPMENT</x:v>
      </x:c>
      <x:c r="W179" s="24" t="n">
        <x:f>IF(AND(G179="GL.CASH",L179="operating"),Q179,0)</x:f>
        <x:v>0</x:v>
      </x:c>
      <x:c r="X179" s="24" t="n">
        <x:f>IF(AND(G179="GL.CASH",L179="operating"),P179,0)</x:f>
        <x:v>0</x:v>
      </x:c>
      <x:c r="Y179" s="24" t="n">
        <x:f>IF(AND(G179="GL.CASH",L179="investing"),Q179-P179,0)</x:f>
        <x:v>0</x:v>
      </x:c>
      <x:c r="Z179" s="24" t="n">
        <x:f>IF(AND(G179="GL.CASH",L179="financing"),P179,0)</x:f>
        <x:v>0</x:v>
      </x:c>
      <x:c r="AA179" s="24" t="n">
        <x:f>IF(AND(G179="GL.CASH",L179="financing"),Q179,0)</x:f>
        <x:v>0</x:v>
      </x:c>
    </x:row>
    <x:row r="180" ht="25" customHeight="1">
      <x:c r="A180" s="3" t="str">
        <x:v>ACT/DEP-IT.P03.01-M02/1</x:v>
      </x:c>
      <x:c r="B180" s="3" t="str">
        <x:v>DEP-IT.P03.01-M02</x:v>
      </x:c>
      <x:c r="C180" s="16" t="n">
        <x:v>2</x:v>
      </x:c>
      <x:c r="D180" s="30" t="n">
        <x:v>46446</x:v>
      </x:c>
      <x:c r="E180" s="30" t="n">
        <x:v>46419</x:v>
      </x:c>
      <x:c r="F180" s="30"/>
      <x:c r="G180" s="3" t="str">
        <x:v>GL.DEPR.IT</x:v>
      </x:c>
      <x:c r="H180" s="3" t="str">
        <x:v>ENG</x:v>
      </x:c>
      <x:c r="I180" s="3" t="str">
        <x:v>V.EQUIPMENT</x:v>
      </x:c>
      <x:c r="J180" s="3" t="str">
        <x:v>MAP.ACTUAL.DEPR.IT.ENG.V.EQUIPMENT.ENG</x:v>
      </x:c>
      <x:c r="K180" s="3" t="str">
        <x:v>CAP.DEPRECIATION</x:v>
      </x:c>
      <x:c r="L180" s="3" t="str">
        <x:v>noncash</x:v>
      </x:c>
      <x:c r="M180" s="3" t="str">
        <x:v>recurring</x:v>
      </x:c>
      <x:c r="N180" s="3" t="str">
        <x:v>committed</x:v>
      </x:c>
      <x:c r="O180" s="3" t="str">
        <x:v>fixed</x:v>
      </x:c>
      <x:c r="P180" s="32" t="n">
        <x:v>69.44</x:v>
      </x:c>
      <x:c r="Q180" s="32" t="n">
        <x:v>0</x:v>
      </x:c>
      <x:c r="R180" s="24" t="n">
        <x:f>P180-Q180</x:f>
        <x:v>69.44</x:v>
      </x:c>
      <x:c r="S180" s="18" t="n">
        <x:f>'D03_Accounts'!D100</x:f>
        <x:v>1</x:v>
      </x:c>
      <x:c r="T180" s="24" t="n">
        <x:f>R180*S180</x:f>
        <x:v>69.44</x:v>
      </x:c>
      <x:c r="U180" s="25" t="str">
        <x:f>'D03_Mappings'!E143</x:f>
        <x:v>depreciation</x:v>
      </x:c>
      <x:c r="V180" s="24" t="str">
        <x:f>IF(I180="",IF(U180="people","PAYROLL","UNMAPPED"),I180)</x:f>
        <x:v>V.EQUIPMENT</x:v>
      </x:c>
      <x:c r="W180" s="24" t="n">
        <x:f>IF(AND(G180="GL.CASH",L180="operating"),Q180,0)</x:f>
        <x:v>0</x:v>
      </x:c>
      <x:c r="X180" s="24" t="n">
        <x:f>IF(AND(G180="GL.CASH",L180="operating"),P180,0)</x:f>
        <x:v>0</x:v>
      </x:c>
      <x:c r="Y180" s="24" t="n">
        <x:f>IF(AND(G180="GL.CASH",L180="investing"),Q180-P180,0)</x:f>
        <x:v>0</x:v>
      </x:c>
      <x:c r="Z180" s="24" t="n">
        <x:f>IF(AND(G180="GL.CASH",L180="financing"),P180,0)</x:f>
        <x:v>0</x:v>
      </x:c>
      <x:c r="AA180" s="24" t="n">
        <x:f>IF(AND(G180="GL.CASH",L180="financing"),Q180,0)</x:f>
        <x:v>0</x:v>
      </x:c>
    </x:row>
    <x:row r="181" ht="25" customHeight="1">
      <x:c r="A181" s="3" t="str">
        <x:v>ACT/DEP-IT.P03.01-M02/2</x:v>
      </x:c>
      <x:c r="B181" s="3" t="str">
        <x:v>DEP-IT.P03.01-M02</x:v>
      </x:c>
      <x:c r="C181" s="16" t="n">
        <x:v>2</x:v>
      </x:c>
      <x:c r="D181" s="30" t="n">
        <x:v>46446</x:v>
      </x:c>
      <x:c r="E181" s="30" t="n">
        <x:v>46419</x:v>
      </x:c>
      <x:c r="F181" s="30"/>
      <x:c r="G181" s="3" t="str">
        <x:v>GL.ACCDEP.IT</x:v>
      </x:c>
      <x:c r="H181" s="3" t="str">
        <x:v>ENG</x:v>
      </x:c>
      <x:c r="I181" s="3" t="str">
        <x:v>V.EQUIPMENT</x:v>
      </x:c>
      <x:c r="J181" s="3" t="str">
        <x:v>MAP.ACTUAL.DEPR.IT.ENG.V.EQUIPMENT.ENG</x:v>
      </x:c>
      <x:c r="K181" s="3" t="str">
        <x:v>CAP.DEPRECIATION</x:v>
      </x:c>
      <x:c r="L181" s="3" t="str">
        <x:v>noncash</x:v>
      </x:c>
      <x:c r="M181" s="3" t="str">
        <x:v>not_applicable</x:v>
      </x:c>
      <x:c r="N181" s="3" t="str">
        <x:v>not_applicable</x:v>
      </x:c>
      <x:c r="O181" s="3" t="str">
        <x:v>not_applicable</x:v>
      </x:c>
      <x:c r="P181" s="32" t="n">
        <x:v>0</x:v>
      </x:c>
      <x:c r="Q181" s="32" t="n">
        <x:v>69.44</x:v>
      </x:c>
      <x:c r="R181" s="24" t="n">
        <x:f>P181-Q181</x:f>
        <x:v>-69.44</x:v>
      </x:c>
      <x:c r="S181" s="18" t="n">
        <x:f>'D03_Accounts'!D21</x:f>
        <x:v>0</x:v>
      </x:c>
      <x:c r="T181" s="24" t="n">
        <x:f>R181*S181</x:f>
        <x:v>0</x:v>
      </x:c>
      <x:c r="U181" s="25" t="str">
        <x:f>'D03_Mappings'!E144</x:f>
        <x:v>acc_dep</x:v>
      </x:c>
      <x:c r="V181" s="24" t="str">
        <x:f>IF(I181="",IF(U181="people","PAYROLL","UNMAPPED"),I181)</x:f>
        <x:v>V.EQUIPMENT</x:v>
      </x:c>
      <x:c r="W181" s="24" t="n">
        <x:f>IF(AND(G181="GL.CASH",L181="operating"),Q181,0)</x:f>
        <x:v>0</x:v>
      </x:c>
      <x:c r="X181" s="24" t="n">
        <x:f>IF(AND(G181="GL.CASH",L181="operating"),P181,0)</x:f>
        <x:v>0</x:v>
      </x:c>
      <x:c r="Y181" s="24" t="n">
        <x:f>IF(AND(G181="GL.CASH",L181="investing"),Q181-P181,0)</x:f>
        <x:v>0</x:v>
      </x:c>
      <x:c r="Z181" s="24" t="n">
        <x:f>IF(AND(G181="GL.CASH",L181="financing"),P181,0)</x:f>
        <x:v>0</x:v>
      </x:c>
      <x:c r="AA181" s="24" t="n">
        <x:f>IF(AND(G181="GL.CASH",L181="financing"),Q181,0)</x:f>
        <x:v>0</x:v>
      </x:c>
    </x:row>
    <x:row r="182" ht="25" customHeight="1">
      <x:c r="A182" s="3" t="str">
        <x:v>ACT/DEPOSIT-INTEREST-M02/1</x:v>
      </x:c>
      <x:c r="B182" s="3" t="str">
        <x:v>DEPOSIT-INTEREST-M02</x:v>
      </x:c>
      <x:c r="C182" s="16" t="n">
        <x:v>2</x:v>
      </x:c>
      <x:c r="D182" s="30" t="n">
        <x:v>46446</x:v>
      </x:c>
      <x:c r="E182" s="30" t="n">
        <x:v>46419</x:v>
      </x:c>
      <x:c r="F182" s="30" t="n">
        <x:v>46446</x:v>
      </x:c>
      <x:c r="G182" s="3" t="str">
        <x:v>GL.CASH</x:v>
      </x:c>
      <x:c r="H182" s="3" t="str">
        <x:v>CORP</x:v>
      </x:c>
      <x:c r="I182" s="3" t="str">
        <x:v>V.BANK</x:v>
      </x:c>
      <x:c r="J182" s="3" t="str">
        <x:v>MAP.ACTUAL.DEPOSIT.INTEREST.V.BANK.CORP</x:v>
      </x:c>
      <x:c r="K182" s="3" t="str">
        <x:v>PNL.DEP_INTEREST</x:v>
      </x:c>
      <x:c r="L182" s="3" t="str">
        <x:v>operating</x:v>
      </x:c>
      <x:c r="M182" s="3" t="str">
        <x:v>not_applicable</x:v>
      </x:c>
      <x:c r="N182" s="3" t="str">
        <x:v>not_applicable</x:v>
      </x:c>
      <x:c r="O182" s="3" t="str">
        <x:v>not_applicable</x:v>
      </x:c>
      <x:c r="P182" s="32" t="n">
        <x:v>1255.76</x:v>
      </x:c>
      <x:c r="Q182" s="32" t="n">
        <x:v>0</x:v>
      </x:c>
      <x:c r="R182" s="24" t="n">
        <x:f>P182-Q182</x:f>
        <x:v>1255.76</x:v>
      </x:c>
      <x:c r="S182" s="18" t="n">
        <x:f>'D03_Accounts'!D11</x:f>
        <x:v>0</x:v>
      </x:c>
      <x:c r="T182" s="24" t="n">
        <x:f>R182*S182</x:f>
        <x:v>0</x:v>
      </x:c>
      <x:c r="U182" s="25" t="str">
        <x:f>'D03_Mappings'!E139</x:f>
        <x:v>cash</x:v>
      </x:c>
      <x:c r="V182" s="24" t="str">
        <x:f>IF(I182="",IF(U182="people","PAYROLL","UNMAPPED"),I182)</x:f>
        <x:v>V.BANK</x:v>
      </x:c>
      <x:c r="W182" s="24" t="n">
        <x:f>IF(AND(G182="GL.CASH",L182="operating"),Q182,0)</x:f>
        <x:v>0</x:v>
      </x:c>
      <x:c r="X182" s="24" t="n">
        <x:f>IF(AND(G182="GL.CASH",L182="operating"),P182,0)</x:f>
        <x:v>1255.76</x:v>
      </x:c>
      <x:c r="Y182" s="24" t="n">
        <x:f>IF(AND(G182="GL.CASH",L182="investing"),Q182-P182,0)</x:f>
        <x:v>0</x:v>
      </x:c>
      <x:c r="Z182" s="24" t="n">
        <x:f>IF(AND(G182="GL.CASH",L182="financing"),P182,0)</x:f>
        <x:v>0</x:v>
      </x:c>
      <x:c r="AA182" s="24" t="n">
        <x:f>IF(AND(G182="GL.CASH",L182="financing"),Q182,0)</x:f>
        <x:v>0</x:v>
      </x:c>
    </x:row>
    <x:row r="183" ht="25" customHeight="1">
      <x:c r="A183" s="3" t="str">
        <x:v>ACT/DEPOSIT-INTEREST-M02/2</x:v>
      </x:c>
      <x:c r="B183" s="3" t="str">
        <x:v>DEPOSIT-INTEREST-M02</x:v>
      </x:c>
      <x:c r="C183" s="16" t="n">
        <x:v>2</x:v>
      </x:c>
      <x:c r="D183" s="30" t="n">
        <x:v>46446</x:v>
      </x:c>
      <x:c r="E183" s="30" t="n">
        <x:v>46419</x:v>
      </x:c>
      <x:c r="F183" s="30" t="n">
        <x:v>46446</x:v>
      </x:c>
      <x:c r="G183" s="3" t="str">
        <x:v>GL.FIN.DEP_INTEREST</x:v>
      </x:c>
      <x:c r="H183" s="3" t="str">
        <x:v>CORP</x:v>
      </x:c>
      <x:c r="I183" s="3" t="str">
        <x:v>V.BANK</x:v>
      </x:c>
      <x:c r="J183" s="3" t="str">
        <x:v>MAP.ACTUAL.DEPOSIT.INTEREST.V.BANK.CORP</x:v>
      </x:c>
      <x:c r="K183" s="3" t="str">
        <x:v>PNL.DEP_INTEREST</x:v>
      </x:c>
      <x:c r="L183" s="3" t="str">
        <x:v>operating</x:v>
      </x:c>
      <x:c r="M183" s="3" t="str">
        <x:v>recurring</x:v>
      </x:c>
      <x:c r="N183" s="3" t="str">
        <x:v>committed</x:v>
      </x:c>
      <x:c r="O183" s="3" t="str">
        <x:v>fixed</x:v>
      </x:c>
      <x:c r="P183" s="32" t="n">
        <x:v>0</x:v>
      </x:c>
      <x:c r="Q183" s="32" t="n">
        <x:v>1255.76</x:v>
      </x:c>
      <x:c r="R183" s="24" t="n">
        <x:f>P183-Q183</x:f>
        <x:v>-1255.76</x:v>
      </x:c>
      <x:c r="S183" s="18" t="n">
        <x:f>'D03_Accounts'!D45</x:f>
        <x:v>0</x:v>
      </x:c>
      <x:c r="T183" s="24" t="n">
        <x:f>R183*S183</x:f>
        <x:v>0</x:v>
      </x:c>
      <x:c r="U183" s="25" t="str">
        <x:f>'D03_Mappings'!E140</x:f>
        <x:v>dep_interest</x:v>
      </x:c>
      <x:c r="V183" s="24" t="str">
        <x:f>IF(I183="",IF(U183="people","PAYROLL","UNMAPPED"),I183)</x:f>
        <x:v>V.BANK</x:v>
      </x:c>
      <x:c r="W183" s="24" t="n">
        <x:f>IF(AND(G183="GL.CASH",L183="operating"),Q183,0)</x:f>
        <x:v>0</x:v>
      </x:c>
      <x:c r="X183" s="24" t="n">
        <x:f>IF(AND(G183="GL.CASH",L183="operating"),P183,0)</x:f>
        <x:v>0</x:v>
      </x:c>
      <x:c r="Y183" s="24" t="n">
        <x:f>IF(AND(G183="GL.CASH",L183="investing"),Q183-P183,0)</x:f>
        <x:v>0</x:v>
      </x:c>
      <x:c r="Z183" s="24" t="n">
        <x:f>IF(AND(G183="GL.CASH",L183="financing"),P183,0)</x:f>
        <x:v>0</x:v>
      </x:c>
      <x:c r="AA183" s="24" t="n">
        <x:f>IF(AND(G183="GL.CASH",L183="financing"),Q183,0)</x:f>
        <x:v>0</x:v>
      </x:c>
    </x:row>
    <x:row r="184" ht="25" customHeight="1">
      <x:c r="A184" s="3" t="str">
        <x:v>ACT/NOTE-INTEREST-M02/1</x:v>
      </x:c>
      <x:c r="B184" s="3" t="str">
        <x:v>NOTE-INTEREST-M02</x:v>
      </x:c>
      <x:c r="C184" s="16" t="n">
        <x:v>2</x:v>
      </x:c>
      <x:c r="D184" s="30" t="n">
        <x:v>46446</x:v>
      </x:c>
      <x:c r="E184" s="30" t="n">
        <x:v>46419</x:v>
      </x:c>
      <x:c r="F184" s="30"/>
      <x:c r="G184" s="3" t="str">
        <x:v>GL.FIN.NOTE_INTEREST</x:v>
      </x:c>
      <x:c r="H184" s="3" t="str">
        <x:v>CORP</x:v>
      </x:c>
      <x:c r="I184" s="3" t="str">
        <x:v>NOTEHOLDER</x:v>
      </x:c>
      <x:c r="J184" s="3" t="str">
        <x:v>MAP.ACTUAL.NOTE.INTEREST.NOTEHOLDER.CORP</x:v>
      </x:c>
      <x:c r="K184" s="3" t="str">
        <x:v>FUND.NOTE_EXPENSE</x:v>
      </x:c>
      <x:c r="L184" s="3" t="str">
        <x:v>noncash</x:v>
      </x:c>
      <x:c r="M184" s="3" t="str">
        <x:v>recurring</x:v>
      </x:c>
      <x:c r="N184" s="3" t="str">
        <x:v>committed</x:v>
      </x:c>
      <x:c r="O184" s="3" t="str">
        <x:v>fixed</x:v>
      </x:c>
      <x:c r="P184" s="32" t="n">
        <x:v>4166.67</x:v>
      </x:c>
      <x:c r="Q184" s="32" t="n">
        <x:v>0</x:v>
      </x:c>
      <x:c r="R184" s="24" t="n">
        <x:f>P184-Q184</x:f>
        <x:v>4166.67</x:v>
      </x:c>
      <x:c r="S184" s="18" t="n">
        <x:f>'D03_Accounts'!D44</x:f>
        <x:v>1</x:v>
      </x:c>
      <x:c r="T184" s="24" t="n">
        <x:f>R184*S184</x:f>
        <x:v>4166.67</x:v>
      </x:c>
      <x:c r="U184" s="25" t="str">
        <x:f>'D03_Mappings'!E156</x:f>
        <x:v>note_interest</x:v>
      </x:c>
      <x:c r="V184" s="24" t="str">
        <x:f>IF(I184="",IF(U184="people","PAYROLL","UNMAPPED"),I184)</x:f>
        <x:v>NOTEHOLDER</x:v>
      </x:c>
      <x:c r="W184" s="24" t="n">
        <x:f>IF(AND(G184="GL.CASH",L184="operating"),Q184,0)</x:f>
        <x:v>0</x:v>
      </x:c>
      <x:c r="X184" s="24" t="n">
        <x:f>IF(AND(G184="GL.CASH",L184="operating"),P184,0)</x:f>
        <x:v>0</x:v>
      </x:c>
      <x:c r="Y184" s="24" t="n">
        <x:f>IF(AND(G184="GL.CASH",L184="investing"),Q184-P184,0)</x:f>
        <x:v>0</x:v>
      </x:c>
      <x:c r="Z184" s="24" t="n">
        <x:f>IF(AND(G184="GL.CASH",L184="financing"),P184,0)</x:f>
        <x:v>0</x:v>
      </x:c>
      <x:c r="AA184" s="24" t="n">
        <x:f>IF(AND(G184="GL.CASH",L184="financing"),Q184,0)</x:f>
        <x:v>0</x:v>
      </x:c>
    </x:row>
    <x:row r="185" ht="25" customHeight="1">
      <x:c r="A185" s="3" t="str">
        <x:v>ACT/NOTE-INTEREST-M02/2</x:v>
      </x:c>
      <x:c r="B185" s="3" t="str">
        <x:v>NOTE-INTEREST-M02</x:v>
      </x:c>
      <x:c r="C185" s="16" t="n">
        <x:v>2</x:v>
      </x:c>
      <x:c r="D185" s="30" t="n">
        <x:v>46446</x:v>
      </x:c>
      <x:c r="E185" s="30" t="n">
        <x:v>46419</x:v>
      </x:c>
      <x:c r="F185" s="30"/>
      <x:c r="G185" s="3" t="str">
        <x:v>GL.NOTE.INTEREST</x:v>
      </x:c>
      <x:c r="H185" s="3" t="str">
        <x:v>CORP</x:v>
      </x:c>
      <x:c r="I185" s="3" t="str">
        <x:v>NOTEHOLDER</x:v>
      </x:c>
      <x:c r="J185" s="3" t="str">
        <x:v>MAP.ACTUAL.NOTE.INTEREST.NOTEHOLDER.CORP</x:v>
      </x:c>
      <x:c r="K185" s="3" t="str">
        <x:v>FUND.NOTE_EXPENSE</x:v>
      </x:c>
      <x:c r="L185" s="3" t="str">
        <x:v>noncash</x:v>
      </x:c>
      <x:c r="M185" s="3" t="str">
        <x:v>not_applicable</x:v>
      </x:c>
      <x:c r="N185" s="3" t="str">
        <x:v>not_applicable</x:v>
      </x:c>
      <x:c r="O185" s="3" t="str">
        <x:v>not_applicable</x:v>
      </x:c>
      <x:c r="P185" s="32" t="n">
        <x:v>0</x:v>
      </x:c>
      <x:c r="Q185" s="32" t="n">
        <x:v>4166.67</x:v>
      </x:c>
      <x:c r="R185" s="24" t="n">
        <x:f>P185-Q185</x:f>
        <x:v>-4166.67</x:v>
      </x:c>
      <x:c r="S185" s="18" t="n">
        <x:f>'D03_Accounts'!D35</x:f>
        <x:v>0</x:v>
      </x:c>
      <x:c r="T185" s="24" t="n">
        <x:f>R185*S185</x:f>
        <x:v>0</x:v>
      </x:c>
      <x:c r="U185" s="25" t="str">
        <x:f>'D03_Mappings'!E157</x:f>
        <x:v>debt</x:v>
      </x:c>
      <x:c r="V185" s="24" t="str">
        <x:f>IF(I185="",IF(U185="people","PAYROLL","UNMAPPED"),I185)</x:f>
        <x:v>NOTEHOLDER</x:v>
      </x:c>
      <x:c r="W185" s="24" t="n">
        <x:f>IF(AND(G185="GL.CASH",L185="operating"),Q185,0)</x:f>
        <x:v>0</x:v>
      </x:c>
      <x:c r="X185" s="24" t="n">
        <x:f>IF(AND(G185="GL.CASH",L185="operating"),P185,0)</x:f>
        <x:v>0</x:v>
      </x:c>
      <x:c r="Y185" s="24" t="n">
        <x:f>IF(AND(G185="GL.CASH",L185="investing"),Q185-P185,0)</x:f>
        <x:v>0</x:v>
      </x:c>
      <x:c r="Z185" s="24" t="n">
        <x:f>IF(AND(G185="GL.CASH",L185="financing"),P185,0)</x:f>
        <x:v>0</x:v>
      </x:c>
      <x:c r="AA185" s="24" t="n">
        <x:f>IF(AND(G185="GL.CASH",L185="financing"),Q185,0)</x:f>
        <x:v>0</x:v>
      </x:c>
    </x:row>
    <x:row r="186" ht="25" customHeight="1">
      <x:c r="A186" s="3" t="str">
        <x:v>ACT/PAYROLL-M02-P01/1</x:v>
      </x:c>
      <x:c r="B186" s="3" t="str">
        <x:v>PAYROLL-M02-P01</x:v>
      </x:c>
      <x:c r="C186" s="16" t="n">
        <x:v>2</x:v>
      </x:c>
      <x:c r="D186" s="30" t="n">
        <x:v>46446</x:v>
      </x:c>
      <x:c r="E186" s="30" t="n">
        <x:v>46419</x:v>
      </x:c>
      <x:c r="F186" s="30" t="n">
        <x:v>46446</x:v>
      </x:c>
      <x:c r="G186" s="3" t="str">
        <x:v>GL.PEOPLE.SALARY</x:v>
      </x:c>
      <x:c r="H186" s="3" t="str">
        <x:v>MGMT</x:v>
      </x:c>
      <x:c r="I186" s="3" t="str">
        <x:v>PAYROLL</x:v>
      </x:c>
      <x:c r="J186" s="3" t="str">
        <x:v>MAP.ACTUAL.PAYROLL.SALARY.MGMT.PAYROLL.MGMT</x:v>
      </x:c>
      <x:c r="K186" s="3" t="str">
        <x:v>PPL.SALARY</x:v>
      </x:c>
      <x:c r="L186" s="3" t="str">
        <x:v>operating</x:v>
      </x:c>
      <x:c r="M186" s="3" t="str">
        <x:v>recurring</x:v>
      </x:c>
      <x:c r="N186" s="3" t="str">
        <x:v>committed</x:v>
      </x:c>
      <x:c r="O186" s="3" t="str">
        <x:v>fixed</x:v>
      </x:c>
      <x:c r="P186" s="32" t="n">
        <x:v>5433.75</x:v>
      </x:c>
      <x:c r="Q186" s="32" t="n">
        <x:v>0</x:v>
      </x:c>
      <x:c r="R186" s="24" t="n">
        <x:f>P186-Q186</x:f>
        <x:v>5433.75</x:v>
      </x:c>
      <x:c r="S186" s="18" t="n">
        <x:f>'D03_Accounts'!D91</x:f>
        <x:v>1</x:v>
      </x:c>
      <x:c r="T186" s="24" t="n">
        <x:f>R186*S186</x:f>
        <x:v>5433.75</x:v>
      </x:c>
      <x:c r="U186" s="25" t="str">
        <x:f>'D03_Mappings'!E222</x:f>
        <x:v>people</x:v>
      </x:c>
      <x:c r="V186" s="24" t="str">
        <x:f>IF(I186="",IF(U186="people","PAYROLL","UNMAPPED"),I186)</x:f>
        <x:v>PAYROLL</x:v>
      </x:c>
      <x:c r="W186" s="24" t="n">
        <x:f>IF(AND(G186="GL.CASH",L186="operating"),Q186,0)</x:f>
        <x:v>0</x:v>
      </x:c>
      <x:c r="X186" s="24" t="n">
        <x:f>IF(AND(G186="GL.CASH",L186="operating"),P186,0)</x:f>
        <x:v>0</x:v>
      </x:c>
      <x:c r="Y186" s="24" t="n">
        <x:f>IF(AND(G186="GL.CASH",L186="investing"),Q186-P186,0)</x:f>
        <x:v>0</x:v>
      </x:c>
      <x:c r="Z186" s="24" t="n">
        <x:f>IF(AND(G186="GL.CASH",L186="financing"),P186,0)</x:f>
        <x:v>0</x:v>
      </x:c>
      <x:c r="AA186" s="24" t="n">
        <x:f>IF(AND(G186="GL.CASH",L186="financing"),Q186,0)</x:f>
        <x:v>0</x:v>
      </x:c>
    </x:row>
    <x:row r="187" ht="25" customHeight="1">
      <x:c r="A187" s="3" t="str">
        <x:v>ACT/PAYROLL-M02-P01/2</x:v>
      </x:c>
      <x:c r="B187" s="3" t="str">
        <x:v>PAYROLL-M02-P01</x:v>
      </x:c>
      <x:c r="C187" s="16" t="n">
        <x:v>2</x:v>
      </x:c>
      <x:c r="D187" s="30" t="n">
        <x:v>46446</x:v>
      </x:c>
      <x:c r="E187" s="30" t="n">
        <x:v>46419</x:v>
      </x:c>
      <x:c r="F187" s="30" t="n">
        <x:v>46446</x:v>
      </x:c>
      <x:c r="G187" s="3" t="str">
        <x:v>GL.CASH</x:v>
      </x:c>
      <x:c r="H187" s="3" t="str">
        <x:v>MGMT</x:v>
      </x:c>
      <x:c r="I187" s="3" t="str">
        <x:v>PAYROLL</x:v>
      </x:c>
      <x:c r="J187" s="3" t="str">
        <x:v>MAP.ACTUAL.PAYROLL.SALARY.MGMT.PAYROLL.MGMT</x:v>
      </x:c>
      <x:c r="K187" s="3" t="str">
        <x:v>PPL.SALARY</x:v>
      </x:c>
      <x:c r="L187" s="3" t="str">
        <x:v>operating</x:v>
      </x:c>
      <x:c r="M187" s="3" t="str">
        <x:v>not_applicable</x:v>
      </x:c>
      <x:c r="N187" s="3" t="str">
        <x:v>not_applicable</x:v>
      </x:c>
      <x:c r="O187" s="3" t="str">
        <x:v>not_applicable</x:v>
      </x:c>
      <x:c r="P187" s="32" t="n">
        <x:v>0</x:v>
      </x:c>
      <x:c r="Q187" s="32" t="n">
        <x:v>5433.75</x:v>
      </x:c>
      <x:c r="R187" s="24" t="n">
        <x:f>P187-Q187</x:f>
        <x:v>-5433.75</x:v>
      </x:c>
      <x:c r="S187" s="18" t="n">
        <x:f>'D03_Accounts'!D11</x:f>
        <x:v>0</x:v>
      </x:c>
      <x:c r="T187" s="24" t="n">
        <x:f>R187*S187</x:f>
        <x:v>0</x:v>
      </x:c>
      <x:c r="U187" s="25" t="str">
        <x:f>'D03_Mappings'!E223</x:f>
        <x:v>cash</x:v>
      </x:c>
      <x:c r="V187" s="24" t="str">
        <x:f>IF(I187="",IF(U187="people","PAYROLL","UNMAPPED"),I187)</x:f>
        <x:v>PAYROLL</x:v>
      </x:c>
      <x:c r="W187" s="24" t="n">
        <x:f>IF(AND(G187="GL.CASH",L187="operating"),Q187,0)</x:f>
        <x:v>5433.75</x:v>
      </x:c>
      <x:c r="X187" s="24" t="n">
        <x:f>IF(AND(G187="GL.CASH",L187="operating"),P187,0)</x:f>
        <x:v>0</x:v>
      </x:c>
      <x:c r="Y187" s="24" t="n">
        <x:f>IF(AND(G187="GL.CASH",L187="investing"),Q187-P187,0)</x:f>
        <x:v>0</x:v>
      </x:c>
      <x:c r="Z187" s="24" t="n">
        <x:f>IF(AND(G187="GL.CASH",L187="financing"),P187,0)</x:f>
        <x:v>0</x:v>
      </x:c>
      <x:c r="AA187" s="24" t="n">
        <x:f>IF(AND(G187="GL.CASH",L187="financing"),Q187,0)</x:f>
        <x:v>0</x:v>
      </x:c>
    </x:row>
    <x:row r="188" ht="25" customHeight="1">
      <x:c r="A188" s="3" t="str">
        <x:v>ACT/PAYROLL-M02-P02/1</x:v>
      </x:c>
      <x:c r="B188" s="3" t="str">
        <x:v>PAYROLL-M02-P02</x:v>
      </x:c>
      <x:c r="C188" s="16" t="n">
        <x:v>2</x:v>
      </x:c>
      <x:c r="D188" s="30" t="n">
        <x:v>46446</x:v>
      </x:c>
      <x:c r="E188" s="30" t="n">
        <x:v>46419</x:v>
      </x:c>
      <x:c r="F188" s="30" t="n">
        <x:v>46446</x:v>
      </x:c>
      <x:c r="G188" s="3" t="str">
        <x:v>GL.PEOPLE.SALARY</x:v>
      </x:c>
      <x:c r="H188" s="3" t="str">
        <x:v>ENG</x:v>
      </x:c>
      <x:c r="I188" s="3" t="str">
        <x:v>PAYROLL</x:v>
      </x:c>
      <x:c r="J188" s="3" t="str">
        <x:v>MAP.ACTUAL.PAYROLL.SALARY.ENG.PAYROLL.ENG</x:v>
      </x:c>
      <x:c r="K188" s="3" t="str">
        <x:v>PPL.SALARY</x:v>
      </x:c>
      <x:c r="L188" s="3" t="str">
        <x:v>operating</x:v>
      </x:c>
      <x:c r="M188" s="3" t="str">
        <x:v>recurring</x:v>
      </x:c>
      <x:c r="N188" s="3" t="str">
        <x:v>committed</x:v>
      </x:c>
      <x:c r="O188" s="3" t="str">
        <x:v>fixed</x:v>
      </x:c>
      <x:c r="P188" s="32" t="n">
        <x:v>5433.75</x:v>
      </x:c>
      <x:c r="Q188" s="32" t="n">
        <x:v>0</x:v>
      </x:c>
      <x:c r="R188" s="24" t="n">
        <x:f>P188-Q188</x:f>
        <x:v>5433.75</x:v>
      </x:c>
      <x:c r="S188" s="18" t="n">
        <x:f>'D03_Accounts'!D91</x:f>
        <x:v>1</x:v>
      </x:c>
      <x:c r="T188" s="24" t="n">
        <x:f>R188*S188</x:f>
        <x:v>5433.75</x:v>
      </x:c>
      <x:c r="U188" s="25" t="str">
        <x:f>'D03_Mappings'!E220</x:f>
        <x:v>people</x:v>
      </x:c>
      <x:c r="V188" s="24" t="str">
        <x:f>IF(I188="",IF(U188="people","PAYROLL","UNMAPPED"),I188)</x:f>
        <x:v>PAYROLL</x:v>
      </x:c>
      <x:c r="W188" s="24" t="n">
        <x:f>IF(AND(G188="GL.CASH",L188="operating"),Q188,0)</x:f>
        <x:v>0</x:v>
      </x:c>
      <x:c r="X188" s="24" t="n">
        <x:f>IF(AND(G188="GL.CASH",L188="operating"),P188,0)</x:f>
        <x:v>0</x:v>
      </x:c>
      <x:c r="Y188" s="24" t="n">
        <x:f>IF(AND(G188="GL.CASH",L188="investing"),Q188-P188,0)</x:f>
        <x:v>0</x:v>
      </x:c>
      <x:c r="Z188" s="24" t="n">
        <x:f>IF(AND(G188="GL.CASH",L188="financing"),P188,0)</x:f>
        <x:v>0</x:v>
      </x:c>
      <x:c r="AA188" s="24" t="n">
        <x:f>IF(AND(G188="GL.CASH",L188="financing"),Q188,0)</x:f>
        <x:v>0</x:v>
      </x:c>
    </x:row>
    <x:row r="189" ht="25" customHeight="1">
      <x:c r="A189" s="3" t="str">
        <x:v>ACT/PAYROLL-M02-P02/2</x:v>
      </x:c>
      <x:c r="B189" s="3" t="str">
        <x:v>PAYROLL-M02-P02</x:v>
      </x:c>
      <x:c r="C189" s="16" t="n">
        <x:v>2</x:v>
      </x:c>
      <x:c r="D189" s="30" t="n">
        <x:v>46446</x:v>
      </x:c>
      <x:c r="E189" s="30" t="n">
        <x:v>46419</x:v>
      </x:c>
      <x:c r="F189" s="30" t="n">
        <x:v>46446</x:v>
      </x:c>
      <x:c r="G189" s="3" t="str">
        <x:v>GL.CASH</x:v>
      </x:c>
      <x:c r="H189" s="3" t="str">
        <x:v>ENG</x:v>
      </x:c>
      <x:c r="I189" s="3" t="str">
        <x:v>PAYROLL</x:v>
      </x:c>
      <x:c r="J189" s="3" t="str">
        <x:v>MAP.ACTUAL.PAYROLL.SALARY.ENG.PAYROLL.ENG</x:v>
      </x:c>
      <x:c r="K189" s="3" t="str">
        <x:v>PPL.SALARY</x:v>
      </x:c>
      <x:c r="L189" s="3" t="str">
        <x:v>operating</x:v>
      </x:c>
      <x:c r="M189" s="3" t="str">
        <x:v>not_applicable</x:v>
      </x:c>
      <x:c r="N189" s="3" t="str">
        <x:v>not_applicable</x:v>
      </x:c>
      <x:c r="O189" s="3" t="str">
        <x:v>not_applicable</x:v>
      </x:c>
      <x:c r="P189" s="32" t="n">
        <x:v>0</x:v>
      </x:c>
      <x:c r="Q189" s="32" t="n">
        <x:v>5433.75</x:v>
      </x:c>
      <x:c r="R189" s="24" t="n">
        <x:f>P189-Q189</x:f>
        <x:v>-5433.75</x:v>
      </x:c>
      <x:c r="S189" s="18" t="n">
        <x:f>'D03_Accounts'!D11</x:f>
        <x:v>0</x:v>
      </x:c>
      <x:c r="T189" s="24" t="n">
        <x:f>R189*S189</x:f>
        <x:v>0</x:v>
      </x:c>
      <x:c r="U189" s="25" t="str">
        <x:f>'D03_Mappings'!E221</x:f>
        <x:v>cash</x:v>
      </x:c>
      <x:c r="V189" s="24" t="str">
        <x:f>IF(I189="",IF(U189="people","PAYROLL","UNMAPPED"),I189)</x:f>
        <x:v>PAYROLL</x:v>
      </x:c>
      <x:c r="W189" s="24" t="n">
        <x:f>IF(AND(G189="GL.CASH",L189="operating"),Q189,0)</x:f>
        <x:v>5433.75</x:v>
      </x:c>
      <x:c r="X189" s="24" t="n">
        <x:f>IF(AND(G189="GL.CASH",L189="operating"),P189,0)</x:f>
        <x:v>0</x:v>
      </x:c>
      <x:c r="Y189" s="24" t="n">
        <x:f>IF(AND(G189="GL.CASH",L189="investing"),Q189-P189,0)</x:f>
        <x:v>0</x:v>
      </x:c>
      <x:c r="Z189" s="24" t="n">
        <x:f>IF(AND(G189="GL.CASH",L189="financing"),P189,0)</x:f>
        <x:v>0</x:v>
      </x:c>
      <x:c r="AA189" s="24" t="n">
        <x:f>IF(AND(G189="GL.CASH",L189="financing"),Q189,0)</x:f>
        <x:v>0</x:v>
      </x:c>
    </x:row>
    <x:row r="190" ht="25" customHeight="1">
      <x:c r="A190" s="3" t="str">
        <x:v>ACT/PAYROLL-M02-P03/1</x:v>
      </x:c>
      <x:c r="B190" s="3" t="str">
        <x:v>PAYROLL-M02-P03</x:v>
      </x:c>
      <x:c r="C190" s="16" t="n">
        <x:v>2</x:v>
      </x:c>
      <x:c r="D190" s="30" t="n">
        <x:v>46446</x:v>
      </x:c>
      <x:c r="E190" s="30" t="n">
        <x:v>46419</x:v>
      </x:c>
      <x:c r="F190" s="30" t="n">
        <x:v>46446</x:v>
      </x:c>
      <x:c r="G190" s="3" t="str">
        <x:v>GL.PEOPLE.SALARY</x:v>
      </x:c>
      <x:c r="H190" s="3" t="str">
        <x:v>ENG</x:v>
      </x:c>
      <x:c r="I190" s="3" t="str">
        <x:v>PAYROLL</x:v>
      </x:c>
      <x:c r="J190" s="3" t="str">
        <x:v>MAP.ACTUAL.PAYROLL.SALARY.ENG.PAYROLL.ENG</x:v>
      </x:c>
      <x:c r="K190" s="3" t="str">
        <x:v>PPL.SALARY</x:v>
      </x:c>
      <x:c r="L190" s="3" t="str">
        <x:v>operating</x:v>
      </x:c>
      <x:c r="M190" s="3" t="str">
        <x:v>recurring</x:v>
      </x:c>
      <x:c r="N190" s="3" t="str">
        <x:v>committed</x:v>
      </x:c>
      <x:c r="O190" s="3" t="str">
        <x:v>fixed</x:v>
      </x:c>
      <x:c r="P190" s="32" t="n">
        <x:v>7762.5</x:v>
      </x:c>
      <x:c r="Q190" s="32" t="n">
        <x:v>0</x:v>
      </x:c>
      <x:c r="R190" s="24" t="n">
        <x:f>P190-Q190</x:f>
        <x:v>7762.5</x:v>
      </x:c>
      <x:c r="S190" s="18" t="n">
        <x:f>'D03_Accounts'!D91</x:f>
        <x:v>1</x:v>
      </x:c>
      <x:c r="T190" s="24" t="n">
        <x:f>R190*S190</x:f>
        <x:v>7762.5</x:v>
      </x:c>
      <x:c r="U190" s="25" t="str">
        <x:f>'D03_Mappings'!E220</x:f>
        <x:v>people</x:v>
      </x:c>
      <x:c r="V190" s="24" t="str">
        <x:f>IF(I190="",IF(U190="people","PAYROLL","UNMAPPED"),I190)</x:f>
        <x:v>PAYROLL</x:v>
      </x:c>
      <x:c r="W190" s="24" t="n">
        <x:f>IF(AND(G190="GL.CASH",L190="operating"),Q190,0)</x:f>
        <x:v>0</x:v>
      </x:c>
      <x:c r="X190" s="24" t="n">
        <x:f>IF(AND(G190="GL.CASH",L190="operating"),P190,0)</x:f>
        <x:v>0</x:v>
      </x:c>
      <x:c r="Y190" s="24" t="n">
        <x:f>IF(AND(G190="GL.CASH",L190="investing"),Q190-P190,0)</x:f>
        <x:v>0</x:v>
      </x:c>
      <x:c r="Z190" s="24" t="n">
        <x:f>IF(AND(G190="GL.CASH",L190="financing"),P190,0)</x:f>
        <x:v>0</x:v>
      </x:c>
      <x:c r="AA190" s="24" t="n">
        <x:f>IF(AND(G190="GL.CASH",L190="financing"),Q190,0)</x:f>
        <x:v>0</x:v>
      </x:c>
    </x:row>
    <x:row r="191" ht="25" customHeight="1">
      <x:c r="A191" s="3" t="str">
        <x:v>ACT/PAYROLL-M02-P03/2</x:v>
      </x:c>
      <x:c r="B191" s="3" t="str">
        <x:v>PAYROLL-M02-P03</x:v>
      </x:c>
      <x:c r="C191" s="16" t="n">
        <x:v>2</x:v>
      </x:c>
      <x:c r="D191" s="30" t="n">
        <x:v>46446</x:v>
      </x:c>
      <x:c r="E191" s="30" t="n">
        <x:v>46419</x:v>
      </x:c>
      <x:c r="F191" s="30" t="n">
        <x:v>46446</x:v>
      </x:c>
      <x:c r="G191" s="3" t="str">
        <x:v>GL.CASH</x:v>
      </x:c>
      <x:c r="H191" s="3" t="str">
        <x:v>ENG</x:v>
      </x:c>
      <x:c r="I191" s="3" t="str">
        <x:v>PAYROLL</x:v>
      </x:c>
      <x:c r="J191" s="3" t="str">
        <x:v>MAP.ACTUAL.PAYROLL.SALARY.ENG.PAYROLL.ENG</x:v>
      </x:c>
      <x:c r="K191" s="3" t="str">
        <x:v>PPL.SALARY</x:v>
      </x:c>
      <x:c r="L191" s="3" t="str">
        <x:v>operating</x:v>
      </x:c>
      <x:c r="M191" s="3" t="str">
        <x:v>not_applicable</x:v>
      </x:c>
      <x:c r="N191" s="3" t="str">
        <x:v>not_applicable</x:v>
      </x:c>
      <x:c r="O191" s="3" t="str">
        <x:v>not_applicable</x:v>
      </x:c>
      <x:c r="P191" s="32" t="n">
        <x:v>0</x:v>
      </x:c>
      <x:c r="Q191" s="32" t="n">
        <x:v>7762.5</x:v>
      </x:c>
      <x:c r="R191" s="24" t="n">
        <x:f>P191-Q191</x:f>
        <x:v>-7762.5</x:v>
      </x:c>
      <x:c r="S191" s="18" t="n">
        <x:f>'D03_Accounts'!D11</x:f>
        <x:v>0</x:v>
      </x:c>
      <x:c r="T191" s="24" t="n">
        <x:f>R191*S191</x:f>
        <x:v>0</x:v>
      </x:c>
      <x:c r="U191" s="25" t="str">
        <x:f>'D03_Mappings'!E221</x:f>
        <x:v>cash</x:v>
      </x:c>
      <x:c r="V191" s="24" t="str">
        <x:f>IF(I191="",IF(U191="people","PAYROLL","UNMAPPED"),I191)</x:f>
        <x:v>PAYROLL</x:v>
      </x:c>
      <x:c r="W191" s="24" t="n">
        <x:f>IF(AND(G191="GL.CASH",L191="operating"),Q191,0)</x:f>
        <x:v>7762.5</x:v>
      </x:c>
      <x:c r="X191" s="24" t="n">
        <x:f>IF(AND(G191="GL.CASH",L191="operating"),P191,0)</x:f>
        <x:v>0</x:v>
      </x:c>
      <x:c r="Y191" s="24" t="n">
        <x:f>IF(AND(G191="GL.CASH",L191="investing"),Q191-P191,0)</x:f>
        <x:v>0</x:v>
      </x:c>
      <x:c r="Z191" s="24" t="n">
        <x:f>IF(AND(G191="GL.CASH",L191="financing"),P191,0)</x:f>
        <x:v>0</x:v>
      </x:c>
      <x:c r="AA191" s="24" t="n">
        <x:f>IF(AND(G191="GL.CASH",L191="financing"),Q191,0)</x:f>
        <x:v>0</x:v>
      </x:c>
    </x:row>
    <x:row r="192" ht="25" customHeight="1">
      <x:c r="A192" s="3" t="str">
        <x:v>ACT/PAYROLL-M02-P03/3</x:v>
      </x:c>
      <x:c r="B192" s="3" t="str">
        <x:v>PAYROLL-M02-P03</x:v>
      </x:c>
      <x:c r="C192" s="16" t="n">
        <x:v>2</x:v>
      </x:c>
      <x:c r="D192" s="30" t="n">
        <x:v>46446</x:v>
      </x:c>
      <x:c r="E192" s="30" t="n">
        <x:v>46419</x:v>
      </x:c>
      <x:c r="F192" s="30" t="n">
        <x:v>46446</x:v>
      </x:c>
      <x:c r="G192" s="3" t="str">
        <x:v>GL.PEOPLE.RV</x:v>
      </x:c>
      <x:c r="H192" s="3" t="str">
        <x:v>ENG</x:v>
      </x:c>
      <x:c r="I192" s="3" t="str">
        <x:v>PAYROLL</x:v>
      </x:c>
      <x:c r="J192" s="3" t="str">
        <x:v>MAP.ACTUAL.PAYROLL.RV.ENG.PAYROLL.ENG</x:v>
      </x:c>
      <x:c r="K192" s="3" t="str">
        <x:v>PPL.RV</x:v>
      </x:c>
      <x:c r="L192" s="3" t="str">
        <x:v>operating</x:v>
      </x:c>
      <x:c r="M192" s="3" t="str">
        <x:v>recurring</x:v>
      </x:c>
      <x:c r="N192" s="3" t="str">
        <x:v>committed</x:v>
      </x:c>
      <x:c r="O192" s="3" t="str">
        <x:v>fixed</x:v>
      </x:c>
      <x:c r="P192" s="32" t="n">
        <x:v>721.91</x:v>
      </x:c>
      <x:c r="Q192" s="32" t="n">
        <x:v>0</x:v>
      </x:c>
      <x:c r="R192" s="24" t="n">
        <x:f>P192-Q192</x:f>
        <x:v>721.91</x:v>
      </x:c>
      <x:c r="S192" s="18" t="n">
        <x:f>'D03_Accounts'!D92</x:f>
        <x:v>1</x:v>
      </x:c>
      <x:c r="T192" s="24" t="n">
        <x:f>R192*S192</x:f>
        <x:v>721.91</x:v>
      </x:c>
      <x:c r="U192" s="25" t="str">
        <x:f>'D03_Mappings'!E210</x:f>
        <x:v>people</x:v>
      </x:c>
      <x:c r="V192" s="24" t="str">
        <x:f>IF(I192="",IF(U192="people","PAYROLL","UNMAPPED"),I192)</x:f>
        <x:v>PAYROLL</x:v>
      </x:c>
      <x:c r="W192" s="24" t="n">
        <x:f>IF(AND(G192="GL.CASH",L192="operating"),Q192,0)</x:f>
        <x:v>0</x:v>
      </x:c>
      <x:c r="X192" s="24" t="n">
        <x:f>IF(AND(G192="GL.CASH",L192="operating"),P192,0)</x:f>
        <x:v>0</x:v>
      </x:c>
      <x:c r="Y192" s="24" t="n">
        <x:f>IF(AND(G192="GL.CASH",L192="investing"),Q192-P192,0)</x:f>
        <x:v>0</x:v>
      </x:c>
      <x:c r="Z192" s="24" t="n">
        <x:f>IF(AND(G192="GL.CASH",L192="financing"),P192,0)</x:f>
        <x:v>0</x:v>
      </x:c>
      <x:c r="AA192" s="24" t="n">
        <x:f>IF(AND(G192="GL.CASH",L192="financing"),Q192,0)</x:f>
        <x:v>0</x:v>
      </x:c>
    </x:row>
    <x:row r="193" ht="25" customHeight="1">
      <x:c r="A193" s="3" t="str">
        <x:v>ACT/PAYROLL-M02-P03/4</x:v>
      </x:c>
      <x:c r="B193" s="3" t="str">
        <x:v>PAYROLL-M02-P03</x:v>
      </x:c>
      <x:c r="C193" s="16" t="n">
        <x:v>2</x:v>
      </x:c>
      <x:c r="D193" s="30" t="n">
        <x:v>46446</x:v>
      </x:c>
      <x:c r="E193" s="30" t="n">
        <x:v>46419</x:v>
      </x:c>
      <x:c r="F193" s="30" t="n">
        <x:v>46446</x:v>
      </x:c>
      <x:c r="G193" s="3" t="str">
        <x:v>GL.CASH</x:v>
      </x:c>
      <x:c r="H193" s="3" t="str">
        <x:v>ENG</x:v>
      </x:c>
      <x:c r="I193" s="3" t="str">
        <x:v>PAYROLL</x:v>
      </x:c>
      <x:c r="J193" s="3" t="str">
        <x:v>MAP.ACTUAL.PAYROLL.RV.ENG.PAYROLL.ENG</x:v>
      </x:c>
      <x:c r="K193" s="3" t="str">
        <x:v>PPL.RV</x:v>
      </x:c>
      <x:c r="L193" s="3" t="str">
        <x:v>operating</x:v>
      </x:c>
      <x:c r="M193" s="3" t="str">
        <x:v>not_applicable</x:v>
      </x:c>
      <x:c r="N193" s="3" t="str">
        <x:v>not_applicable</x:v>
      </x:c>
      <x:c r="O193" s="3" t="str">
        <x:v>not_applicable</x:v>
      </x:c>
      <x:c r="P193" s="32" t="n">
        <x:v>0</x:v>
      </x:c>
      <x:c r="Q193" s="32" t="n">
        <x:v>721.91</x:v>
      </x:c>
      <x:c r="R193" s="24" t="n">
        <x:f>P193-Q193</x:f>
        <x:v>-721.91</x:v>
      </x:c>
      <x:c r="S193" s="18" t="n">
        <x:f>'D03_Accounts'!D11</x:f>
        <x:v>0</x:v>
      </x:c>
      <x:c r="T193" s="24" t="n">
        <x:f>R193*S193</x:f>
        <x:v>0</x:v>
      </x:c>
      <x:c r="U193" s="25" t="str">
        <x:f>'D03_Mappings'!E211</x:f>
        <x:v>cash</x:v>
      </x:c>
      <x:c r="V193" s="24" t="str">
        <x:f>IF(I193="",IF(U193="people","PAYROLL","UNMAPPED"),I193)</x:f>
        <x:v>PAYROLL</x:v>
      </x:c>
      <x:c r="W193" s="24" t="n">
        <x:f>IF(AND(G193="GL.CASH",L193="operating"),Q193,0)</x:f>
        <x:v>721.91</x:v>
      </x:c>
      <x:c r="X193" s="24" t="n">
        <x:f>IF(AND(G193="GL.CASH",L193="operating"),P193,0)</x:f>
        <x:v>0</x:v>
      </x:c>
      <x:c r="Y193" s="24" t="n">
        <x:f>IF(AND(G193="GL.CASH",L193="investing"),Q193-P193,0)</x:f>
        <x:v>0</x:v>
      </x:c>
      <x:c r="Z193" s="24" t="n">
        <x:f>IF(AND(G193="GL.CASH",L193="financing"),P193,0)</x:f>
        <x:v>0</x:v>
      </x:c>
      <x:c r="AA193" s="24" t="n">
        <x:f>IF(AND(G193="GL.CASH",L193="financing"),Q193,0)</x:f>
        <x:v>0</x:v>
      </x:c>
    </x:row>
    <x:row r="194" ht="25" customHeight="1">
      <x:c r="A194" s="3" t="str">
        <x:v>ACT/PAYROLL-M02-P03/5</x:v>
      </x:c>
      <x:c r="B194" s="3" t="str">
        <x:v>PAYROLL-M02-P03</x:v>
      </x:c>
      <x:c r="C194" s="16" t="n">
        <x:v>2</x:v>
      </x:c>
      <x:c r="D194" s="30" t="n">
        <x:v>46446</x:v>
      </x:c>
      <x:c r="E194" s="30" t="n">
        <x:v>46419</x:v>
      </x:c>
      <x:c r="F194" s="30" t="n">
        <x:v>46446</x:v>
      </x:c>
      <x:c r="G194" s="3" t="str">
        <x:v>GL.PEOPLE.AV</x:v>
      </x:c>
      <x:c r="H194" s="3" t="str">
        <x:v>ENG</x:v>
      </x:c>
      <x:c r="I194" s="3" t="str">
        <x:v>PAYROLL</x:v>
      </x:c>
      <x:c r="J194" s="3" t="str">
        <x:v>MAP.ACTUAL.PAYROLL.AV.ENG.PAYROLL.ENG</x:v>
      </x:c>
      <x:c r="K194" s="3" t="str">
        <x:v>PPL.AV</x:v>
      </x:c>
      <x:c r="L194" s="3" t="str">
        <x:v>operating</x:v>
      </x:c>
      <x:c r="M194" s="3" t="str">
        <x:v>recurring</x:v>
      </x:c>
      <x:c r="N194" s="3" t="str">
        <x:v>committed</x:v>
      </x:c>
      <x:c r="O194" s="3" t="str">
        <x:v>fixed</x:v>
      </x:c>
      <x:c r="P194" s="32" t="n">
        <x:v>100.91</x:v>
      </x:c>
      <x:c r="Q194" s="32" t="n">
        <x:v>0</x:v>
      </x:c>
      <x:c r="R194" s="24" t="n">
        <x:f>P194-Q194</x:f>
        <x:v>100.91</x:v>
      </x:c>
      <x:c r="S194" s="18" t="n">
        <x:f>'D03_Accounts'!D93</x:f>
        <x:v>1</x:v>
      </x:c>
      <x:c r="T194" s="24" t="n">
        <x:f>R194*S194</x:f>
        <x:v>100.91</x:v>
      </x:c>
      <x:c r="U194" s="25" t="str">
        <x:f>'D03_Mappings'!E160</x:f>
        <x:v>people</x:v>
      </x:c>
      <x:c r="V194" s="24" t="str">
        <x:f>IF(I194="",IF(U194="people","PAYROLL","UNMAPPED"),I194)</x:f>
        <x:v>PAYROLL</x:v>
      </x:c>
      <x:c r="W194" s="24" t="n">
        <x:f>IF(AND(G194="GL.CASH",L194="operating"),Q194,0)</x:f>
        <x:v>0</x:v>
      </x:c>
      <x:c r="X194" s="24" t="n">
        <x:f>IF(AND(G194="GL.CASH",L194="operating"),P194,0)</x:f>
        <x:v>0</x:v>
      </x:c>
      <x:c r="Y194" s="24" t="n">
        <x:f>IF(AND(G194="GL.CASH",L194="investing"),Q194-P194,0)</x:f>
        <x:v>0</x:v>
      </x:c>
      <x:c r="Z194" s="24" t="n">
        <x:f>IF(AND(G194="GL.CASH",L194="financing"),P194,0)</x:f>
        <x:v>0</x:v>
      </x:c>
      <x:c r="AA194" s="24" t="n">
        <x:f>IF(AND(G194="GL.CASH",L194="financing"),Q194,0)</x:f>
        <x:v>0</x:v>
      </x:c>
    </x:row>
    <x:row r="195" ht="25" customHeight="1">
      <x:c r="A195" s="3" t="str">
        <x:v>ACT/PAYROLL-M02-P03/6</x:v>
      </x:c>
      <x:c r="B195" s="3" t="str">
        <x:v>PAYROLL-M02-P03</x:v>
      </x:c>
      <x:c r="C195" s="16" t="n">
        <x:v>2</x:v>
      </x:c>
      <x:c r="D195" s="30" t="n">
        <x:v>46446</x:v>
      </x:c>
      <x:c r="E195" s="30" t="n">
        <x:v>46419</x:v>
      </x:c>
      <x:c r="F195" s="30" t="n">
        <x:v>46446</x:v>
      </x:c>
      <x:c r="G195" s="3" t="str">
        <x:v>GL.CASH</x:v>
      </x:c>
      <x:c r="H195" s="3" t="str">
        <x:v>ENG</x:v>
      </x:c>
      <x:c r="I195" s="3" t="str">
        <x:v>PAYROLL</x:v>
      </x:c>
      <x:c r="J195" s="3" t="str">
        <x:v>MAP.ACTUAL.PAYROLL.AV.ENG.PAYROLL.ENG</x:v>
      </x:c>
      <x:c r="K195" s="3" t="str">
        <x:v>PPL.AV</x:v>
      </x:c>
      <x:c r="L195" s="3" t="str">
        <x:v>operating</x:v>
      </x:c>
      <x:c r="M195" s="3" t="str">
        <x:v>not_applicable</x:v>
      </x:c>
      <x:c r="N195" s="3" t="str">
        <x:v>not_applicable</x:v>
      </x:c>
      <x:c r="O195" s="3" t="str">
        <x:v>not_applicable</x:v>
      </x:c>
      <x:c r="P195" s="32" t="n">
        <x:v>0</x:v>
      </x:c>
      <x:c r="Q195" s="32" t="n">
        <x:v>100.91</x:v>
      </x:c>
      <x:c r="R195" s="24" t="n">
        <x:f>P195-Q195</x:f>
        <x:v>-100.91</x:v>
      </x:c>
      <x:c r="S195" s="18" t="n">
        <x:f>'D03_Accounts'!D11</x:f>
        <x:v>0</x:v>
      </x:c>
      <x:c r="T195" s="24" t="n">
        <x:f>R195*S195</x:f>
        <x:v>0</x:v>
      </x:c>
      <x:c r="U195" s="25" t="str">
        <x:f>'D03_Mappings'!E161</x:f>
        <x:v>cash</x:v>
      </x:c>
      <x:c r="V195" s="24" t="str">
        <x:f>IF(I195="",IF(U195="people","PAYROLL","UNMAPPED"),I195)</x:f>
        <x:v>PAYROLL</x:v>
      </x:c>
      <x:c r="W195" s="24" t="n">
        <x:f>IF(AND(G195="GL.CASH",L195="operating"),Q195,0)</x:f>
        <x:v>100.91</x:v>
      </x:c>
      <x:c r="X195" s="24" t="n">
        <x:f>IF(AND(G195="GL.CASH",L195="operating"),P195,0)</x:f>
        <x:v>0</x:v>
      </x:c>
      <x:c r="Y195" s="24" t="n">
        <x:f>IF(AND(G195="GL.CASH",L195="investing"),Q195-P195,0)</x:f>
        <x:v>0</x:v>
      </x:c>
      <x:c r="Z195" s="24" t="n">
        <x:f>IF(AND(G195="GL.CASH",L195="financing"),P195,0)</x:f>
        <x:v>0</x:v>
      </x:c>
      <x:c r="AA195" s="24" t="n">
        <x:f>IF(AND(G195="GL.CASH",L195="financing"),Q195,0)</x:f>
        <x:v>0</x:v>
      </x:c>
    </x:row>
    <x:row r="196" ht="25" customHeight="1">
      <x:c r="A196" s="3" t="str">
        <x:v>ACT/PAYROLL-M02-P03/7</x:v>
      </x:c>
      <x:c r="B196" s="3" t="str">
        <x:v>PAYROLL-M02-P03</x:v>
      </x:c>
      <x:c r="C196" s="16" t="n">
        <x:v>2</x:v>
      </x:c>
      <x:c r="D196" s="30" t="n">
        <x:v>46446</x:v>
      </x:c>
      <x:c r="E196" s="30" t="n">
        <x:v>46419</x:v>
      </x:c>
      <x:c r="F196" s="30" t="n">
        <x:v>46446</x:v>
      </x:c>
      <x:c r="G196" s="3" t="str">
        <x:v>GL.PEOPLE.KV</x:v>
      </x:c>
      <x:c r="H196" s="3" t="str">
        <x:v>ENG</x:v>
      </x:c>
      <x:c r="I196" s="3" t="str">
        <x:v>PAYROLL</x:v>
      </x:c>
      <x:c r="J196" s="3" t="str">
        <x:v>MAP.ACTUAL.PAYROLL.KV.ENG.PAYROLL.ENG</x:v>
      </x:c>
      <x:c r="K196" s="3" t="str">
        <x:v>PPL.KV</x:v>
      </x:c>
      <x:c r="L196" s="3" t="str">
        <x:v>operating</x:v>
      </x:c>
      <x:c r="M196" s="3" t="str">
        <x:v>recurring</x:v>
      </x:c>
      <x:c r="N196" s="3" t="str">
        <x:v>committed</x:v>
      </x:c>
      <x:c r="O196" s="3" t="str">
        <x:v>fixed</x:v>
      </x:c>
      <x:c r="P196" s="32" t="n">
        <x:v>564.19</x:v>
      </x:c>
      <x:c r="Q196" s="32" t="n">
        <x:v>0</x:v>
      </x:c>
      <x:c r="R196" s="24" t="n">
        <x:f>P196-Q196</x:f>
        <x:v>564.19</x:v>
      </x:c>
      <x:c r="S196" s="18" t="n">
        <x:f>'D03_Accounts'!D94</x:f>
        <x:v>1</x:v>
      </x:c>
      <x:c r="T196" s="24" t="n">
        <x:f>R196*S196</x:f>
        <x:v>564.19</x:v>
      </x:c>
      <x:c r="U196" s="25" t="str">
        <x:f>'D03_Mappings'!E190</x:f>
        <x:v>people</x:v>
      </x:c>
      <x:c r="V196" s="24" t="str">
        <x:f>IF(I196="",IF(U196="people","PAYROLL","UNMAPPED"),I196)</x:f>
        <x:v>PAYROLL</x:v>
      </x:c>
      <x:c r="W196" s="24" t="n">
        <x:f>IF(AND(G196="GL.CASH",L196="operating"),Q196,0)</x:f>
        <x:v>0</x:v>
      </x:c>
      <x:c r="X196" s="24" t="n">
        <x:f>IF(AND(G196="GL.CASH",L196="operating"),P196,0)</x:f>
        <x:v>0</x:v>
      </x:c>
      <x:c r="Y196" s="24" t="n">
        <x:f>IF(AND(G196="GL.CASH",L196="investing"),Q196-P196,0)</x:f>
        <x:v>0</x:v>
      </x:c>
      <x:c r="Z196" s="24" t="n">
        <x:f>IF(AND(G196="GL.CASH",L196="financing"),P196,0)</x:f>
        <x:v>0</x:v>
      </x:c>
      <x:c r="AA196" s="24" t="n">
        <x:f>IF(AND(G196="GL.CASH",L196="financing"),Q196,0)</x:f>
        <x:v>0</x:v>
      </x:c>
    </x:row>
    <x:row r="197" ht="25" customHeight="1">
      <x:c r="A197" s="3" t="str">
        <x:v>ACT/PAYROLL-M02-P03/8</x:v>
      </x:c>
      <x:c r="B197" s="3" t="str">
        <x:v>PAYROLL-M02-P03</x:v>
      </x:c>
      <x:c r="C197" s="16" t="n">
        <x:v>2</x:v>
      </x:c>
      <x:c r="D197" s="30" t="n">
        <x:v>46446</x:v>
      </x:c>
      <x:c r="E197" s="30" t="n">
        <x:v>46419</x:v>
      </x:c>
      <x:c r="F197" s="30" t="n">
        <x:v>46446</x:v>
      </x:c>
      <x:c r="G197" s="3" t="str">
        <x:v>GL.CASH</x:v>
      </x:c>
      <x:c r="H197" s="3" t="str">
        <x:v>ENG</x:v>
      </x:c>
      <x:c r="I197" s="3" t="str">
        <x:v>PAYROLL</x:v>
      </x:c>
      <x:c r="J197" s="3" t="str">
        <x:v>MAP.ACTUAL.PAYROLL.KV.ENG.PAYROLL.ENG</x:v>
      </x:c>
      <x:c r="K197" s="3" t="str">
        <x:v>PPL.KV</x:v>
      </x:c>
      <x:c r="L197" s="3" t="str">
        <x:v>operating</x:v>
      </x:c>
      <x:c r="M197" s="3" t="str">
        <x:v>not_applicable</x:v>
      </x:c>
      <x:c r="N197" s="3" t="str">
        <x:v>not_applicable</x:v>
      </x:c>
      <x:c r="O197" s="3" t="str">
        <x:v>not_applicable</x:v>
      </x:c>
      <x:c r="P197" s="32" t="n">
        <x:v>0</x:v>
      </x:c>
      <x:c r="Q197" s="32" t="n">
        <x:v>564.19</x:v>
      </x:c>
      <x:c r="R197" s="24" t="n">
        <x:f>P197-Q197</x:f>
        <x:v>-564.19</x:v>
      </x:c>
      <x:c r="S197" s="18" t="n">
        <x:f>'D03_Accounts'!D11</x:f>
        <x:v>0</x:v>
      </x:c>
      <x:c r="T197" s="24" t="n">
        <x:f>R197*S197</x:f>
        <x:v>0</x:v>
      </x:c>
      <x:c r="U197" s="25" t="str">
        <x:f>'D03_Mappings'!E191</x:f>
        <x:v>cash</x:v>
      </x:c>
      <x:c r="V197" s="24" t="str">
        <x:f>IF(I197="",IF(U197="people","PAYROLL","UNMAPPED"),I197)</x:f>
        <x:v>PAYROLL</x:v>
      </x:c>
      <x:c r="W197" s="24" t="n">
        <x:f>IF(AND(G197="GL.CASH",L197="operating"),Q197,0)</x:f>
        <x:v>564.19</x:v>
      </x:c>
      <x:c r="X197" s="24" t="n">
        <x:f>IF(AND(G197="GL.CASH",L197="operating"),P197,0)</x:f>
        <x:v>0</x:v>
      </x:c>
      <x:c r="Y197" s="24" t="n">
        <x:f>IF(AND(G197="GL.CASH",L197="investing"),Q197-P197,0)</x:f>
        <x:v>0</x:v>
      </x:c>
      <x:c r="Z197" s="24" t="n">
        <x:f>IF(AND(G197="GL.CASH",L197="financing"),P197,0)</x:f>
        <x:v>0</x:v>
      </x:c>
      <x:c r="AA197" s="24" t="n">
        <x:f>IF(AND(G197="GL.CASH",L197="financing"),Q197,0)</x:f>
        <x:v>0</x:v>
      </x:c>
    </x:row>
    <x:row r="198" ht="25" customHeight="1">
      <x:c r="A198" s="3" t="str">
        <x:v>ACT/PAYROLL-M02-P03/9</x:v>
      </x:c>
      <x:c r="B198" s="3" t="str">
        <x:v>PAYROLL-M02-P03</x:v>
      </x:c>
      <x:c r="C198" s="16" t="n">
        <x:v>2</x:v>
      </x:c>
      <x:c r="D198" s="30" t="n">
        <x:v>46446</x:v>
      </x:c>
      <x:c r="E198" s="30" t="n">
        <x:v>46419</x:v>
      </x:c>
      <x:c r="F198" s="30" t="n">
        <x:v>46446</x:v>
      </x:c>
      <x:c r="G198" s="3" t="str">
        <x:v>GL.PEOPLE.PV</x:v>
      </x:c>
      <x:c r="H198" s="3" t="str">
        <x:v>ENG</x:v>
      </x:c>
      <x:c r="I198" s="3" t="str">
        <x:v>PAYROLL</x:v>
      </x:c>
      <x:c r="J198" s="3" t="str">
        <x:v>MAP.ACTUAL.PAYROLL.PV.ENG.PAYROLL.ENG</x:v>
      </x:c>
      <x:c r="K198" s="3" t="str">
        <x:v>PPL.PV</x:v>
      </x:c>
      <x:c r="L198" s="3" t="str">
        <x:v>operating</x:v>
      </x:c>
      <x:c r="M198" s="3" t="str">
        <x:v>recurring</x:v>
      </x:c>
      <x:c r="N198" s="3" t="str">
        <x:v>committed</x:v>
      </x:c>
      <x:c r="O198" s="3" t="str">
        <x:v>fixed</x:v>
      </x:c>
      <x:c r="P198" s="32" t="n">
        <x:v>114.75</x:v>
      </x:c>
      <x:c r="Q198" s="32" t="n">
        <x:v>0</x:v>
      </x:c>
      <x:c r="R198" s="24" t="n">
        <x:f>P198-Q198</x:f>
        <x:v>114.75</x:v>
      </x:c>
      <x:c r="S198" s="18" t="n">
        <x:f>'D03_Accounts'!D95</x:f>
        <x:v>1</x:v>
      </x:c>
      <x:c r="T198" s="24" t="n">
        <x:f>R198*S198</x:f>
        <x:v>114.75</x:v>
      </x:c>
      <x:c r="U198" s="25" t="str">
        <x:f>'D03_Mappings'!E200</x:f>
        <x:v>people</x:v>
      </x:c>
      <x:c r="V198" s="24" t="str">
        <x:f>IF(I198="",IF(U198="people","PAYROLL","UNMAPPED"),I198)</x:f>
        <x:v>PAYROLL</x:v>
      </x:c>
      <x:c r="W198" s="24" t="n">
        <x:f>IF(AND(G198="GL.CASH",L198="operating"),Q198,0)</x:f>
        <x:v>0</x:v>
      </x:c>
      <x:c r="X198" s="24" t="n">
        <x:f>IF(AND(G198="GL.CASH",L198="operating"),P198,0)</x:f>
        <x:v>0</x:v>
      </x:c>
      <x:c r="Y198" s="24" t="n">
        <x:f>IF(AND(G198="GL.CASH",L198="investing"),Q198-P198,0)</x:f>
        <x:v>0</x:v>
      </x:c>
      <x:c r="Z198" s="24" t="n">
        <x:f>IF(AND(G198="GL.CASH",L198="financing"),P198,0)</x:f>
        <x:v>0</x:v>
      </x:c>
      <x:c r="AA198" s="24" t="n">
        <x:f>IF(AND(G198="GL.CASH",L198="financing"),Q198,0)</x:f>
        <x:v>0</x:v>
      </x:c>
    </x:row>
    <x:row r="199" ht="25" customHeight="1">
      <x:c r="A199" s="3" t="str">
        <x:v>ACT/PAYROLL-M02-P03/10</x:v>
      </x:c>
      <x:c r="B199" s="3" t="str">
        <x:v>PAYROLL-M02-P03</x:v>
      </x:c>
      <x:c r="C199" s="16" t="n">
        <x:v>2</x:v>
      </x:c>
      <x:c r="D199" s="30" t="n">
        <x:v>46446</x:v>
      </x:c>
      <x:c r="E199" s="30" t="n">
        <x:v>46419</x:v>
      </x:c>
      <x:c r="F199" s="30" t="n">
        <x:v>46446</x:v>
      </x:c>
      <x:c r="G199" s="3" t="str">
        <x:v>GL.CASH</x:v>
      </x:c>
      <x:c r="H199" s="3" t="str">
        <x:v>ENG</x:v>
      </x:c>
      <x:c r="I199" s="3" t="str">
        <x:v>PAYROLL</x:v>
      </x:c>
      <x:c r="J199" s="3" t="str">
        <x:v>MAP.ACTUAL.PAYROLL.PV.ENG.PAYROLL.ENG</x:v>
      </x:c>
      <x:c r="K199" s="3" t="str">
        <x:v>PPL.PV</x:v>
      </x:c>
      <x:c r="L199" s="3" t="str">
        <x:v>operating</x:v>
      </x:c>
      <x:c r="M199" s="3" t="str">
        <x:v>not_applicable</x:v>
      </x:c>
      <x:c r="N199" s="3" t="str">
        <x:v>not_applicable</x:v>
      </x:c>
      <x:c r="O199" s="3" t="str">
        <x:v>not_applicable</x:v>
      </x:c>
      <x:c r="P199" s="32" t="n">
        <x:v>0</x:v>
      </x:c>
      <x:c r="Q199" s="32" t="n">
        <x:v>114.75</x:v>
      </x:c>
      <x:c r="R199" s="24" t="n">
        <x:f>P199-Q199</x:f>
        <x:v>-114.75</x:v>
      </x:c>
      <x:c r="S199" s="18" t="n">
        <x:f>'D03_Accounts'!D11</x:f>
        <x:v>0</x:v>
      </x:c>
      <x:c r="T199" s="24" t="n">
        <x:f>R199*S199</x:f>
        <x:v>0</x:v>
      </x:c>
      <x:c r="U199" s="25" t="str">
        <x:f>'D03_Mappings'!E201</x:f>
        <x:v>cash</x:v>
      </x:c>
      <x:c r="V199" s="24" t="str">
        <x:f>IF(I199="",IF(U199="people","PAYROLL","UNMAPPED"),I199)</x:f>
        <x:v>PAYROLL</x:v>
      </x:c>
      <x:c r="W199" s="24" t="n">
        <x:f>IF(AND(G199="GL.CASH",L199="operating"),Q199,0)</x:f>
        <x:v>114.75</x:v>
      </x:c>
      <x:c r="X199" s="24" t="n">
        <x:f>IF(AND(G199="GL.CASH",L199="operating"),P199,0)</x:f>
        <x:v>0</x:v>
      </x:c>
      <x:c r="Y199" s="24" t="n">
        <x:f>IF(AND(G199="GL.CASH",L199="investing"),Q199-P199,0)</x:f>
        <x:v>0</x:v>
      </x:c>
      <x:c r="Z199" s="24" t="n">
        <x:f>IF(AND(G199="GL.CASH",L199="financing"),P199,0)</x:f>
        <x:v>0</x:v>
      </x:c>
      <x:c r="AA199" s="24" t="n">
        <x:f>IF(AND(G199="GL.CASH",L199="financing"),Q199,0)</x:f>
        <x:v>0</x:v>
      </x:c>
    </x:row>
    <x:row r="200" ht="25" customHeight="1">
      <x:c r="A200" s="3" t="str">
        <x:v>ACT/PAYROLL-M02-P03/11</x:v>
      </x:c>
      <x:c r="B200" s="3" t="str">
        <x:v>PAYROLL-M02-P03</x:v>
      </x:c>
      <x:c r="C200" s="16" t="n">
        <x:v>2</x:v>
      </x:c>
      <x:c r="D200" s="30" t="n">
        <x:v>46446</x:v>
      </x:c>
      <x:c r="E200" s="30" t="n">
        <x:v>46419</x:v>
      </x:c>
      <x:c r="F200" s="30" t="n">
        <x:v>46446</x:v>
      </x:c>
      <x:c r="G200" s="3" t="str">
        <x:v>GL.PEOPLE.U1</x:v>
      </x:c>
      <x:c r="H200" s="3" t="str">
        <x:v>ENG</x:v>
      </x:c>
      <x:c r="I200" s="3" t="str">
        <x:v>PAYROLL</x:v>
      </x:c>
      <x:c r="J200" s="3" t="str">
        <x:v>MAP.ACTUAL.PAYROLL.U1.ENG.PAYROLL.ENG</x:v>
      </x:c>
      <x:c r="K200" s="3" t="str">
        <x:v>PPL.U1</x:v>
      </x:c>
      <x:c r="L200" s="3" t="str">
        <x:v>operating</x:v>
      </x:c>
      <x:c r="M200" s="3" t="str">
        <x:v>recurring</x:v>
      </x:c>
      <x:c r="N200" s="3" t="str">
        <x:v>committed</x:v>
      </x:c>
      <x:c r="O200" s="3" t="str">
        <x:v>fixed</x:v>
      </x:c>
      <x:c r="P200" s="32" t="n">
        <x:v>163.01</x:v>
      </x:c>
      <x:c r="Q200" s="32" t="n">
        <x:v>0</x:v>
      </x:c>
      <x:c r="R200" s="24" t="n">
        <x:f>P200-Q200</x:f>
        <x:v>163.01</x:v>
      </x:c>
      <x:c r="S200" s="18" t="n">
        <x:f>'D03_Accounts'!D96</x:f>
        <x:v>1</x:v>
      </x:c>
      <x:c r="T200" s="24" t="n">
        <x:f>R200*S200</x:f>
        <x:v>163.01</x:v>
      </x:c>
      <x:c r="U200" s="25" t="str">
        <x:f>'D03_Mappings'!E230</x:f>
        <x:v>people</x:v>
      </x:c>
      <x:c r="V200" s="24" t="str">
        <x:f>IF(I200="",IF(U200="people","PAYROLL","UNMAPPED"),I200)</x:f>
        <x:v>PAYROLL</x:v>
      </x:c>
      <x:c r="W200" s="24" t="n">
        <x:f>IF(AND(G200="GL.CASH",L200="operating"),Q200,0)</x:f>
        <x:v>0</x:v>
      </x:c>
      <x:c r="X200" s="24" t="n">
        <x:f>IF(AND(G200="GL.CASH",L200="operating"),P200,0)</x:f>
        <x:v>0</x:v>
      </x:c>
      <x:c r="Y200" s="24" t="n">
        <x:f>IF(AND(G200="GL.CASH",L200="investing"),Q200-P200,0)</x:f>
        <x:v>0</x:v>
      </x:c>
      <x:c r="Z200" s="24" t="n">
        <x:f>IF(AND(G200="GL.CASH",L200="financing"),P200,0)</x:f>
        <x:v>0</x:v>
      </x:c>
      <x:c r="AA200" s="24" t="n">
        <x:f>IF(AND(G200="GL.CASH",L200="financing"),Q200,0)</x:f>
        <x:v>0</x:v>
      </x:c>
    </x:row>
    <x:row r="201" ht="25" customHeight="1">
      <x:c r="A201" s="3" t="str">
        <x:v>ACT/PAYROLL-M02-P03/12</x:v>
      </x:c>
      <x:c r="B201" s="3" t="str">
        <x:v>PAYROLL-M02-P03</x:v>
      </x:c>
      <x:c r="C201" s="16" t="n">
        <x:v>2</x:v>
      </x:c>
      <x:c r="D201" s="30" t="n">
        <x:v>46446</x:v>
      </x:c>
      <x:c r="E201" s="30" t="n">
        <x:v>46419</x:v>
      </x:c>
      <x:c r="F201" s="30" t="n">
        <x:v>46446</x:v>
      </x:c>
      <x:c r="G201" s="3" t="str">
        <x:v>GL.CASH</x:v>
      </x:c>
      <x:c r="H201" s="3" t="str">
        <x:v>ENG</x:v>
      </x:c>
      <x:c r="I201" s="3" t="str">
        <x:v>PAYROLL</x:v>
      </x:c>
      <x:c r="J201" s="3" t="str">
        <x:v>MAP.ACTUAL.PAYROLL.U1.ENG.PAYROLL.ENG</x:v>
      </x:c>
      <x:c r="K201" s="3" t="str">
        <x:v>PPL.U1</x:v>
      </x:c>
      <x:c r="L201" s="3" t="str">
        <x:v>operating</x:v>
      </x:c>
      <x:c r="M201" s="3" t="str">
        <x:v>not_applicable</x:v>
      </x:c>
      <x:c r="N201" s="3" t="str">
        <x:v>not_applicable</x:v>
      </x:c>
      <x:c r="O201" s="3" t="str">
        <x:v>not_applicable</x:v>
      </x:c>
      <x:c r="P201" s="32" t="n">
        <x:v>0</x:v>
      </x:c>
      <x:c r="Q201" s="32" t="n">
        <x:v>163.01</x:v>
      </x:c>
      <x:c r="R201" s="24" t="n">
        <x:f>P201-Q201</x:f>
        <x:v>-163.01</x:v>
      </x:c>
      <x:c r="S201" s="18" t="n">
        <x:f>'D03_Accounts'!D11</x:f>
        <x:v>0</x:v>
      </x:c>
      <x:c r="T201" s="24" t="n">
        <x:f>R201*S201</x:f>
        <x:v>0</x:v>
      </x:c>
      <x:c r="U201" s="25" t="str">
        <x:f>'D03_Mappings'!E231</x:f>
        <x:v>cash</x:v>
      </x:c>
      <x:c r="V201" s="24" t="str">
        <x:f>IF(I201="",IF(U201="people","PAYROLL","UNMAPPED"),I201)</x:f>
        <x:v>PAYROLL</x:v>
      </x:c>
      <x:c r="W201" s="24" t="n">
        <x:f>IF(AND(G201="GL.CASH",L201="operating"),Q201,0)</x:f>
        <x:v>163.01</x:v>
      </x:c>
      <x:c r="X201" s="24" t="n">
        <x:f>IF(AND(G201="GL.CASH",L201="operating"),P201,0)</x:f>
        <x:v>0</x:v>
      </x:c>
      <x:c r="Y201" s="24" t="n">
        <x:f>IF(AND(G201="GL.CASH",L201="investing"),Q201-P201,0)</x:f>
        <x:v>0</x:v>
      </x:c>
      <x:c r="Z201" s="24" t="n">
        <x:f>IF(AND(G201="GL.CASH",L201="financing"),P201,0)</x:f>
        <x:v>0</x:v>
      </x:c>
      <x:c r="AA201" s="24" t="n">
        <x:f>IF(AND(G201="GL.CASH",L201="financing"),Q201,0)</x:f>
        <x:v>0</x:v>
      </x:c>
    </x:row>
    <x:row r="202" ht="25" customHeight="1">
      <x:c r="A202" s="3" t="str">
        <x:v>ACT/PAYROLL-M02-P03/13</x:v>
      </x:c>
      <x:c r="B202" s="3" t="str">
        <x:v>PAYROLL-M02-P03</x:v>
      </x:c>
      <x:c r="C202" s="16" t="n">
        <x:v>2</x:v>
      </x:c>
      <x:c r="D202" s="30" t="n">
        <x:v>46446</x:v>
      </x:c>
      <x:c r="E202" s="30" t="n">
        <x:v>46419</x:v>
      </x:c>
      <x:c r="F202" s="30" t="n">
        <x:v>46446</x:v>
      </x:c>
      <x:c r="G202" s="3" t="str">
        <x:v>GL.PEOPLE.U2</x:v>
      </x:c>
      <x:c r="H202" s="3" t="str">
        <x:v>ENG</x:v>
      </x:c>
      <x:c r="I202" s="3" t="str">
        <x:v>PAYROLL</x:v>
      </x:c>
      <x:c r="J202" s="3" t="str">
        <x:v>MAP.ACTUAL.PAYROLL.U2.ENG.PAYROLL.ENG</x:v>
      </x:c>
      <x:c r="K202" s="3" t="str">
        <x:v>PPL.U2</x:v>
      </x:c>
      <x:c r="L202" s="3" t="str">
        <x:v>operating</x:v>
      </x:c>
      <x:c r="M202" s="3" t="str">
        <x:v>recurring</x:v>
      </x:c>
      <x:c r="N202" s="3" t="str">
        <x:v>committed</x:v>
      </x:c>
      <x:c r="O202" s="3" t="str">
        <x:v>fixed</x:v>
      </x:c>
      <x:c r="P202" s="32" t="n">
        <x:v>34.16</x:v>
      </x:c>
      <x:c r="Q202" s="32" t="n">
        <x:v>0</x:v>
      </x:c>
      <x:c r="R202" s="24" t="n">
        <x:f>P202-Q202</x:f>
        <x:v>34.16</x:v>
      </x:c>
      <x:c r="S202" s="18" t="n">
        <x:f>'D03_Accounts'!D97</x:f>
        <x:v>1</x:v>
      </x:c>
      <x:c r="T202" s="24" t="n">
        <x:f>R202*S202</x:f>
        <x:v>34.16</x:v>
      </x:c>
      <x:c r="U202" s="25" t="str">
        <x:f>'D03_Mappings'!E240</x:f>
        <x:v>people</x:v>
      </x:c>
      <x:c r="V202" s="24" t="str">
        <x:f>IF(I202="",IF(U202="people","PAYROLL","UNMAPPED"),I202)</x:f>
        <x:v>PAYROLL</x:v>
      </x:c>
      <x:c r="W202" s="24" t="n">
        <x:f>IF(AND(G202="GL.CASH",L202="operating"),Q202,0)</x:f>
        <x:v>0</x:v>
      </x:c>
      <x:c r="X202" s="24" t="n">
        <x:f>IF(AND(G202="GL.CASH",L202="operating"),P202,0)</x:f>
        <x:v>0</x:v>
      </x:c>
      <x:c r="Y202" s="24" t="n">
        <x:f>IF(AND(G202="GL.CASH",L202="investing"),Q202-P202,0)</x:f>
        <x:v>0</x:v>
      </x:c>
      <x:c r="Z202" s="24" t="n">
        <x:f>IF(AND(G202="GL.CASH",L202="financing"),P202,0)</x:f>
        <x:v>0</x:v>
      </x:c>
      <x:c r="AA202" s="24" t="n">
        <x:f>IF(AND(G202="GL.CASH",L202="financing"),Q202,0)</x:f>
        <x:v>0</x:v>
      </x:c>
    </x:row>
    <x:row r="203" ht="25" customHeight="1">
      <x:c r="A203" s="3" t="str">
        <x:v>ACT/PAYROLL-M02-P03/14</x:v>
      </x:c>
      <x:c r="B203" s="3" t="str">
        <x:v>PAYROLL-M02-P03</x:v>
      </x:c>
      <x:c r="C203" s="16" t="n">
        <x:v>2</x:v>
      </x:c>
      <x:c r="D203" s="30" t="n">
        <x:v>46446</x:v>
      </x:c>
      <x:c r="E203" s="30" t="n">
        <x:v>46419</x:v>
      </x:c>
      <x:c r="F203" s="30" t="n">
        <x:v>46446</x:v>
      </x:c>
      <x:c r="G203" s="3" t="str">
        <x:v>GL.CASH</x:v>
      </x:c>
      <x:c r="H203" s="3" t="str">
        <x:v>ENG</x:v>
      </x:c>
      <x:c r="I203" s="3" t="str">
        <x:v>PAYROLL</x:v>
      </x:c>
      <x:c r="J203" s="3" t="str">
        <x:v>MAP.ACTUAL.PAYROLL.U2.ENG.PAYROLL.ENG</x:v>
      </x:c>
      <x:c r="K203" s="3" t="str">
        <x:v>PPL.U2</x:v>
      </x:c>
      <x:c r="L203" s="3" t="str">
        <x:v>operating</x:v>
      </x:c>
      <x:c r="M203" s="3" t="str">
        <x:v>not_applicable</x:v>
      </x:c>
      <x:c r="N203" s="3" t="str">
        <x:v>not_applicable</x:v>
      </x:c>
      <x:c r="O203" s="3" t="str">
        <x:v>not_applicable</x:v>
      </x:c>
      <x:c r="P203" s="32" t="n">
        <x:v>0</x:v>
      </x:c>
      <x:c r="Q203" s="32" t="n">
        <x:v>34.16</x:v>
      </x:c>
      <x:c r="R203" s="24" t="n">
        <x:f>P203-Q203</x:f>
        <x:v>-34.16</x:v>
      </x:c>
      <x:c r="S203" s="18" t="n">
        <x:f>'D03_Accounts'!D11</x:f>
        <x:v>0</x:v>
      </x:c>
      <x:c r="T203" s="24" t="n">
        <x:f>R203*S203</x:f>
        <x:v>0</x:v>
      </x:c>
      <x:c r="U203" s="25" t="str">
        <x:f>'D03_Mappings'!E241</x:f>
        <x:v>cash</x:v>
      </x:c>
      <x:c r="V203" s="24" t="str">
        <x:f>IF(I203="",IF(U203="people","PAYROLL","UNMAPPED"),I203)</x:f>
        <x:v>PAYROLL</x:v>
      </x:c>
      <x:c r="W203" s="24" t="n">
        <x:f>IF(AND(G203="GL.CASH",L203="operating"),Q203,0)</x:f>
        <x:v>34.16</x:v>
      </x:c>
      <x:c r="X203" s="24" t="n">
        <x:f>IF(AND(G203="GL.CASH",L203="operating"),P203,0)</x:f>
        <x:v>0</x:v>
      </x:c>
      <x:c r="Y203" s="24" t="n">
        <x:f>IF(AND(G203="GL.CASH",L203="investing"),Q203-P203,0)</x:f>
        <x:v>0</x:v>
      </x:c>
      <x:c r="Z203" s="24" t="n">
        <x:f>IF(AND(G203="GL.CASH",L203="financing"),P203,0)</x:f>
        <x:v>0</x:v>
      </x:c>
      <x:c r="AA203" s="24" t="n">
        <x:f>IF(AND(G203="GL.CASH",L203="financing"),Q203,0)</x:f>
        <x:v>0</x:v>
      </x:c>
    </x:row>
    <x:row r="204" ht="25" customHeight="1">
      <x:c r="A204" s="3" t="str">
        <x:v>ACT/PAYROLL-M02-P03/15</x:v>
      </x:c>
      <x:c r="B204" s="3" t="str">
        <x:v>PAYROLL-M02-P03</x:v>
      </x:c>
      <x:c r="C204" s="16" t="n">
        <x:v>2</x:v>
      </x:c>
      <x:c r="D204" s="30" t="n">
        <x:v>46446</x:v>
      </x:c>
      <x:c r="E204" s="30" t="n">
        <x:v>46419</x:v>
      </x:c>
      <x:c r="F204" s="30" t="n">
        <x:v>46446</x:v>
      </x:c>
      <x:c r="G204" s="3" t="str">
        <x:v>GL.PEOPLE.INSOLV</x:v>
      </x:c>
      <x:c r="H204" s="3" t="str">
        <x:v>ENG</x:v>
      </x:c>
      <x:c r="I204" s="3" t="str">
        <x:v>PAYROLL</x:v>
      </x:c>
      <x:c r="J204" s="3" t="str">
        <x:v>MAP.ACTUAL.PAYROLL.INSOLV.ENG.PAYROLL.ENG</x:v>
      </x:c>
      <x:c r="K204" s="3" t="str">
        <x:v>PPL.INSOLV</x:v>
      </x:c>
      <x:c r="L204" s="3" t="str">
        <x:v>operating</x:v>
      </x:c>
      <x:c r="M204" s="3" t="str">
        <x:v>recurring</x:v>
      </x:c>
      <x:c r="N204" s="3" t="str">
        <x:v>committed</x:v>
      </x:c>
      <x:c r="O204" s="3" t="str">
        <x:v>fixed</x:v>
      </x:c>
      <x:c r="P204" s="32" t="n">
        <x:v>11.64</x:v>
      </x:c>
      <x:c r="Q204" s="32" t="n">
        <x:v>0</x:v>
      </x:c>
      <x:c r="R204" s="24" t="n">
        <x:f>P204-Q204</x:f>
        <x:v>11.64</x:v>
      </x:c>
      <x:c r="S204" s="18" t="n">
        <x:f>'D03_Accounts'!D98</x:f>
        <x:v>1</x:v>
      </x:c>
      <x:c r="T204" s="24" t="n">
        <x:f>R204*S204</x:f>
        <x:v>11.64</x:v>
      </x:c>
      <x:c r="U204" s="25" t="str">
        <x:f>'D03_Mappings'!E180</x:f>
        <x:v>people</x:v>
      </x:c>
      <x:c r="V204" s="24" t="str">
        <x:f>IF(I204="",IF(U204="people","PAYROLL","UNMAPPED"),I204)</x:f>
        <x:v>PAYROLL</x:v>
      </x:c>
      <x:c r="W204" s="24" t="n">
        <x:f>IF(AND(G204="GL.CASH",L204="operating"),Q204,0)</x:f>
        <x:v>0</x:v>
      </x:c>
      <x:c r="X204" s="24" t="n">
        <x:f>IF(AND(G204="GL.CASH",L204="operating"),P204,0)</x:f>
        <x:v>0</x:v>
      </x:c>
      <x:c r="Y204" s="24" t="n">
        <x:f>IF(AND(G204="GL.CASH",L204="investing"),Q204-P204,0)</x:f>
        <x:v>0</x:v>
      </x:c>
      <x:c r="Z204" s="24" t="n">
        <x:f>IF(AND(G204="GL.CASH",L204="financing"),P204,0)</x:f>
        <x:v>0</x:v>
      </x:c>
      <x:c r="AA204" s="24" t="n">
        <x:f>IF(AND(G204="GL.CASH",L204="financing"),Q204,0)</x:f>
        <x:v>0</x:v>
      </x:c>
    </x:row>
    <x:row r="205" ht="25" customHeight="1">
      <x:c r="A205" s="3" t="str">
        <x:v>ACT/PAYROLL-M02-P03/16</x:v>
      </x:c>
      <x:c r="B205" s="3" t="str">
        <x:v>PAYROLL-M02-P03</x:v>
      </x:c>
      <x:c r="C205" s="16" t="n">
        <x:v>2</x:v>
      </x:c>
      <x:c r="D205" s="30" t="n">
        <x:v>46446</x:v>
      </x:c>
      <x:c r="E205" s="30" t="n">
        <x:v>46419</x:v>
      </x:c>
      <x:c r="F205" s="30" t="n">
        <x:v>46446</x:v>
      </x:c>
      <x:c r="G205" s="3" t="str">
        <x:v>GL.CASH</x:v>
      </x:c>
      <x:c r="H205" s="3" t="str">
        <x:v>ENG</x:v>
      </x:c>
      <x:c r="I205" s="3" t="str">
        <x:v>PAYROLL</x:v>
      </x:c>
      <x:c r="J205" s="3" t="str">
        <x:v>MAP.ACTUAL.PAYROLL.INSOLV.ENG.PAYROLL.ENG</x:v>
      </x:c>
      <x:c r="K205" s="3" t="str">
        <x:v>PPL.INSOLV</x:v>
      </x:c>
      <x:c r="L205" s="3" t="str">
        <x:v>operating</x:v>
      </x:c>
      <x:c r="M205" s="3" t="str">
        <x:v>not_applicable</x:v>
      </x:c>
      <x:c r="N205" s="3" t="str">
        <x:v>not_applicable</x:v>
      </x:c>
      <x:c r="O205" s="3" t="str">
        <x:v>not_applicable</x:v>
      </x:c>
      <x:c r="P205" s="32" t="n">
        <x:v>0</x:v>
      </x:c>
      <x:c r="Q205" s="32" t="n">
        <x:v>11.64</x:v>
      </x:c>
      <x:c r="R205" s="24" t="n">
        <x:f>P205-Q205</x:f>
        <x:v>-11.64</x:v>
      </x:c>
      <x:c r="S205" s="18" t="n">
        <x:f>'D03_Accounts'!D11</x:f>
        <x:v>0</x:v>
      </x:c>
      <x:c r="T205" s="24" t="n">
        <x:f>R205*S205</x:f>
        <x:v>0</x:v>
      </x:c>
      <x:c r="U205" s="25" t="str">
        <x:f>'D03_Mappings'!E181</x:f>
        <x:v>cash</x:v>
      </x:c>
      <x:c r="V205" s="24" t="str">
        <x:f>IF(I205="",IF(U205="people","PAYROLL","UNMAPPED"),I205)</x:f>
        <x:v>PAYROLL</x:v>
      </x:c>
      <x:c r="W205" s="24" t="n">
        <x:f>IF(AND(G205="GL.CASH",L205="operating"),Q205,0)</x:f>
        <x:v>11.64</x:v>
      </x:c>
      <x:c r="X205" s="24" t="n">
        <x:f>IF(AND(G205="GL.CASH",L205="operating"),P205,0)</x:f>
        <x:v>0</x:v>
      </x:c>
      <x:c r="Y205" s="24" t="n">
        <x:f>IF(AND(G205="GL.CASH",L205="investing"),Q205-P205,0)</x:f>
        <x:v>0</x:v>
      </x:c>
      <x:c r="Z205" s="24" t="n">
        <x:f>IF(AND(G205="GL.CASH",L205="financing"),P205,0)</x:f>
        <x:v>0</x:v>
      </x:c>
      <x:c r="AA205" s="24" t="n">
        <x:f>IF(AND(G205="GL.CASH",L205="financing"),Q205,0)</x:f>
        <x:v>0</x:v>
      </x:c>
    </x:row>
    <x:row r="206" ht="25" customHeight="1">
      <x:c r="A206" s="3" t="str">
        <x:v>ACT/PAYROLL-M02-P03/17</x:v>
      </x:c>
      <x:c r="B206" s="3" t="str">
        <x:v>PAYROLL-M02-P03</x:v>
      </x:c>
      <x:c r="C206" s="16" t="n">
        <x:v>2</x:v>
      </x:c>
      <x:c r="D206" s="30" t="n">
        <x:v>46446</x:v>
      </x:c>
      <x:c r="E206" s="30" t="n">
        <x:v>46419</x:v>
      </x:c>
      <x:c r="F206" s="30" t="n">
        <x:v>46446</x:v>
      </x:c>
      <x:c r="G206" s="3" t="str">
        <x:v>GL.PEOPLE.BG</x:v>
      </x:c>
      <x:c r="H206" s="3" t="str">
        <x:v>ENG</x:v>
      </x:c>
      <x:c r="I206" s="3" t="str">
        <x:v>PAYROLL</x:v>
      </x:c>
      <x:c r="J206" s="3" t="str">
        <x:v>MAP.ACTUAL.PAYROLL.BG.ENG.PAYROLL.ENG</x:v>
      </x:c>
      <x:c r="K206" s="3" t="str">
        <x:v>PPL.BG</x:v>
      </x:c>
      <x:c r="L206" s="3" t="str">
        <x:v>operating</x:v>
      </x:c>
      <x:c r="M206" s="3" t="str">
        <x:v>recurring</x:v>
      </x:c>
      <x:c r="N206" s="3" t="str">
        <x:v>committed</x:v>
      </x:c>
      <x:c r="O206" s="3" t="str">
        <x:v>fixed</x:v>
      </x:c>
      <x:c r="P206" s="32" t="n">
        <x:v>23.29</x:v>
      </x:c>
      <x:c r="Q206" s="32" t="n">
        <x:v>0</x:v>
      </x:c>
      <x:c r="R206" s="24" t="n">
        <x:f>P206-Q206</x:f>
        <x:v>23.29</x:v>
      </x:c>
      <x:c r="S206" s="18" t="n">
        <x:f>'D03_Accounts'!D99</x:f>
        <x:v>1</x:v>
      </x:c>
      <x:c r="T206" s="24" t="n">
        <x:f>R206*S206</x:f>
        <x:v>23.29</x:v>
      </x:c>
      <x:c r="U206" s="25" t="str">
        <x:f>'D03_Mappings'!E170</x:f>
        <x:v>people</x:v>
      </x:c>
      <x:c r="V206" s="24" t="str">
        <x:f>IF(I206="",IF(U206="people","PAYROLL","UNMAPPED"),I206)</x:f>
        <x:v>PAYROLL</x:v>
      </x:c>
      <x:c r="W206" s="24" t="n">
        <x:f>IF(AND(G206="GL.CASH",L206="operating"),Q206,0)</x:f>
        <x:v>0</x:v>
      </x:c>
      <x:c r="X206" s="24" t="n">
        <x:f>IF(AND(G206="GL.CASH",L206="operating"),P206,0)</x:f>
        <x:v>0</x:v>
      </x:c>
      <x:c r="Y206" s="24" t="n">
        <x:f>IF(AND(G206="GL.CASH",L206="investing"),Q206-P206,0)</x:f>
        <x:v>0</x:v>
      </x:c>
      <x:c r="Z206" s="24" t="n">
        <x:f>IF(AND(G206="GL.CASH",L206="financing"),P206,0)</x:f>
        <x:v>0</x:v>
      </x:c>
      <x:c r="AA206" s="24" t="n">
        <x:f>IF(AND(G206="GL.CASH",L206="financing"),Q206,0)</x:f>
        <x:v>0</x:v>
      </x:c>
    </x:row>
    <x:row r="207" ht="25" customHeight="1">
      <x:c r="A207" s="3" t="str">
        <x:v>ACT/PAYROLL-M02-P03/18</x:v>
      </x:c>
      <x:c r="B207" s="3" t="str">
        <x:v>PAYROLL-M02-P03</x:v>
      </x:c>
      <x:c r="C207" s="16" t="n">
        <x:v>2</x:v>
      </x:c>
      <x:c r="D207" s="30" t="n">
        <x:v>46446</x:v>
      </x:c>
      <x:c r="E207" s="30" t="n">
        <x:v>46419</x:v>
      </x:c>
      <x:c r="F207" s="30" t="n">
        <x:v>46446</x:v>
      </x:c>
      <x:c r="G207" s="3" t="str">
        <x:v>GL.CASH</x:v>
      </x:c>
      <x:c r="H207" s="3" t="str">
        <x:v>ENG</x:v>
      </x:c>
      <x:c r="I207" s="3" t="str">
        <x:v>PAYROLL</x:v>
      </x:c>
      <x:c r="J207" s="3" t="str">
        <x:v>MAP.ACTUAL.PAYROLL.BG.ENG.PAYROLL.ENG</x:v>
      </x:c>
      <x:c r="K207" s="3" t="str">
        <x:v>PPL.BG</x:v>
      </x:c>
      <x:c r="L207" s="3" t="str">
        <x:v>operating</x:v>
      </x:c>
      <x:c r="M207" s="3" t="str">
        <x:v>not_applicable</x:v>
      </x:c>
      <x:c r="N207" s="3" t="str">
        <x:v>not_applicable</x:v>
      </x:c>
      <x:c r="O207" s="3" t="str">
        <x:v>not_applicable</x:v>
      </x:c>
      <x:c r="P207" s="32" t="n">
        <x:v>0</x:v>
      </x:c>
      <x:c r="Q207" s="32" t="n">
        <x:v>23.29</x:v>
      </x:c>
      <x:c r="R207" s="24" t="n">
        <x:f>P207-Q207</x:f>
        <x:v>-23.29</x:v>
      </x:c>
      <x:c r="S207" s="18" t="n">
        <x:f>'D03_Accounts'!D11</x:f>
        <x:v>0</x:v>
      </x:c>
      <x:c r="T207" s="24" t="n">
        <x:f>R207*S207</x:f>
        <x:v>0</x:v>
      </x:c>
      <x:c r="U207" s="25" t="str">
        <x:f>'D03_Mappings'!E171</x:f>
        <x:v>cash</x:v>
      </x:c>
      <x:c r="V207" s="24" t="str">
        <x:f>IF(I207="",IF(U207="people","PAYROLL","UNMAPPED"),I207)</x:f>
        <x:v>PAYROLL</x:v>
      </x:c>
      <x:c r="W207" s="24" t="n">
        <x:f>IF(AND(G207="GL.CASH",L207="operating"),Q207,0)</x:f>
        <x:v>23.29</x:v>
      </x:c>
      <x:c r="X207" s="24" t="n">
        <x:f>IF(AND(G207="GL.CASH",L207="operating"),P207,0)</x:f>
        <x:v>0</x:v>
      </x:c>
      <x:c r="Y207" s="24" t="n">
        <x:f>IF(AND(G207="GL.CASH",L207="investing"),Q207-P207,0)</x:f>
        <x:v>0</x:v>
      </x:c>
      <x:c r="Z207" s="24" t="n">
        <x:f>IF(AND(G207="GL.CASH",L207="financing"),P207,0)</x:f>
        <x:v>0</x:v>
      </x:c>
      <x:c r="AA207" s="24" t="n">
        <x:f>IF(AND(G207="GL.CASH",L207="financing"),Q207,0)</x:f>
        <x:v>0</x:v>
      </x:c>
    </x:row>
    <x:row r="208" ht="25" customHeight="1">
      <x:c r="A208" s="3" t="str">
        <x:v>ACT/VAT-OFFSET-M02-ENG/1</x:v>
      </x:c>
      <x:c r="B208" s="3" t="str">
        <x:v>VAT-OFFSET-M02-ENG</x:v>
      </x:c>
      <x:c r="C208" s="16" t="n">
        <x:v>2</x:v>
      </x:c>
      <x:c r="D208" s="30" t="n">
        <x:v>46446</x:v>
      </x:c>
      <x:c r="E208" s="30" t="n">
        <x:v>46446</x:v>
      </x:c>
      <x:c r="F208" s="30"/>
      <x:c r="G208" s="3" t="str">
        <x:v>GL.VAT.DOM_LIAB</x:v>
      </x:c>
      <x:c r="H208" s="3" t="str">
        <x:v>ENG</x:v>
      </x:c>
      <x:c r="I208" s="3" t="str">
        <x:v>TAX_AUTHORITY</x:v>
      </x:c>
      <x:c r="J208" s="3" t="str">
        <x:v>MAP.ACTUAL.VAT.SETTLE.DOM.OFFSET.TAX_AUTHORITY.ENG</x:v>
      </x:c>
      <x:c r="K208" s="3" t="str">
        <x:v>VAT.DOM_PAID</x:v>
      </x:c>
      <x:c r="L208" s="3" t="str">
        <x:v>noncash</x:v>
      </x:c>
      <x:c r="M208" s="3" t="str">
        <x:v>not_applicable</x:v>
      </x:c>
      <x:c r="N208" s="3" t="str">
        <x:v>not_applicable</x:v>
      </x:c>
      <x:c r="O208" s="3" t="str">
        <x:v>not_applicable</x:v>
      </x:c>
      <x:c r="P208" s="32" t="n">
        <x:v>171</x:v>
      </x:c>
      <x:c r="Q208" s="32" t="n">
        <x:v>0</x:v>
      </x:c>
      <x:c r="R208" s="24" t="n">
        <x:f>P208-Q208</x:f>
        <x:v>171</x:v>
      </x:c>
      <x:c r="S208" s="18" t="n">
        <x:f>'D03_Accounts'!D29</x:f>
        <x:v>0</x:v>
      </x:c>
      <x:c r="T208" s="24" t="n">
        <x:f>R208*S208</x:f>
        <x:v>0</x:v>
      </x:c>
      <x:c r="U208" s="25" t="str">
        <x:f>'D03_Mappings'!E252</x:f>
        <x:v>tax_liabilities</x:v>
      </x:c>
      <x:c r="V208" s="24" t="str">
        <x:f>IF(I208="",IF(U208="people","PAYROLL","UNMAPPED"),I208)</x:f>
        <x:v>TAX_AUTHORITY</x:v>
      </x:c>
      <x:c r="W208" s="24" t="n">
        <x:f>IF(AND(G208="GL.CASH",L208="operating"),Q208,0)</x:f>
        <x:v>0</x:v>
      </x:c>
      <x:c r="X208" s="24" t="n">
        <x:f>IF(AND(G208="GL.CASH",L208="operating"),P208,0)</x:f>
        <x:v>0</x:v>
      </x:c>
      <x:c r="Y208" s="24" t="n">
        <x:f>IF(AND(G208="GL.CASH",L208="investing"),Q208-P208,0)</x:f>
        <x:v>0</x:v>
      </x:c>
      <x:c r="Z208" s="24" t="n">
        <x:f>IF(AND(G208="GL.CASH",L208="financing"),P208,0)</x:f>
        <x:v>0</x:v>
      </x:c>
      <x:c r="AA208" s="24" t="n">
        <x:f>IF(AND(G208="GL.CASH",L208="financing"),Q208,0)</x:f>
        <x:v>0</x:v>
      </x:c>
    </x:row>
    <x:row r="209" ht="25" customHeight="1">
      <x:c r="A209" s="3" t="str">
        <x:v>ACT/VAT-OFFSET-M02-ENG/2</x:v>
      </x:c>
      <x:c r="B209" s="3" t="str">
        <x:v>VAT-OFFSET-M02-ENG</x:v>
      </x:c>
      <x:c r="C209" s="16" t="n">
        <x:v>2</x:v>
      </x:c>
      <x:c r="D209" s="30" t="n">
        <x:v>46446</x:v>
      </x:c>
      <x:c r="E209" s="30" t="n">
        <x:v>46446</x:v>
      </x:c>
      <x:c r="F209" s="30"/>
      <x:c r="G209" s="3" t="str">
        <x:v>GL.VAT.DOM_ASSET</x:v>
      </x:c>
      <x:c r="H209" s="3" t="str">
        <x:v>ENG</x:v>
      </x:c>
      <x:c r="I209" s="3" t="str">
        <x:v>TAX_AUTHORITY</x:v>
      </x:c>
      <x:c r="J209" s="3" t="str">
        <x:v>MAP.ACTUAL.VAT.SETTLE.DOM.OFFSET.TAX_AUTHORITY.ENG</x:v>
      </x:c>
      <x:c r="K209" s="3" t="str">
        <x:v>VAT.DOM_PAID</x:v>
      </x:c>
      <x:c r="L209" s="3" t="str">
        <x:v>noncash</x:v>
      </x:c>
      <x:c r="M209" s="3" t="str">
        <x:v>not_applicable</x:v>
      </x:c>
      <x:c r="N209" s="3" t="str">
        <x:v>not_applicable</x:v>
      </x:c>
      <x:c r="O209" s="3" t="str">
        <x:v>not_applicable</x:v>
      </x:c>
      <x:c r="P209" s="32" t="n">
        <x:v>0</x:v>
      </x:c>
      <x:c r="Q209" s="32" t="n">
        <x:v>171</x:v>
      </x:c>
      <x:c r="R209" s="24" t="n">
        <x:f>P209-Q209</x:f>
        <x:v>-171</x:v>
      </x:c>
      <x:c r="S209" s="18" t="n">
        <x:f>'D03_Accounts'!D15</x:f>
        <x:v>0</x:v>
      </x:c>
      <x:c r="T209" s="24" t="n">
        <x:f>R209*S209</x:f>
        <x:v>0</x:v>
      </x:c>
      <x:c r="U209" s="25" t="str">
        <x:f>'D03_Mappings'!E253</x:f>
        <x:v>tax_assets</x:v>
      </x:c>
      <x:c r="V209" s="24" t="str">
        <x:f>IF(I209="",IF(U209="people","PAYROLL","UNMAPPED"),I209)</x:f>
        <x:v>TAX_AUTHORITY</x:v>
      </x:c>
      <x:c r="W209" s="24" t="n">
        <x:f>IF(AND(G209="GL.CASH",L209="operating"),Q209,0)</x:f>
        <x:v>0</x:v>
      </x:c>
      <x:c r="X209" s="24" t="n">
        <x:f>IF(AND(G209="GL.CASH",L209="operating"),P209,0)</x:f>
        <x:v>0</x:v>
      </x:c>
      <x:c r="Y209" s="24" t="n">
        <x:f>IF(AND(G209="GL.CASH",L209="investing"),Q209-P209,0)</x:f>
        <x:v>0</x:v>
      </x:c>
      <x:c r="Z209" s="24" t="n">
        <x:f>IF(AND(G209="GL.CASH",L209="financing"),P209,0)</x:f>
        <x:v>0</x:v>
      </x:c>
      <x:c r="AA209" s="24" t="n">
        <x:f>IF(AND(G209="GL.CASH",L209="financing"),Q209,0)</x:f>
        <x:v>0</x:v>
      </x:c>
    </x:row>
    <x:row r="210" ht="25" customHeight="1">
      <x:c r="A210" s="3" t="str">
        <x:v>ACT/VAT-OFFSET-M02-MGMT/1</x:v>
      </x:c>
      <x:c r="B210" s="3" t="str">
        <x:v>VAT-OFFSET-M02-MGMT</x:v>
      </x:c>
      <x:c r="C210" s="16" t="n">
        <x:v>2</x:v>
      </x:c>
      <x:c r="D210" s="30" t="n">
        <x:v>46446</x:v>
      </x:c>
      <x:c r="E210" s="30" t="n">
        <x:v>46446</x:v>
      </x:c>
      <x:c r="F210" s="30"/>
      <x:c r="G210" s="3" t="str">
        <x:v>GL.VAT.DOM_LIAB</x:v>
      </x:c>
      <x:c r="H210" s="3" t="str">
        <x:v>MGMT</x:v>
      </x:c>
      <x:c r="I210" s="3" t="str">
        <x:v>TAX_AUTHORITY</x:v>
      </x:c>
      <x:c r="J210" s="3" t="str">
        <x:v>MAP.ACTUAL.VAT.SETTLE.DOM.OFFSET.TAX_AUTHORITY.MGMT</x:v>
      </x:c>
      <x:c r="K210" s="3" t="str">
        <x:v>VAT.DOM_PAID</x:v>
      </x:c>
      <x:c r="L210" s="3" t="str">
        <x:v>noncash</x:v>
      </x:c>
      <x:c r="M210" s="3" t="str">
        <x:v>not_applicable</x:v>
      </x:c>
      <x:c r="N210" s="3" t="str">
        <x:v>not_applicable</x:v>
      </x:c>
      <x:c r="O210" s="3" t="str">
        <x:v>not_applicable</x:v>
      </x:c>
      <x:c r="P210" s="32" t="n">
        <x:v>85.5</x:v>
      </x:c>
      <x:c r="Q210" s="32" t="n">
        <x:v>0</x:v>
      </x:c>
      <x:c r="R210" s="24" t="n">
        <x:f>P210-Q210</x:f>
        <x:v>85.5</x:v>
      </x:c>
      <x:c r="S210" s="18" t="n">
        <x:f>'D03_Accounts'!D29</x:f>
        <x:v>0</x:v>
      </x:c>
      <x:c r="T210" s="24" t="n">
        <x:f>R210*S210</x:f>
        <x:v>0</x:v>
      </x:c>
      <x:c r="U210" s="25" t="str">
        <x:f>'D03_Mappings'!E256</x:f>
        <x:v>tax_liabilities</x:v>
      </x:c>
      <x:c r="V210" s="24" t="str">
        <x:f>IF(I210="",IF(U210="people","PAYROLL","UNMAPPED"),I210)</x:f>
        <x:v>TAX_AUTHORITY</x:v>
      </x:c>
      <x:c r="W210" s="24" t="n">
        <x:f>IF(AND(G210="GL.CASH",L210="operating"),Q210,0)</x:f>
        <x:v>0</x:v>
      </x:c>
      <x:c r="X210" s="24" t="n">
        <x:f>IF(AND(G210="GL.CASH",L210="operating"),P210,0)</x:f>
        <x:v>0</x:v>
      </x:c>
      <x:c r="Y210" s="24" t="n">
        <x:f>IF(AND(G210="GL.CASH",L210="investing"),Q210-P210,0)</x:f>
        <x:v>0</x:v>
      </x:c>
      <x:c r="Z210" s="24" t="n">
        <x:f>IF(AND(G210="GL.CASH",L210="financing"),P210,0)</x:f>
        <x:v>0</x:v>
      </x:c>
      <x:c r="AA210" s="24" t="n">
        <x:f>IF(AND(G210="GL.CASH",L210="financing"),Q210,0)</x:f>
        <x:v>0</x:v>
      </x:c>
    </x:row>
    <x:row r="211" ht="25" customHeight="1">
      <x:c r="A211" s="3" t="str">
        <x:v>ACT/VAT-OFFSET-M02-MGMT/2</x:v>
      </x:c>
      <x:c r="B211" s="3" t="str">
        <x:v>VAT-OFFSET-M02-MGMT</x:v>
      </x:c>
      <x:c r="C211" s="16" t="n">
        <x:v>2</x:v>
      </x:c>
      <x:c r="D211" s="30" t="n">
        <x:v>46446</x:v>
      </x:c>
      <x:c r="E211" s="30" t="n">
        <x:v>46446</x:v>
      </x:c>
      <x:c r="F211" s="30"/>
      <x:c r="G211" s="3" t="str">
        <x:v>GL.VAT.DOM_ASSET</x:v>
      </x:c>
      <x:c r="H211" s="3" t="str">
        <x:v>MGMT</x:v>
      </x:c>
      <x:c r="I211" s="3" t="str">
        <x:v>TAX_AUTHORITY</x:v>
      </x:c>
      <x:c r="J211" s="3" t="str">
        <x:v>MAP.ACTUAL.VAT.SETTLE.DOM.OFFSET.TAX_AUTHORITY.MGMT</x:v>
      </x:c>
      <x:c r="K211" s="3" t="str">
        <x:v>VAT.DOM_PAID</x:v>
      </x:c>
      <x:c r="L211" s="3" t="str">
        <x:v>noncash</x:v>
      </x:c>
      <x:c r="M211" s="3" t="str">
        <x:v>not_applicable</x:v>
      </x:c>
      <x:c r="N211" s="3" t="str">
        <x:v>not_applicable</x:v>
      </x:c>
      <x:c r="O211" s="3" t="str">
        <x:v>not_applicable</x:v>
      </x:c>
      <x:c r="P211" s="32" t="n">
        <x:v>0</x:v>
      </x:c>
      <x:c r="Q211" s="32" t="n">
        <x:v>85.5</x:v>
      </x:c>
      <x:c r="R211" s="24" t="n">
        <x:f>P211-Q211</x:f>
        <x:v>-85.5</x:v>
      </x:c>
      <x:c r="S211" s="18" t="n">
        <x:f>'D03_Accounts'!D15</x:f>
        <x:v>0</x:v>
      </x:c>
      <x:c r="T211" s="24" t="n">
        <x:f>R211*S211</x:f>
        <x:v>0</x:v>
      </x:c>
      <x:c r="U211" s="25" t="str">
        <x:f>'D03_Mappings'!E257</x:f>
        <x:v>tax_assets</x:v>
      </x:c>
      <x:c r="V211" s="24" t="str">
        <x:f>IF(I211="",IF(U211="people","PAYROLL","UNMAPPED"),I211)</x:f>
        <x:v>TAX_AUTHORITY</x:v>
      </x:c>
      <x:c r="W211" s="24" t="n">
        <x:f>IF(AND(G211="GL.CASH",L211="operating"),Q211,0)</x:f>
        <x:v>0</x:v>
      </x:c>
      <x:c r="X211" s="24" t="n">
        <x:f>IF(AND(G211="GL.CASH",L211="operating"),P211,0)</x:f>
        <x:v>0</x:v>
      </x:c>
      <x:c r="Y211" s="24" t="n">
        <x:f>IF(AND(G211="GL.CASH",L211="investing"),Q211-P211,0)</x:f>
        <x:v>0</x:v>
      </x:c>
      <x:c r="Z211" s="24" t="n">
        <x:f>IF(AND(G211="GL.CASH",L211="financing"),P211,0)</x:f>
        <x:v>0</x:v>
      </x:c>
      <x:c r="AA211" s="24" t="n">
        <x:f>IF(AND(G211="GL.CASH",L211="financing"),Q211,0)</x:f>
        <x:v>0</x:v>
      </x:c>
    </x:row>
    <x:row r="212" ht="25" customHeight="1">
      <x:c r="A212" s="3" t="str">
        <x:v>ACT/VAT-REFUND-M03/1</x:v>
      </x:c>
      <x:c r="B212" s="3" t="str">
        <x:v>VAT-REFUND-M03</x:v>
      </x:c>
      <x:c r="C212" s="16" t="n">
        <x:v>3</x:v>
      </x:c>
      <x:c r="D212" s="30" t="n">
        <x:v>46456</x:v>
      </x:c>
      <x:c r="E212" s="30" t="n">
        <x:v>46419</x:v>
      </x:c>
      <x:c r="F212" s="30" t="n">
        <x:v>46456</x:v>
      </x:c>
      <x:c r="G212" s="3" t="str">
        <x:v>GL.CASH</x:v>
      </x:c>
      <x:c r="H212" s="3" t="str">
        <x:v>COMP</x:v>
      </x:c>
      <x:c r="I212" s="3" t="str">
        <x:v>TAX_AUTHORITY</x:v>
      </x:c>
      <x:c r="J212" s="3" t="str">
        <x:v>MAP.ACTUAL.VAT.SETTLE.DOM.REFUND.TAX_AUTHORITY.COMP</x:v>
      </x:c>
      <x:c r="K212" s="3" t="str">
        <x:v>VAT.DOM_PAID</x:v>
      </x:c>
      <x:c r="L212" s="3" t="str">
        <x:v>operating</x:v>
      </x:c>
      <x:c r="M212" s="3" t="str">
        <x:v>not_applicable</x:v>
      </x:c>
      <x:c r="N212" s="3" t="str">
        <x:v>not_applicable</x:v>
      </x:c>
      <x:c r="O212" s="3" t="str">
        <x:v>not_applicable</x:v>
      </x:c>
      <x:c r="P212" s="32" t="n">
        <x:v>1900</x:v>
      </x:c>
      <x:c r="Q212" s="32" t="n">
        <x:v>0</x:v>
      </x:c>
      <x:c r="R212" s="24" t="n">
        <x:f>P212-Q212</x:f>
        <x:v>1900</x:v>
      </x:c>
      <x:c r="S212" s="18" t="n">
        <x:f>'D03_Accounts'!D11</x:f>
        <x:v>0</x:v>
      </x:c>
      <x:c r="T212" s="24" t="n">
        <x:f>R212*S212</x:f>
        <x:v>0</x:v>
      </x:c>
      <x:c r="U212" s="25" t="str">
        <x:f>'D03_Mappings'!E262</x:f>
        <x:v>cash</x:v>
      </x:c>
      <x:c r="V212" s="24" t="str">
        <x:f>IF(I212="",IF(U212="people","PAYROLL","UNMAPPED"),I212)</x:f>
        <x:v>TAX_AUTHORITY</x:v>
      </x:c>
      <x:c r="W212" s="24" t="n">
        <x:f>IF(AND(G212="GL.CASH",L212="operating"),Q212,0)</x:f>
        <x:v>0</x:v>
      </x:c>
      <x:c r="X212" s="24" t="n">
        <x:f>IF(AND(G212="GL.CASH",L212="operating"),P212,0)</x:f>
        <x:v>1900</x:v>
      </x:c>
      <x:c r="Y212" s="24" t="n">
        <x:f>IF(AND(G212="GL.CASH",L212="investing"),Q212-P212,0)</x:f>
        <x:v>0</x:v>
      </x:c>
      <x:c r="Z212" s="24" t="n">
        <x:f>IF(AND(G212="GL.CASH",L212="financing"),P212,0)</x:f>
        <x:v>0</x:v>
      </x:c>
      <x:c r="AA212" s="24" t="n">
        <x:f>IF(AND(G212="GL.CASH",L212="financing"),Q212,0)</x:f>
        <x:v>0</x:v>
      </x:c>
    </x:row>
    <x:row r="213" ht="25" customHeight="1">
      <x:c r="A213" s="3" t="str">
        <x:v>ACT/VAT-REFUND-M03/2</x:v>
      </x:c>
      <x:c r="B213" s="3" t="str">
        <x:v>VAT-REFUND-M03</x:v>
      </x:c>
      <x:c r="C213" s="16" t="n">
        <x:v>3</x:v>
      </x:c>
      <x:c r="D213" s="30" t="n">
        <x:v>46456</x:v>
      </x:c>
      <x:c r="E213" s="30" t="n">
        <x:v>46419</x:v>
      </x:c>
      <x:c r="F213" s="30" t="n">
        <x:v>46456</x:v>
      </x:c>
      <x:c r="G213" s="3" t="str">
        <x:v>GL.VAT.DOM_ASSET</x:v>
      </x:c>
      <x:c r="H213" s="3" t="str">
        <x:v>COMP</x:v>
      </x:c>
      <x:c r="I213" s="3" t="str">
        <x:v>TAX_AUTHORITY</x:v>
      </x:c>
      <x:c r="J213" s="3" t="str">
        <x:v>MAP.ACTUAL.VAT.SETTLE.DOM.REFUND.TAX_AUTHORITY.COMP</x:v>
      </x:c>
      <x:c r="K213" s="3" t="str">
        <x:v>VAT.DOM_PAID</x:v>
      </x:c>
      <x:c r="L213" s="3" t="str">
        <x:v>operating</x:v>
      </x:c>
      <x:c r="M213" s="3" t="str">
        <x:v>not_applicable</x:v>
      </x:c>
      <x:c r="N213" s="3" t="str">
        <x:v>not_applicable</x:v>
      </x:c>
      <x:c r="O213" s="3" t="str">
        <x:v>not_applicable</x:v>
      </x:c>
      <x:c r="P213" s="32" t="n">
        <x:v>0</x:v>
      </x:c>
      <x:c r="Q213" s="32" t="n">
        <x:v>1900</x:v>
      </x:c>
      <x:c r="R213" s="24" t="n">
        <x:f>P213-Q213</x:f>
        <x:v>-1900</x:v>
      </x:c>
      <x:c r="S213" s="18" t="n">
        <x:f>'D03_Accounts'!D15</x:f>
        <x:v>0</x:v>
      </x:c>
      <x:c r="T213" s="24" t="n">
        <x:f>R213*S213</x:f>
        <x:v>0</x:v>
      </x:c>
      <x:c r="U213" s="25" t="str">
        <x:f>'D03_Mappings'!E263</x:f>
        <x:v>tax_assets</x:v>
      </x:c>
      <x:c r="V213" s="24" t="str">
        <x:f>IF(I213="",IF(U213="people","PAYROLL","UNMAPPED"),I213)</x:f>
        <x:v>TAX_AUTHORITY</x:v>
      </x:c>
      <x:c r="W213" s="24" t="n">
        <x:f>IF(AND(G213="GL.CASH",L213="operating"),Q213,0)</x:f>
        <x:v>0</x:v>
      </x:c>
      <x:c r="X213" s="24" t="n">
        <x:f>IF(AND(G213="GL.CASH",L213="operating"),P213,0)</x:f>
        <x:v>0</x:v>
      </x:c>
      <x:c r="Y213" s="24" t="n">
        <x:f>IF(AND(G213="GL.CASH",L213="investing"),Q213-P213,0)</x:f>
        <x:v>0</x:v>
      </x:c>
      <x:c r="Z213" s="24" t="n">
        <x:f>IF(AND(G213="GL.CASH",L213="financing"),P213,0)</x:f>
        <x:v>0</x:v>
      </x:c>
      <x:c r="AA213" s="24" t="n">
        <x:f>IF(AND(G213="GL.CASH",L213="financing"),Q213,0)</x:f>
        <x:v>0</x:v>
      </x:c>
    </x:row>
    <x:row r="214" ht="25" customHeight="1">
      <x:c r="A214" s="3" t="str">
        <x:v>ACT/VAT-REFUND-M03/3</x:v>
      </x:c>
      <x:c r="B214" s="3" t="str">
        <x:v>VAT-REFUND-M03</x:v>
      </x:c>
      <x:c r="C214" s="16" t="n">
        <x:v>3</x:v>
      </x:c>
      <x:c r="D214" s="30" t="n">
        <x:v>46456</x:v>
      </x:c>
      <x:c r="E214" s="30" t="n">
        <x:v>46419</x:v>
      </x:c>
      <x:c r="F214" s="30" t="n">
        <x:v>46456</x:v>
      </x:c>
      <x:c r="G214" s="3" t="str">
        <x:v>GL.CASH</x:v>
      </x:c>
      <x:c r="H214" s="3" t="str">
        <x:v>CORP</x:v>
      </x:c>
      <x:c r="I214" s="3" t="str">
        <x:v>TAX_AUTHORITY</x:v>
      </x:c>
      <x:c r="J214" s="3" t="str">
        <x:v>MAP.ACTUAL.VAT.SETTLE.DOM.REFUND.TAX_AUTHORITY.CORP</x:v>
      </x:c>
      <x:c r="K214" s="3" t="str">
        <x:v>VAT.DOM_PAID</x:v>
      </x:c>
      <x:c r="L214" s="3" t="str">
        <x:v>operating</x:v>
      </x:c>
      <x:c r="M214" s="3" t="str">
        <x:v>not_applicable</x:v>
      </x:c>
      <x:c r="N214" s="3" t="str">
        <x:v>not_applicable</x:v>
      </x:c>
      <x:c r="O214" s="3" t="str">
        <x:v>not_applicable</x:v>
      </x:c>
      <x:c r="P214" s="32" t="n">
        <x:v>932.16</x:v>
      </x:c>
      <x:c r="Q214" s="32" t="n">
        <x:v>0</x:v>
      </x:c>
      <x:c r="R214" s="24" t="n">
        <x:f>P214-Q214</x:f>
        <x:v>932.16</x:v>
      </x:c>
      <x:c r="S214" s="18" t="n">
        <x:f>'D03_Accounts'!D11</x:f>
        <x:v>0</x:v>
      </x:c>
      <x:c r="T214" s="24" t="n">
        <x:f>R214*S214</x:f>
        <x:v>0</x:v>
      </x:c>
      <x:c r="U214" s="25" t="str">
        <x:f>'D03_Mappings'!E264</x:f>
        <x:v>cash</x:v>
      </x:c>
      <x:c r="V214" s="24" t="str">
        <x:f>IF(I214="",IF(U214="people","PAYROLL","UNMAPPED"),I214)</x:f>
        <x:v>TAX_AUTHORITY</x:v>
      </x:c>
      <x:c r="W214" s="24" t="n">
        <x:f>IF(AND(G214="GL.CASH",L214="operating"),Q214,0)</x:f>
        <x:v>0</x:v>
      </x:c>
      <x:c r="X214" s="24" t="n">
        <x:f>IF(AND(G214="GL.CASH",L214="operating"),P214,0)</x:f>
        <x:v>932.16</x:v>
      </x:c>
      <x:c r="Y214" s="24" t="n">
        <x:f>IF(AND(G214="GL.CASH",L214="investing"),Q214-P214,0)</x:f>
        <x:v>0</x:v>
      </x:c>
      <x:c r="Z214" s="24" t="n">
        <x:f>IF(AND(G214="GL.CASH",L214="financing"),P214,0)</x:f>
        <x:v>0</x:v>
      </x:c>
      <x:c r="AA214" s="24" t="n">
        <x:f>IF(AND(G214="GL.CASH",L214="financing"),Q214,0)</x:f>
        <x:v>0</x:v>
      </x:c>
    </x:row>
    <x:row r="215" ht="25" customHeight="1">
      <x:c r="A215" s="3" t="str">
        <x:v>ACT/VAT-REFUND-M03/4</x:v>
      </x:c>
      <x:c r="B215" s="3" t="str">
        <x:v>VAT-REFUND-M03</x:v>
      </x:c>
      <x:c r="C215" s="16" t="n">
        <x:v>3</x:v>
      </x:c>
      <x:c r="D215" s="30" t="n">
        <x:v>46456</x:v>
      </x:c>
      <x:c r="E215" s="30" t="n">
        <x:v>46419</x:v>
      </x:c>
      <x:c r="F215" s="30" t="n">
        <x:v>46456</x:v>
      </x:c>
      <x:c r="G215" s="3" t="str">
        <x:v>GL.VAT.DOM_ASSET</x:v>
      </x:c>
      <x:c r="H215" s="3" t="str">
        <x:v>CORP</x:v>
      </x:c>
      <x:c r="I215" s="3" t="str">
        <x:v>TAX_AUTHORITY</x:v>
      </x:c>
      <x:c r="J215" s="3" t="str">
        <x:v>MAP.ACTUAL.VAT.SETTLE.DOM.REFUND.TAX_AUTHORITY.CORP</x:v>
      </x:c>
      <x:c r="K215" s="3" t="str">
        <x:v>VAT.DOM_PAID</x:v>
      </x:c>
      <x:c r="L215" s="3" t="str">
        <x:v>operating</x:v>
      </x:c>
      <x:c r="M215" s="3" t="str">
        <x:v>not_applicable</x:v>
      </x:c>
      <x:c r="N215" s="3" t="str">
        <x:v>not_applicable</x:v>
      </x:c>
      <x:c r="O215" s="3" t="str">
        <x:v>not_applicable</x:v>
      </x:c>
      <x:c r="P215" s="32" t="n">
        <x:v>0</x:v>
      </x:c>
      <x:c r="Q215" s="32" t="n">
        <x:v>932.16</x:v>
      </x:c>
      <x:c r="R215" s="24" t="n">
        <x:f>P215-Q215</x:f>
        <x:v>-932.16</x:v>
      </x:c>
      <x:c r="S215" s="18" t="n">
        <x:f>'D03_Accounts'!D15</x:f>
        <x:v>0</x:v>
      </x:c>
      <x:c r="T215" s="24" t="n">
        <x:f>R215*S215</x:f>
        <x:v>0</x:v>
      </x:c>
      <x:c r="U215" s="25" t="str">
        <x:f>'D03_Mappings'!E265</x:f>
        <x:v>tax_assets</x:v>
      </x:c>
      <x:c r="V215" s="24" t="str">
        <x:f>IF(I215="",IF(U215="people","PAYROLL","UNMAPPED"),I215)</x:f>
        <x:v>TAX_AUTHORITY</x:v>
      </x:c>
      <x:c r="W215" s="24" t="n">
        <x:f>IF(AND(G215="GL.CASH",L215="operating"),Q215,0)</x:f>
        <x:v>0</x:v>
      </x:c>
      <x:c r="X215" s="24" t="n">
        <x:f>IF(AND(G215="GL.CASH",L215="operating"),P215,0)</x:f>
        <x:v>0</x:v>
      </x:c>
      <x:c r="Y215" s="24" t="n">
        <x:f>IF(AND(G215="GL.CASH",L215="investing"),Q215-P215,0)</x:f>
        <x:v>0</x:v>
      </x:c>
      <x:c r="Z215" s="24" t="n">
        <x:f>IF(AND(G215="GL.CASH",L215="financing"),P215,0)</x:f>
        <x:v>0</x:v>
      </x:c>
      <x:c r="AA215" s="24" t="n">
        <x:f>IF(AND(G215="GL.CASH",L215="financing"),Q215,0)</x:f>
        <x:v>0</x:v>
      </x:c>
    </x:row>
    <x:row r="216" ht="25" customHeight="1">
      <x:c r="A216" s="3" t="str">
        <x:v>ACT/VAT-REFUND-M03/5</x:v>
      </x:c>
      <x:c r="B216" s="3" t="str">
        <x:v>VAT-REFUND-M03</x:v>
      </x:c>
      <x:c r="C216" s="16" t="n">
        <x:v>3</x:v>
      </x:c>
      <x:c r="D216" s="30" t="n">
        <x:v>46456</x:v>
      </x:c>
      <x:c r="E216" s="30" t="n">
        <x:v>46419</x:v>
      </x:c>
      <x:c r="F216" s="30" t="n">
        <x:v>46456</x:v>
      </x:c>
      <x:c r="G216" s="3" t="str">
        <x:v>GL.CASH</x:v>
      </x:c>
      <x:c r="H216" s="3" t="str">
        <x:v>FIN</x:v>
      </x:c>
      <x:c r="I216" s="3" t="str">
        <x:v>TAX_AUTHORITY</x:v>
      </x:c>
      <x:c r="J216" s="3" t="str">
        <x:v>MAP.ACTUAL.VAT.SETTLE.DOM.REFUND.TAX_AUTHORITY.FIN</x:v>
      </x:c>
      <x:c r="K216" s="3" t="str">
        <x:v>VAT.DOM_PAID</x:v>
      </x:c>
      <x:c r="L216" s="3" t="str">
        <x:v>operating</x:v>
      </x:c>
      <x:c r="M216" s="3" t="str">
        <x:v>not_applicable</x:v>
      </x:c>
      <x:c r="N216" s="3" t="str">
        <x:v>not_applicable</x:v>
      </x:c>
      <x:c r="O216" s="3" t="str">
        <x:v>not_applicable</x:v>
      </x:c>
      <x:c r="P216" s="32" t="n">
        <x:v>109.25</x:v>
      </x:c>
      <x:c r="Q216" s="32" t="n">
        <x:v>0</x:v>
      </x:c>
      <x:c r="R216" s="24" t="n">
        <x:f>P216-Q216</x:f>
        <x:v>109.25</x:v>
      </x:c>
      <x:c r="S216" s="18" t="n">
        <x:f>'D03_Accounts'!D11</x:f>
        <x:v>0</x:v>
      </x:c>
      <x:c r="T216" s="24" t="n">
        <x:f>R216*S216</x:f>
        <x:v>0</x:v>
      </x:c>
      <x:c r="U216" s="25" t="str">
        <x:f>'D03_Mappings'!E268</x:f>
        <x:v>cash</x:v>
      </x:c>
      <x:c r="V216" s="24" t="str">
        <x:f>IF(I216="",IF(U216="people","PAYROLL","UNMAPPED"),I216)</x:f>
        <x:v>TAX_AUTHORITY</x:v>
      </x:c>
      <x:c r="W216" s="24" t="n">
        <x:f>IF(AND(G216="GL.CASH",L216="operating"),Q216,0)</x:f>
        <x:v>0</x:v>
      </x:c>
      <x:c r="X216" s="24" t="n">
        <x:f>IF(AND(G216="GL.CASH",L216="operating"),P216,0)</x:f>
        <x:v>109.25</x:v>
      </x:c>
      <x:c r="Y216" s="24" t="n">
        <x:f>IF(AND(G216="GL.CASH",L216="investing"),Q216-P216,0)</x:f>
        <x:v>0</x:v>
      </x:c>
      <x:c r="Z216" s="24" t="n">
        <x:f>IF(AND(G216="GL.CASH",L216="financing"),P216,0)</x:f>
        <x:v>0</x:v>
      </x:c>
      <x:c r="AA216" s="24" t="n">
        <x:f>IF(AND(G216="GL.CASH",L216="financing"),Q216,0)</x:f>
        <x:v>0</x:v>
      </x:c>
    </x:row>
    <x:row r="217" ht="25" customHeight="1">
      <x:c r="A217" s="3" t="str">
        <x:v>ACT/VAT-REFUND-M03/6</x:v>
      </x:c>
      <x:c r="B217" s="3" t="str">
        <x:v>VAT-REFUND-M03</x:v>
      </x:c>
      <x:c r="C217" s="16" t="n">
        <x:v>3</x:v>
      </x:c>
      <x:c r="D217" s="30" t="n">
        <x:v>46456</x:v>
      </x:c>
      <x:c r="E217" s="30" t="n">
        <x:v>46419</x:v>
      </x:c>
      <x:c r="F217" s="30" t="n">
        <x:v>46456</x:v>
      </x:c>
      <x:c r="G217" s="3" t="str">
        <x:v>GL.VAT.DOM_ASSET</x:v>
      </x:c>
      <x:c r="H217" s="3" t="str">
        <x:v>FIN</x:v>
      </x:c>
      <x:c r="I217" s="3" t="str">
        <x:v>TAX_AUTHORITY</x:v>
      </x:c>
      <x:c r="J217" s="3" t="str">
        <x:v>MAP.ACTUAL.VAT.SETTLE.DOM.REFUND.TAX_AUTHORITY.FIN</x:v>
      </x:c>
      <x:c r="K217" s="3" t="str">
        <x:v>VAT.DOM_PAID</x:v>
      </x:c>
      <x:c r="L217" s="3" t="str">
        <x:v>operating</x:v>
      </x:c>
      <x:c r="M217" s="3" t="str">
        <x:v>not_applicable</x:v>
      </x:c>
      <x:c r="N217" s="3" t="str">
        <x:v>not_applicable</x:v>
      </x:c>
      <x:c r="O217" s="3" t="str">
        <x:v>not_applicable</x:v>
      </x:c>
      <x:c r="P217" s="32" t="n">
        <x:v>0</x:v>
      </x:c>
      <x:c r="Q217" s="32" t="n">
        <x:v>109.25</x:v>
      </x:c>
      <x:c r="R217" s="24" t="n">
        <x:f>P217-Q217</x:f>
        <x:v>-109.25</x:v>
      </x:c>
      <x:c r="S217" s="18" t="n">
        <x:f>'D03_Accounts'!D15</x:f>
        <x:v>0</x:v>
      </x:c>
      <x:c r="T217" s="24" t="n">
        <x:f>R217*S217</x:f>
        <x:v>0</x:v>
      </x:c>
      <x:c r="U217" s="25" t="str">
        <x:f>'D03_Mappings'!E269</x:f>
        <x:v>tax_assets</x:v>
      </x:c>
      <x:c r="V217" s="24" t="str">
        <x:f>IF(I217="",IF(U217="people","PAYROLL","UNMAPPED"),I217)</x:f>
        <x:v>TAX_AUTHORITY</x:v>
      </x:c>
      <x:c r="W217" s="24" t="n">
        <x:f>IF(AND(G217="GL.CASH",L217="operating"),Q217,0)</x:f>
        <x:v>0</x:v>
      </x:c>
      <x:c r="X217" s="24" t="n">
        <x:f>IF(AND(G217="GL.CASH",L217="operating"),P217,0)</x:f>
        <x:v>0</x:v>
      </x:c>
      <x:c r="Y217" s="24" t="n">
        <x:f>IF(AND(G217="GL.CASH",L217="investing"),Q217-P217,0)</x:f>
        <x:v>0</x:v>
      </x:c>
      <x:c r="Z217" s="24" t="n">
        <x:f>IF(AND(G217="GL.CASH",L217="financing"),P217,0)</x:f>
        <x:v>0</x:v>
      </x:c>
      <x:c r="AA217" s="24" t="n">
        <x:f>IF(AND(G217="GL.CASH",L217="financing"),Q217,0)</x:f>
        <x:v>0</x:v>
      </x:c>
    </x:row>
    <x:row r="218" ht="25" customHeight="1">
      <x:c r="A218" s="3" t="str">
        <x:v>ACT/BOOK-M03/1</x:v>
      </x:c>
      <x:c r="B218" s="3" t="str">
        <x:v>BOOK-M03</x:v>
      </x:c>
      <x:c r="C218" s="16" t="n">
        <x:v>3</x:v>
      </x:c>
      <x:c r="D218" s="30" t="n">
        <x:v>46466</x:v>
      </x:c>
      <x:c r="E218" s="30" t="n">
        <x:v>46447</x:v>
      </x:c>
      <x:c r="F218" s="30" t="n">
        <x:v>46496</x:v>
      </x:c>
      <x:c r="G218" s="3" t="str">
        <x:v>GL.OPEX.OPX.BOOKKEEP</x:v>
      </x:c>
      <x:c r="H218" s="3" t="str">
        <x:v>FIN</x:v>
      </x:c>
      <x:c r="I218" s="3" t="str">
        <x:v>V.ACCOUNTS</x:v>
      </x:c>
      <x:c r="J218" s="3" t="str">
        <x:v>MAP.ACTUAL.COST.OPX.BOOKKEEP.V.ACCOUNTS.FIN</x:v>
      </x:c>
      <x:c r="K218" s="3" t="str">
        <x:v>OPX.BOOKKEEP</x:v>
      </x:c>
      <x:c r="L218" s="3" t="str">
        <x:v>operating</x:v>
      </x:c>
      <x:c r="M218" s="3" t="str">
        <x:v>recurring</x:v>
      </x:c>
      <x:c r="N218" s="3" t="str">
        <x:v>committed</x:v>
      </x:c>
      <x:c r="O218" s="3" t="str">
        <x:v>fixed</x:v>
      </x:c>
      <x:c r="P218" s="32" t="n">
        <x:v>500</x:v>
      </x:c>
      <x:c r="Q218" s="32" t="n">
        <x:v>0</x:v>
      </x:c>
      <x:c r="R218" s="24" t="n">
        <x:f>P218-Q218</x:f>
        <x:v>500</x:v>
      </x:c>
      <x:c r="S218" s="18" t="n">
        <x:f>'D03_Accounts'!D54</x:f>
        <x:v>1</x:v>
      </x:c>
      <x:c r="T218" s="24" t="n">
        <x:f>R218*S218</x:f>
        <x:v>500</x:v>
      </x:c>
      <x:c r="U218" s="25" t="str">
        <x:f>'D03_Mappings'!E36</x:f>
        <x:v>operating_expense</x:v>
      </x:c>
      <x:c r="V218" s="24" t="str">
        <x:f>IF(I218="",IF(U218="people","PAYROLL","UNMAPPED"),I218)</x:f>
        <x:v>V.ACCOUNTS</x:v>
      </x:c>
      <x:c r="W218" s="24" t="n">
        <x:f>IF(AND(G218="GL.CASH",L218="operating"),Q218,0)</x:f>
        <x:v>0</x:v>
      </x:c>
      <x:c r="X218" s="24" t="n">
        <x:f>IF(AND(G218="GL.CASH",L218="operating"),P218,0)</x:f>
        <x:v>0</x:v>
      </x:c>
      <x:c r="Y218" s="24" t="n">
        <x:f>IF(AND(G218="GL.CASH",L218="investing"),Q218-P218,0)</x:f>
        <x:v>0</x:v>
      </x:c>
      <x:c r="Z218" s="24" t="n">
        <x:f>IF(AND(G218="GL.CASH",L218="financing"),P218,0)</x:f>
        <x:v>0</x:v>
      </x:c>
      <x:c r="AA218" s="24" t="n">
        <x:f>IF(AND(G218="GL.CASH",L218="financing"),Q218,0)</x:f>
        <x:v>0</x:v>
      </x:c>
    </x:row>
    <x:row r="219" ht="25" customHeight="1">
      <x:c r="A219" s="3" t="str">
        <x:v>ACT/BOOK-M03/2</x:v>
      </x:c>
      <x:c r="B219" s="3" t="str">
        <x:v>BOOK-M03</x:v>
      </x:c>
      <x:c r="C219" s="16" t="n">
        <x:v>3</x:v>
      </x:c>
      <x:c r="D219" s="30" t="n">
        <x:v>46466</x:v>
      </x:c>
      <x:c r="E219" s="30" t="n">
        <x:v>46447</x:v>
      </x:c>
      <x:c r="F219" s="30" t="n">
        <x:v>46496</x:v>
      </x:c>
      <x:c r="G219" s="3" t="str">
        <x:v>GL.VAT.DOM_ASSET</x:v>
      </x:c>
      <x:c r="H219" s="3" t="str">
        <x:v>FIN</x:v>
      </x:c>
      <x:c r="I219" s="3" t="str">
        <x:v>V.ACCOUNTS</x:v>
      </x:c>
      <x:c r="J219" s="3" t="str">
        <x:v>MAP.ACTUAL.COST.OPX.BOOKKEEP.V.ACCOUNTS.FIN</x:v>
      </x:c>
      <x:c r="K219" s="3" t="str">
        <x:v>OPX.BOOKKEEP</x:v>
      </x:c>
      <x:c r="L219" s="3" t="str">
        <x:v>operating</x:v>
      </x:c>
      <x:c r="M219" s="3" t="str">
        <x:v>not_applicable</x:v>
      </x:c>
      <x:c r="N219" s="3" t="str">
        <x:v>not_applicable</x:v>
      </x:c>
      <x:c r="O219" s="3" t="str">
        <x:v>not_applicable</x:v>
      </x:c>
      <x:c r="P219" s="32" t="n">
        <x:v>95</x:v>
      </x:c>
      <x:c r="Q219" s="32" t="n">
        <x:v>0</x:v>
      </x:c>
      <x:c r="R219" s="24" t="n">
        <x:f>P219-Q219</x:f>
        <x:v>95</x:v>
      </x:c>
      <x:c r="S219" s="18" t="n">
        <x:f>'D03_Accounts'!D15</x:f>
        <x:v>0</x:v>
      </x:c>
      <x:c r="T219" s="24" t="n">
        <x:f>R219*S219</x:f>
        <x:v>0</x:v>
      </x:c>
      <x:c r="U219" s="25" t="str">
        <x:f>'D03_Mappings'!E37</x:f>
        <x:v>tax_assets</x:v>
      </x:c>
      <x:c r="V219" s="24" t="str">
        <x:f>IF(I219="",IF(U219="people","PAYROLL","UNMAPPED"),I219)</x:f>
        <x:v>V.ACCOUNTS</x:v>
      </x:c>
      <x:c r="W219" s="24" t="n">
        <x:f>IF(AND(G219="GL.CASH",L219="operating"),Q219,0)</x:f>
        <x:v>0</x:v>
      </x:c>
      <x:c r="X219" s="24" t="n">
        <x:f>IF(AND(G219="GL.CASH",L219="operating"),P219,0)</x:f>
        <x:v>0</x:v>
      </x:c>
      <x:c r="Y219" s="24" t="n">
        <x:f>IF(AND(G219="GL.CASH",L219="investing"),Q219-P219,0)</x:f>
        <x:v>0</x:v>
      </x:c>
      <x:c r="Z219" s="24" t="n">
        <x:f>IF(AND(G219="GL.CASH",L219="financing"),P219,0)</x:f>
        <x:v>0</x:v>
      </x:c>
      <x:c r="AA219" s="24" t="n">
        <x:f>IF(AND(G219="GL.CASH",L219="financing"),Q219,0)</x:f>
        <x:v>0</x:v>
      </x:c>
    </x:row>
    <x:row r="220" ht="25" customHeight="1">
      <x:c r="A220" s="3" t="str">
        <x:v>ACT/BOOK-M03/3</x:v>
      </x:c>
      <x:c r="B220" s="3" t="str">
        <x:v>BOOK-M03</x:v>
      </x:c>
      <x:c r="C220" s="16" t="n">
        <x:v>3</x:v>
      </x:c>
      <x:c r="D220" s="30" t="n">
        <x:v>46466</x:v>
      </x:c>
      <x:c r="E220" s="30" t="n">
        <x:v>46447</x:v>
      </x:c>
      <x:c r="F220" s="30" t="n">
        <x:v>46496</x:v>
      </x:c>
      <x:c r="G220" s="3" t="str">
        <x:v>GL.AP.SUPPLIER</x:v>
      </x:c>
      <x:c r="H220" s="3" t="str">
        <x:v>FIN</x:v>
      </x:c>
      <x:c r="I220" s="3" t="str">
        <x:v>V.ACCOUNTS</x:v>
      </x:c>
      <x:c r="J220" s="3" t="str">
        <x:v>MAP.ACTUAL.COST.OPX.BOOKKEEP.V.ACCOUNTS.FIN</x:v>
      </x:c>
      <x:c r="K220" s="3" t="str">
        <x:v>OPX.BOOKKEEP</x:v>
      </x:c>
      <x:c r="L220" s="3" t="str">
        <x:v>operating</x:v>
      </x:c>
      <x:c r="M220" s="3" t="str">
        <x:v>not_applicable</x:v>
      </x:c>
      <x:c r="N220" s="3" t="str">
        <x:v>not_applicable</x:v>
      </x:c>
      <x:c r="O220" s="3" t="str">
        <x:v>not_applicable</x:v>
      </x:c>
      <x:c r="P220" s="32" t="n">
        <x:v>0</x:v>
      </x:c>
      <x:c r="Q220" s="32" t="n">
        <x:v>595</x:v>
      </x:c>
      <x:c r="R220" s="24" t="n">
        <x:f>P220-Q220</x:f>
        <x:v>-595</x:v>
      </x:c>
      <x:c r="S220" s="18" t="n">
        <x:f>'D03_Accounts'!D23</x:f>
        <x:v>0</x:v>
      </x:c>
      <x:c r="T220" s="24" t="n">
        <x:f>R220*S220</x:f>
        <x:v>0</x:v>
      </x:c>
      <x:c r="U220" s="25" t="str">
        <x:f>'D03_Mappings'!E38</x:f>
        <x:v>ap</x:v>
      </x:c>
      <x:c r="V220" s="24" t="str">
        <x:f>IF(I220="",IF(U220="people","PAYROLL","UNMAPPED"),I220)</x:f>
        <x:v>V.ACCOUNTS</x:v>
      </x:c>
      <x:c r="W220" s="24" t="n">
        <x:f>IF(AND(G220="GL.CASH",L220="operating"),Q220,0)</x:f>
        <x:v>0</x:v>
      </x:c>
      <x:c r="X220" s="24" t="n">
        <x:f>IF(AND(G220="GL.CASH",L220="operating"),P220,0)</x:f>
        <x:v>0</x:v>
      </x:c>
      <x:c r="Y220" s="24" t="n">
        <x:f>IF(AND(G220="GL.CASH",L220="investing"),Q220-P220,0)</x:f>
        <x:v>0</x:v>
      </x:c>
      <x:c r="Z220" s="24" t="n">
        <x:f>IF(AND(G220="GL.CASH",L220="financing"),P220,0)</x:f>
        <x:v>0</x:v>
      </x:c>
      <x:c r="AA220" s="24" t="n">
        <x:f>IF(AND(G220="GL.CASH",L220="financing"),Q220,0)</x:f>
        <x:v>0</x:v>
      </x:c>
    </x:row>
    <x:row r="221" ht="25" customHeight="1">
      <x:c r="A221" s="3" t="str">
        <x:v>ACT/CHAMBER-M03/1</x:v>
      </x:c>
      <x:c r="B221" s="3" t="str">
        <x:v>CHAMBER-M03</x:v>
      </x:c>
      <x:c r="C221" s="16" t="n">
        <x:v>3</x:v>
      </x:c>
      <x:c r="D221" s="30" t="n">
        <x:v>46466</x:v>
      </x:c>
      <x:c r="E221" s="30" t="n">
        <x:v>46447</x:v>
      </x:c>
      <x:c r="F221" s="30" t="n">
        <x:v>46496</x:v>
      </x:c>
      <x:c r="G221" s="3" t="str">
        <x:v>GL.OPEX.OPX.IHK</x:v>
      </x:c>
      <x:c r="H221" s="3" t="str">
        <x:v>CORP</x:v>
      </x:c>
      <x:c r="I221" s="3" t="str">
        <x:v>V.CHAMBER</x:v>
      </x:c>
      <x:c r="J221" s="3" t="str">
        <x:v>MAP.ACTUAL.COST.OPX.IHK.V.CHAMBER.CORP</x:v>
      </x:c>
      <x:c r="K221" s="3" t="str">
        <x:v>OPX.IHK</x:v>
      </x:c>
      <x:c r="L221" s="3" t="str">
        <x:v>operating</x:v>
      </x:c>
      <x:c r="M221" s="3" t="str">
        <x:v>recurring</x:v>
      </x:c>
      <x:c r="N221" s="3" t="str">
        <x:v>committed</x:v>
      </x:c>
      <x:c r="O221" s="3" t="str">
        <x:v>fixed</x:v>
      </x:c>
      <x:c r="P221" s="32" t="n">
        <x:v>9.17</x:v>
      </x:c>
      <x:c r="Q221" s="32" t="n">
        <x:v>0</x:v>
      </x:c>
      <x:c r="R221" s="24" t="n">
        <x:f>P221-Q221</x:f>
        <x:v>9.17</x:v>
      </x:c>
      <x:c r="S221" s="18" t="n">
        <x:f>'D03_Accounts'!D59</x:f>
        <x:v>1</x:v>
      </x:c>
      <x:c r="T221" s="24" t="n">
        <x:f>R221*S221</x:f>
        <x:v>9.17</x:v>
      </x:c>
      <x:c r="U221" s="25" t="str">
        <x:f>'D03_Mappings'!E47</x:f>
        <x:v>operating_expense</x:v>
      </x:c>
      <x:c r="V221" s="24" t="str">
        <x:f>IF(I221="",IF(U221="people","PAYROLL","UNMAPPED"),I221)</x:f>
        <x:v>V.CHAMBER</x:v>
      </x:c>
      <x:c r="W221" s="24" t="n">
        <x:f>IF(AND(G221="GL.CASH",L221="operating"),Q221,0)</x:f>
        <x:v>0</x:v>
      </x:c>
      <x:c r="X221" s="24" t="n">
        <x:f>IF(AND(G221="GL.CASH",L221="operating"),P221,0)</x:f>
        <x:v>0</x:v>
      </x:c>
      <x:c r="Y221" s="24" t="n">
        <x:f>IF(AND(G221="GL.CASH",L221="investing"),Q221-P221,0)</x:f>
        <x:v>0</x:v>
      </x:c>
      <x:c r="Z221" s="24" t="n">
        <x:f>IF(AND(G221="GL.CASH",L221="financing"),P221,0)</x:f>
        <x:v>0</x:v>
      </x:c>
      <x:c r="AA221" s="24" t="n">
        <x:f>IF(AND(G221="GL.CASH",L221="financing"),Q221,0)</x:f>
        <x:v>0</x:v>
      </x:c>
    </x:row>
    <x:row r="222" ht="25" customHeight="1">
      <x:c r="A222" s="3" t="str">
        <x:v>ACT/CHAMBER-M03/2</x:v>
      </x:c>
      <x:c r="B222" s="3" t="str">
        <x:v>CHAMBER-M03</x:v>
      </x:c>
      <x:c r="C222" s="16" t="n">
        <x:v>3</x:v>
      </x:c>
      <x:c r="D222" s="30" t="n">
        <x:v>46466</x:v>
      </x:c>
      <x:c r="E222" s="30" t="n">
        <x:v>46447</x:v>
      </x:c>
      <x:c r="F222" s="30" t="n">
        <x:v>46496</x:v>
      </x:c>
      <x:c r="G222" s="3" t="str">
        <x:v>GL.AP.SUPPLIER</x:v>
      </x:c>
      <x:c r="H222" s="3" t="str">
        <x:v>CORP</x:v>
      </x:c>
      <x:c r="I222" s="3" t="str">
        <x:v>V.CHAMBER</x:v>
      </x:c>
      <x:c r="J222" s="3" t="str">
        <x:v>MAP.ACTUAL.COST.OPX.IHK.V.CHAMBER.CORP</x:v>
      </x:c>
      <x:c r="K222" s="3" t="str">
        <x:v>OPX.IHK</x:v>
      </x:c>
      <x:c r="L222" s="3" t="str">
        <x:v>operating</x:v>
      </x:c>
      <x:c r="M222" s="3" t="str">
        <x:v>not_applicable</x:v>
      </x:c>
      <x:c r="N222" s="3" t="str">
        <x:v>not_applicable</x:v>
      </x:c>
      <x:c r="O222" s="3" t="str">
        <x:v>not_applicable</x:v>
      </x:c>
      <x:c r="P222" s="32" t="n">
        <x:v>0</x:v>
      </x:c>
      <x:c r="Q222" s="32" t="n">
        <x:v>9.17</x:v>
      </x:c>
      <x:c r="R222" s="24" t="n">
        <x:f>P222-Q222</x:f>
        <x:v>-9.17</x:v>
      </x:c>
      <x:c r="S222" s="18" t="n">
        <x:f>'D03_Accounts'!D23</x:f>
        <x:v>0</x:v>
      </x:c>
      <x:c r="T222" s="24" t="n">
        <x:f>R222*S222</x:f>
        <x:v>0</x:v>
      </x:c>
      <x:c r="U222" s="25" t="str">
        <x:f>'D03_Mappings'!E48</x:f>
        <x:v>ap</x:v>
      </x:c>
      <x:c r="V222" s="24" t="str">
        <x:f>IF(I222="",IF(U222="people","PAYROLL","UNMAPPED"),I222)</x:f>
        <x:v>V.CHAMBER</x:v>
      </x:c>
      <x:c r="W222" s="24" t="n">
        <x:f>IF(AND(G222="GL.CASH",L222="operating"),Q222,0)</x:f>
        <x:v>0</x:v>
      </x:c>
      <x:c r="X222" s="24" t="n">
        <x:f>IF(AND(G222="GL.CASH",L222="operating"),P222,0)</x:f>
        <x:v>0</x:v>
      </x:c>
      <x:c r="Y222" s="24" t="n">
        <x:f>IF(AND(G222="GL.CASH",L222="investing"),Q222-P222,0)</x:f>
        <x:v>0</x:v>
      </x:c>
      <x:c r="Z222" s="24" t="n">
        <x:f>IF(AND(G222="GL.CASH",L222="financing"),P222,0)</x:f>
        <x:v>0</x:v>
      </x:c>
      <x:c r="AA222" s="24" t="n">
        <x:f>IF(AND(G222="GL.CASH",L222="financing"),Q222,0)</x:f>
        <x:v>0</x:v>
      </x:c>
    </x:row>
    <x:row r="223" ht="25" customHeight="1">
      <x:c r="A223" s="3" t="str">
        <x:v>ACT/DESK-M03/1</x:v>
      </x:c>
      <x:c r="B223" s="3" t="str">
        <x:v>DESK-M03</x:v>
      </x:c>
      <x:c r="C223" s="16" t="n">
        <x:v>3</x:v>
      </x:c>
      <x:c r="D223" s="30" t="n">
        <x:v>46466</x:v>
      </x:c>
      <x:c r="E223" s="30" t="n">
        <x:v>46447</x:v>
      </x:c>
      <x:c r="F223" s="30" t="n">
        <x:v>46496</x:v>
      </x:c>
      <x:c r="G223" s="3" t="str">
        <x:v>GL.OPEX.OPX.DESK</x:v>
      </x:c>
      <x:c r="H223" s="3" t="str">
        <x:v>CORP</x:v>
      </x:c>
      <x:c r="I223" s="3" t="str">
        <x:v>V.WORKSPACE</x:v>
      </x:c>
      <x:c r="J223" s="3" t="str">
        <x:v>MAP.ACTUAL.COST.OPX.DESK.V.WORKSPACE.CORP</x:v>
      </x:c>
      <x:c r="K223" s="3" t="str">
        <x:v>OPX.DESK</x:v>
      </x:c>
      <x:c r="L223" s="3" t="str">
        <x:v>operating</x:v>
      </x:c>
      <x:c r="M223" s="3" t="str">
        <x:v>recurring</x:v>
      </x:c>
      <x:c r="N223" s="3" t="str">
        <x:v>committed</x:v>
      </x:c>
      <x:c r="O223" s="3" t="str">
        <x:v>fixed</x:v>
      </x:c>
      <x:c r="P223" s="32" t="n">
        <x:v>1495</x:v>
      </x:c>
      <x:c r="Q223" s="32" t="n">
        <x:v>0</x:v>
      </x:c>
      <x:c r="R223" s="24" t="n">
        <x:f>P223-Q223</x:f>
        <x:v>1495</x:v>
      </x:c>
      <x:c r="S223" s="18" t="n">
        <x:f>'D03_Accounts'!D49</x:f>
        <x:v>1</x:v>
      </x:c>
      <x:c r="T223" s="24" t="n">
        <x:f>R223*S223</x:f>
        <x:v>1495</x:v>
      </x:c>
      <x:c r="U223" s="25" t="str">
        <x:f>'D03_Mappings'!E39</x:f>
        <x:v>operating_expense</x:v>
      </x:c>
      <x:c r="V223" s="24" t="str">
        <x:f>IF(I223="",IF(U223="people","PAYROLL","UNMAPPED"),I223)</x:f>
        <x:v>V.WORKSPACE</x:v>
      </x:c>
      <x:c r="W223" s="24" t="n">
        <x:f>IF(AND(G223="GL.CASH",L223="operating"),Q223,0)</x:f>
        <x:v>0</x:v>
      </x:c>
      <x:c r="X223" s="24" t="n">
        <x:f>IF(AND(G223="GL.CASH",L223="operating"),P223,0)</x:f>
        <x:v>0</x:v>
      </x:c>
      <x:c r="Y223" s="24" t="n">
        <x:f>IF(AND(G223="GL.CASH",L223="investing"),Q223-P223,0)</x:f>
        <x:v>0</x:v>
      </x:c>
      <x:c r="Z223" s="24" t="n">
        <x:f>IF(AND(G223="GL.CASH",L223="financing"),P223,0)</x:f>
        <x:v>0</x:v>
      </x:c>
      <x:c r="AA223" s="24" t="n">
        <x:f>IF(AND(G223="GL.CASH",L223="financing"),Q223,0)</x:f>
        <x:v>0</x:v>
      </x:c>
    </x:row>
    <x:row r="224" ht="25" customHeight="1">
      <x:c r="A224" s="3" t="str">
        <x:v>ACT/DESK-M03/2</x:v>
      </x:c>
      <x:c r="B224" s="3" t="str">
        <x:v>DESK-M03</x:v>
      </x:c>
      <x:c r="C224" s="16" t="n">
        <x:v>3</x:v>
      </x:c>
      <x:c r="D224" s="30" t="n">
        <x:v>46466</x:v>
      </x:c>
      <x:c r="E224" s="30" t="n">
        <x:v>46447</x:v>
      </x:c>
      <x:c r="F224" s="30" t="n">
        <x:v>46496</x:v>
      </x:c>
      <x:c r="G224" s="3" t="str">
        <x:v>GL.VAT.DOM_ASSET</x:v>
      </x:c>
      <x:c r="H224" s="3" t="str">
        <x:v>CORP</x:v>
      </x:c>
      <x:c r="I224" s="3" t="str">
        <x:v>V.WORKSPACE</x:v>
      </x:c>
      <x:c r="J224" s="3" t="str">
        <x:v>MAP.ACTUAL.COST.OPX.DESK.V.WORKSPACE.CORP</x:v>
      </x:c>
      <x:c r="K224" s="3" t="str">
        <x:v>OPX.DESK</x:v>
      </x:c>
      <x:c r="L224" s="3" t="str">
        <x:v>operating</x:v>
      </x:c>
      <x:c r="M224" s="3" t="str">
        <x:v>not_applicable</x:v>
      </x:c>
      <x:c r="N224" s="3" t="str">
        <x:v>not_applicable</x:v>
      </x:c>
      <x:c r="O224" s="3" t="str">
        <x:v>not_applicable</x:v>
      </x:c>
      <x:c r="P224" s="32" t="n">
        <x:v>284.05</x:v>
      </x:c>
      <x:c r="Q224" s="32" t="n">
        <x:v>0</x:v>
      </x:c>
      <x:c r="R224" s="24" t="n">
        <x:f>P224-Q224</x:f>
        <x:v>284.05</x:v>
      </x:c>
      <x:c r="S224" s="18" t="n">
        <x:f>'D03_Accounts'!D15</x:f>
        <x:v>0</x:v>
      </x:c>
      <x:c r="T224" s="24" t="n">
        <x:f>R224*S224</x:f>
        <x:v>0</x:v>
      </x:c>
      <x:c r="U224" s="25" t="str">
        <x:f>'D03_Mappings'!E40</x:f>
        <x:v>tax_assets</x:v>
      </x:c>
      <x:c r="V224" s="24" t="str">
        <x:f>IF(I224="",IF(U224="people","PAYROLL","UNMAPPED"),I224)</x:f>
        <x:v>V.WORKSPACE</x:v>
      </x:c>
      <x:c r="W224" s="24" t="n">
        <x:f>IF(AND(G224="GL.CASH",L224="operating"),Q224,0)</x:f>
        <x:v>0</x:v>
      </x:c>
      <x:c r="X224" s="24" t="n">
        <x:f>IF(AND(G224="GL.CASH",L224="operating"),P224,0)</x:f>
        <x:v>0</x:v>
      </x:c>
      <x:c r="Y224" s="24" t="n">
        <x:f>IF(AND(G224="GL.CASH",L224="investing"),Q224-P224,0)</x:f>
        <x:v>0</x:v>
      </x:c>
      <x:c r="Z224" s="24" t="n">
        <x:f>IF(AND(G224="GL.CASH",L224="financing"),P224,0)</x:f>
        <x:v>0</x:v>
      </x:c>
      <x:c r="AA224" s="24" t="n">
        <x:f>IF(AND(G224="GL.CASH",L224="financing"),Q224,0)</x:f>
        <x:v>0</x:v>
      </x:c>
    </x:row>
    <x:row r="225" ht="25" customHeight="1">
      <x:c r="A225" s="3" t="str">
        <x:v>ACT/DESK-M03/3</x:v>
      </x:c>
      <x:c r="B225" s="3" t="str">
        <x:v>DESK-M03</x:v>
      </x:c>
      <x:c r="C225" s="16" t="n">
        <x:v>3</x:v>
      </x:c>
      <x:c r="D225" s="30" t="n">
        <x:v>46466</x:v>
      </x:c>
      <x:c r="E225" s="30" t="n">
        <x:v>46447</x:v>
      </x:c>
      <x:c r="F225" s="30" t="n">
        <x:v>46496</x:v>
      </x:c>
      <x:c r="G225" s="3" t="str">
        <x:v>GL.AP.SUPPLIER</x:v>
      </x:c>
      <x:c r="H225" s="3" t="str">
        <x:v>CORP</x:v>
      </x:c>
      <x:c r="I225" s="3" t="str">
        <x:v>V.WORKSPACE</x:v>
      </x:c>
      <x:c r="J225" s="3" t="str">
        <x:v>MAP.ACTUAL.COST.OPX.DESK.V.WORKSPACE.CORP</x:v>
      </x:c>
      <x:c r="K225" s="3" t="str">
        <x:v>OPX.DESK</x:v>
      </x:c>
      <x:c r="L225" s="3" t="str">
        <x:v>operating</x:v>
      </x:c>
      <x:c r="M225" s="3" t="str">
        <x:v>not_applicable</x:v>
      </x:c>
      <x:c r="N225" s="3" t="str">
        <x:v>not_applicable</x:v>
      </x:c>
      <x:c r="O225" s="3" t="str">
        <x:v>not_applicable</x:v>
      </x:c>
      <x:c r="P225" s="32" t="n">
        <x:v>0</x:v>
      </x:c>
      <x:c r="Q225" s="32" t="n">
        <x:v>1779.05</x:v>
      </x:c>
      <x:c r="R225" s="24" t="n">
        <x:f>P225-Q225</x:f>
        <x:v>-1779.05</x:v>
      </x:c>
      <x:c r="S225" s="18" t="n">
        <x:f>'D03_Accounts'!D23</x:f>
        <x:v>0</x:v>
      </x:c>
      <x:c r="T225" s="24" t="n">
        <x:f>R225*S225</x:f>
        <x:v>0</x:v>
      </x:c>
      <x:c r="U225" s="25" t="str">
        <x:f>'D03_Mappings'!E41</x:f>
        <x:v>ap</x:v>
      </x:c>
      <x:c r="V225" s="24" t="str">
        <x:f>IF(I225="",IF(U225="people","PAYROLL","UNMAPPED"),I225)</x:f>
        <x:v>V.WORKSPACE</x:v>
      </x:c>
      <x:c r="W225" s="24" t="n">
        <x:f>IF(AND(G225="GL.CASH",L225="operating"),Q225,0)</x:f>
        <x:v>0</x:v>
      </x:c>
      <x:c r="X225" s="24" t="n">
        <x:f>IF(AND(G225="GL.CASH",L225="operating"),P225,0)</x:f>
        <x:v>0</x:v>
      </x:c>
      <x:c r="Y225" s="24" t="n">
        <x:f>IF(AND(G225="GL.CASH",L225="investing"),Q225-P225,0)</x:f>
        <x:v>0</x:v>
      </x:c>
      <x:c r="Z225" s="24" t="n">
        <x:f>IF(AND(G225="GL.CASH",L225="financing"),P225,0)</x:f>
        <x:v>0</x:v>
      </x:c>
      <x:c r="AA225" s="24" t="n">
        <x:f>IF(AND(G225="GL.CASH",L225="financing"),Q225,0)</x:f>
        <x:v>0</x:v>
      </x:c>
    </x:row>
    <x:row r="226" ht="25" customHeight="1">
      <x:c r="A226" s="3" t="str">
        <x:v>ACT/HIRE-P04/1</x:v>
      </x:c>
      <x:c r="B226" s="3" t="str">
        <x:v>HIRE-P04</x:v>
      </x:c>
      <x:c r="C226" s="16" t="n">
        <x:v>3</x:v>
      </x:c>
      <x:c r="D226" s="30" t="n">
        <x:v>46466</x:v>
      </x:c>
      <x:c r="E226" s="30" t="n">
        <x:v>46447</x:v>
      </x:c>
      <x:c r="F226" s="30" t="n">
        <x:v>46496</x:v>
      </x:c>
      <x:c r="G226" s="3" t="str">
        <x:v>GL.OPEX.PPL.RECRUIT</x:v>
      </x:c>
      <x:c r="H226" s="3" t="str">
        <x:v>ENG</x:v>
      </x:c>
      <x:c r="I226" s="3" t="str">
        <x:v>V.RECRUIT</x:v>
      </x:c>
      <x:c r="J226" s="3" t="str">
        <x:v>MAP.ACTUAL.COST.PPL.RECRUIT.ENG.V.RECRUIT.ENG</x:v>
      </x:c>
      <x:c r="K226" s="3" t="str">
        <x:v>OPX.RECRUIT</x:v>
      </x:c>
      <x:c r="L226" s="3" t="str">
        <x:v>operating</x:v>
      </x:c>
      <x:c r="M226" s="3" t="str">
        <x:v>one_off</x:v>
      </x:c>
      <x:c r="N226" s="3" t="str">
        <x:v>committed</x:v>
      </x:c>
      <x:c r="O226" s="3" t="str">
        <x:v>variable</x:v>
      </x:c>
      <x:c r="P226" s="32" t="n">
        <x:v>23287.5</x:v>
      </x:c>
      <x:c r="Q226" s="32" t="n">
        <x:v>0</x:v>
      </x:c>
      <x:c r="R226" s="24" t="n">
        <x:f>P226-Q226</x:f>
        <x:v>23287.5</x:v>
      </x:c>
      <x:c r="S226" s="18" t="n">
        <x:f>'D03_Accounts'!D67</x:f>
        <x:v>1</x:v>
      </x:c>
      <x:c r="T226" s="24" t="n">
        <x:f>R226*S226</x:f>
        <x:v>23287.5</x:v>
      </x:c>
      <x:c r="U226" s="25" t="str">
        <x:f>'D03_Mappings'!E96</x:f>
        <x:v>operating_expense</x:v>
      </x:c>
      <x:c r="V226" s="24" t="str">
        <x:f>IF(I226="",IF(U226="people","PAYROLL","UNMAPPED"),I226)</x:f>
        <x:v>V.RECRUIT</x:v>
      </x:c>
      <x:c r="W226" s="24" t="n">
        <x:f>IF(AND(G226="GL.CASH",L226="operating"),Q226,0)</x:f>
        <x:v>0</x:v>
      </x:c>
      <x:c r="X226" s="24" t="n">
        <x:f>IF(AND(G226="GL.CASH",L226="operating"),P226,0)</x:f>
        <x:v>0</x:v>
      </x:c>
      <x:c r="Y226" s="24" t="n">
        <x:f>IF(AND(G226="GL.CASH",L226="investing"),Q226-P226,0)</x:f>
        <x:v>0</x:v>
      </x:c>
      <x:c r="Z226" s="24" t="n">
        <x:f>IF(AND(G226="GL.CASH",L226="financing"),P226,0)</x:f>
        <x:v>0</x:v>
      </x:c>
      <x:c r="AA226" s="24" t="n">
        <x:f>IF(AND(G226="GL.CASH",L226="financing"),Q226,0)</x:f>
        <x:v>0</x:v>
      </x:c>
    </x:row>
    <x:row r="227" ht="25" customHeight="1">
      <x:c r="A227" s="3" t="str">
        <x:v>ACT/HIRE-P04/2</x:v>
      </x:c>
      <x:c r="B227" s="3" t="str">
        <x:v>HIRE-P04</x:v>
      </x:c>
      <x:c r="C227" s="16" t="n">
        <x:v>3</x:v>
      </x:c>
      <x:c r="D227" s="30" t="n">
        <x:v>46466</x:v>
      </x:c>
      <x:c r="E227" s="30" t="n">
        <x:v>46447</x:v>
      </x:c>
      <x:c r="F227" s="30" t="n">
        <x:v>46496</x:v>
      </x:c>
      <x:c r="G227" s="3" t="str">
        <x:v>GL.VAT.DOM_ASSET</x:v>
      </x:c>
      <x:c r="H227" s="3" t="str">
        <x:v>ENG</x:v>
      </x:c>
      <x:c r="I227" s="3" t="str">
        <x:v>V.RECRUIT</x:v>
      </x:c>
      <x:c r="J227" s="3" t="str">
        <x:v>MAP.ACTUAL.COST.PPL.RECRUIT.ENG.V.RECRUIT.ENG</x:v>
      </x:c>
      <x:c r="K227" s="3" t="str">
        <x:v>OPX.RECRUIT</x:v>
      </x:c>
      <x:c r="L227" s="3" t="str">
        <x:v>operating</x:v>
      </x:c>
      <x:c r="M227" s="3" t="str">
        <x:v>not_applicable</x:v>
      </x:c>
      <x:c r="N227" s="3" t="str">
        <x:v>not_applicable</x:v>
      </x:c>
      <x:c r="O227" s="3" t="str">
        <x:v>not_applicable</x:v>
      </x:c>
      <x:c r="P227" s="32" t="n">
        <x:v>4424.63</x:v>
      </x:c>
      <x:c r="Q227" s="32" t="n">
        <x:v>0</x:v>
      </x:c>
      <x:c r="R227" s="24" t="n">
        <x:f>P227-Q227</x:f>
        <x:v>4424.63</x:v>
      </x:c>
      <x:c r="S227" s="18" t="n">
        <x:f>'D03_Accounts'!D15</x:f>
        <x:v>0</x:v>
      </x:c>
      <x:c r="T227" s="24" t="n">
        <x:f>R227*S227</x:f>
        <x:v>0</x:v>
      </x:c>
      <x:c r="U227" s="25" t="str">
        <x:f>'D03_Mappings'!E97</x:f>
        <x:v>tax_assets</x:v>
      </x:c>
      <x:c r="V227" s="24" t="str">
        <x:f>IF(I227="",IF(U227="people","PAYROLL","UNMAPPED"),I227)</x:f>
        <x:v>V.RECRUIT</x:v>
      </x:c>
      <x:c r="W227" s="24" t="n">
        <x:f>IF(AND(G227="GL.CASH",L227="operating"),Q227,0)</x:f>
        <x:v>0</x:v>
      </x:c>
      <x:c r="X227" s="24" t="n">
        <x:f>IF(AND(G227="GL.CASH",L227="operating"),P227,0)</x:f>
        <x:v>0</x:v>
      </x:c>
      <x:c r="Y227" s="24" t="n">
        <x:f>IF(AND(G227="GL.CASH",L227="investing"),Q227-P227,0)</x:f>
        <x:v>0</x:v>
      </x:c>
      <x:c r="Z227" s="24" t="n">
        <x:f>IF(AND(G227="GL.CASH",L227="financing"),P227,0)</x:f>
        <x:v>0</x:v>
      </x:c>
      <x:c r="AA227" s="24" t="n">
        <x:f>IF(AND(G227="GL.CASH",L227="financing"),Q227,0)</x:f>
        <x:v>0</x:v>
      </x:c>
    </x:row>
    <x:row r="228" ht="25" customHeight="1">
      <x:c r="A228" s="3" t="str">
        <x:v>ACT/HIRE-P04/3</x:v>
      </x:c>
      <x:c r="B228" s="3" t="str">
        <x:v>HIRE-P04</x:v>
      </x:c>
      <x:c r="C228" s="16" t="n">
        <x:v>3</x:v>
      </x:c>
      <x:c r="D228" s="30" t="n">
        <x:v>46466</x:v>
      </x:c>
      <x:c r="E228" s="30" t="n">
        <x:v>46447</x:v>
      </x:c>
      <x:c r="F228" s="30" t="n">
        <x:v>46496</x:v>
      </x:c>
      <x:c r="G228" s="3" t="str">
        <x:v>GL.AP.SUPPLIER</x:v>
      </x:c>
      <x:c r="H228" s="3" t="str">
        <x:v>ENG</x:v>
      </x:c>
      <x:c r="I228" s="3" t="str">
        <x:v>V.RECRUIT</x:v>
      </x:c>
      <x:c r="J228" s="3" t="str">
        <x:v>MAP.ACTUAL.COST.PPL.RECRUIT.ENG.V.RECRUIT.ENG</x:v>
      </x:c>
      <x:c r="K228" s="3" t="str">
        <x:v>OPX.RECRUIT</x:v>
      </x:c>
      <x:c r="L228" s="3" t="str">
        <x:v>operating</x:v>
      </x:c>
      <x:c r="M228" s="3" t="str">
        <x:v>not_applicable</x:v>
      </x:c>
      <x:c r="N228" s="3" t="str">
        <x:v>not_applicable</x:v>
      </x:c>
      <x:c r="O228" s="3" t="str">
        <x:v>not_applicable</x:v>
      </x:c>
      <x:c r="P228" s="32" t="n">
        <x:v>0</x:v>
      </x:c>
      <x:c r="Q228" s="32" t="n">
        <x:v>27712.13</x:v>
      </x:c>
      <x:c r="R228" s="24" t="n">
        <x:f>P228-Q228</x:f>
        <x:v>-27712.13</x:v>
      </x:c>
      <x:c r="S228" s="18" t="n">
        <x:f>'D03_Accounts'!D23</x:f>
        <x:v>0</x:v>
      </x:c>
      <x:c r="T228" s="24" t="n">
        <x:f>R228*S228</x:f>
        <x:v>0</x:v>
      </x:c>
      <x:c r="U228" s="25" t="str">
        <x:f>'D03_Mappings'!E98</x:f>
        <x:v>ap</x:v>
      </x:c>
      <x:c r="V228" s="24" t="str">
        <x:f>IF(I228="",IF(U228="people","PAYROLL","UNMAPPED"),I228)</x:f>
        <x:v>V.RECRUIT</x:v>
      </x:c>
      <x:c r="W228" s="24" t="n">
        <x:f>IF(AND(G228="GL.CASH",L228="operating"),Q228,0)</x:f>
        <x:v>0</x:v>
      </x:c>
      <x:c r="X228" s="24" t="n">
        <x:f>IF(AND(G228="GL.CASH",L228="operating"),P228,0)</x:f>
        <x:v>0</x:v>
      </x:c>
      <x:c r="Y228" s="24" t="n">
        <x:f>IF(AND(G228="GL.CASH",L228="investing"),Q228-P228,0)</x:f>
        <x:v>0</x:v>
      </x:c>
      <x:c r="Z228" s="24" t="n">
        <x:f>IF(AND(G228="GL.CASH",L228="financing"),P228,0)</x:f>
        <x:v>0</x:v>
      </x:c>
      <x:c r="AA228" s="24" t="n">
        <x:f>IF(AND(G228="GL.CASH",L228="financing"),Q228,0)</x:f>
        <x:v>0</x:v>
      </x:c>
    </x:row>
    <x:row r="229" ht="25" customHeight="1">
      <x:c r="A229" s="3" t="str">
        <x:v>ACT/HIRE-P05/1</x:v>
      </x:c>
      <x:c r="B229" s="3" t="str">
        <x:v>HIRE-P05</x:v>
      </x:c>
      <x:c r="C229" s="16" t="n">
        <x:v>3</x:v>
      </x:c>
      <x:c r="D229" s="30" t="n">
        <x:v>46466</x:v>
      </x:c>
      <x:c r="E229" s="30" t="n">
        <x:v>46447</x:v>
      </x:c>
      <x:c r="F229" s="30" t="n">
        <x:v>46496</x:v>
      </x:c>
      <x:c r="G229" s="3" t="str">
        <x:v>GL.OPEX.PPL.RECRUIT</x:v>
      </x:c>
      <x:c r="H229" s="3" t="str">
        <x:v>ENG</x:v>
      </x:c>
      <x:c r="I229" s="3" t="str">
        <x:v>V.RECRUIT</x:v>
      </x:c>
      <x:c r="J229" s="3" t="str">
        <x:v>MAP.ACTUAL.COST.PPL.RECRUIT.ENG.V.RECRUIT.ENG</x:v>
      </x:c>
      <x:c r="K229" s="3" t="str">
        <x:v>OPX.RECRUIT</x:v>
      </x:c>
      <x:c r="L229" s="3" t="str">
        <x:v>operating</x:v>
      </x:c>
      <x:c r="M229" s="3" t="str">
        <x:v>one_off</x:v>
      </x:c>
      <x:c r="N229" s="3" t="str">
        <x:v>committed</x:v>
      </x:c>
      <x:c r="O229" s="3" t="str">
        <x:v>variable</x:v>
      </x:c>
      <x:c r="P229" s="32" t="n">
        <x:v>500</x:v>
      </x:c>
      <x:c r="Q229" s="32" t="n">
        <x:v>0</x:v>
      </x:c>
      <x:c r="R229" s="24" t="n">
        <x:f>P229-Q229</x:f>
        <x:v>500</x:v>
      </x:c>
      <x:c r="S229" s="18" t="n">
        <x:f>'D03_Accounts'!D67</x:f>
        <x:v>1</x:v>
      </x:c>
      <x:c r="T229" s="24" t="n">
        <x:f>R229*S229</x:f>
        <x:v>500</x:v>
      </x:c>
      <x:c r="U229" s="25" t="str">
        <x:f>'D03_Mappings'!E96</x:f>
        <x:v>operating_expense</x:v>
      </x:c>
      <x:c r="V229" s="24" t="str">
        <x:f>IF(I229="",IF(U229="people","PAYROLL","UNMAPPED"),I229)</x:f>
        <x:v>V.RECRUIT</x:v>
      </x:c>
      <x:c r="W229" s="24" t="n">
        <x:f>IF(AND(G229="GL.CASH",L229="operating"),Q229,0)</x:f>
        <x:v>0</x:v>
      </x:c>
      <x:c r="X229" s="24" t="n">
        <x:f>IF(AND(G229="GL.CASH",L229="operating"),P229,0)</x:f>
        <x:v>0</x:v>
      </x:c>
      <x:c r="Y229" s="24" t="n">
        <x:f>IF(AND(G229="GL.CASH",L229="investing"),Q229-P229,0)</x:f>
        <x:v>0</x:v>
      </x:c>
      <x:c r="Z229" s="24" t="n">
        <x:f>IF(AND(G229="GL.CASH",L229="financing"),P229,0)</x:f>
        <x:v>0</x:v>
      </x:c>
      <x:c r="AA229" s="24" t="n">
        <x:f>IF(AND(G229="GL.CASH",L229="financing"),Q229,0)</x:f>
        <x:v>0</x:v>
      </x:c>
    </x:row>
    <x:row r="230" ht="25" customHeight="1">
      <x:c r="A230" s="3" t="str">
        <x:v>ACT/HIRE-P05/2</x:v>
      </x:c>
      <x:c r="B230" s="3" t="str">
        <x:v>HIRE-P05</x:v>
      </x:c>
      <x:c r="C230" s="16" t="n">
        <x:v>3</x:v>
      </x:c>
      <x:c r="D230" s="30" t="n">
        <x:v>46466</x:v>
      </x:c>
      <x:c r="E230" s="30" t="n">
        <x:v>46447</x:v>
      </x:c>
      <x:c r="F230" s="30" t="n">
        <x:v>46496</x:v>
      </x:c>
      <x:c r="G230" s="3" t="str">
        <x:v>GL.VAT.DOM_ASSET</x:v>
      </x:c>
      <x:c r="H230" s="3" t="str">
        <x:v>ENG</x:v>
      </x:c>
      <x:c r="I230" s="3" t="str">
        <x:v>V.RECRUIT</x:v>
      </x:c>
      <x:c r="J230" s="3" t="str">
        <x:v>MAP.ACTUAL.COST.PPL.RECRUIT.ENG.V.RECRUIT.ENG</x:v>
      </x:c>
      <x:c r="K230" s="3" t="str">
        <x:v>OPX.RECRUIT</x:v>
      </x:c>
      <x:c r="L230" s="3" t="str">
        <x:v>operating</x:v>
      </x:c>
      <x:c r="M230" s="3" t="str">
        <x:v>not_applicable</x:v>
      </x:c>
      <x:c r="N230" s="3" t="str">
        <x:v>not_applicable</x:v>
      </x:c>
      <x:c r="O230" s="3" t="str">
        <x:v>not_applicable</x:v>
      </x:c>
      <x:c r="P230" s="32" t="n">
        <x:v>95</x:v>
      </x:c>
      <x:c r="Q230" s="32" t="n">
        <x:v>0</x:v>
      </x:c>
      <x:c r="R230" s="24" t="n">
        <x:f>P230-Q230</x:f>
        <x:v>95</x:v>
      </x:c>
      <x:c r="S230" s="18" t="n">
        <x:f>'D03_Accounts'!D15</x:f>
        <x:v>0</x:v>
      </x:c>
      <x:c r="T230" s="24" t="n">
        <x:f>R230*S230</x:f>
        <x:v>0</x:v>
      </x:c>
      <x:c r="U230" s="25" t="str">
        <x:f>'D03_Mappings'!E97</x:f>
        <x:v>tax_assets</x:v>
      </x:c>
      <x:c r="V230" s="24" t="str">
        <x:f>IF(I230="",IF(U230="people","PAYROLL","UNMAPPED"),I230)</x:f>
        <x:v>V.RECRUIT</x:v>
      </x:c>
      <x:c r="W230" s="24" t="n">
        <x:f>IF(AND(G230="GL.CASH",L230="operating"),Q230,0)</x:f>
        <x:v>0</x:v>
      </x:c>
      <x:c r="X230" s="24" t="n">
        <x:f>IF(AND(G230="GL.CASH",L230="operating"),P230,0)</x:f>
        <x:v>0</x:v>
      </x:c>
      <x:c r="Y230" s="24" t="n">
        <x:f>IF(AND(G230="GL.CASH",L230="investing"),Q230-P230,0)</x:f>
        <x:v>0</x:v>
      </x:c>
      <x:c r="Z230" s="24" t="n">
        <x:f>IF(AND(G230="GL.CASH",L230="financing"),P230,0)</x:f>
        <x:v>0</x:v>
      </x:c>
      <x:c r="AA230" s="24" t="n">
        <x:f>IF(AND(G230="GL.CASH",L230="financing"),Q230,0)</x:f>
        <x:v>0</x:v>
      </x:c>
    </x:row>
    <x:row r="231" ht="25" customHeight="1">
      <x:c r="A231" s="3" t="str">
        <x:v>ACT/HIRE-P05/3</x:v>
      </x:c>
      <x:c r="B231" s="3" t="str">
        <x:v>HIRE-P05</x:v>
      </x:c>
      <x:c r="C231" s="16" t="n">
        <x:v>3</x:v>
      </x:c>
      <x:c r="D231" s="30" t="n">
        <x:v>46466</x:v>
      </x:c>
      <x:c r="E231" s="30" t="n">
        <x:v>46447</x:v>
      </x:c>
      <x:c r="F231" s="30" t="n">
        <x:v>46496</x:v>
      </x:c>
      <x:c r="G231" s="3" t="str">
        <x:v>GL.AP.SUPPLIER</x:v>
      </x:c>
      <x:c r="H231" s="3" t="str">
        <x:v>ENG</x:v>
      </x:c>
      <x:c r="I231" s="3" t="str">
        <x:v>V.RECRUIT</x:v>
      </x:c>
      <x:c r="J231" s="3" t="str">
        <x:v>MAP.ACTUAL.COST.PPL.RECRUIT.ENG.V.RECRUIT.ENG</x:v>
      </x:c>
      <x:c r="K231" s="3" t="str">
        <x:v>OPX.RECRUIT</x:v>
      </x:c>
      <x:c r="L231" s="3" t="str">
        <x:v>operating</x:v>
      </x:c>
      <x:c r="M231" s="3" t="str">
        <x:v>not_applicable</x:v>
      </x:c>
      <x:c r="N231" s="3" t="str">
        <x:v>not_applicable</x:v>
      </x:c>
      <x:c r="O231" s="3" t="str">
        <x:v>not_applicable</x:v>
      </x:c>
      <x:c r="P231" s="32" t="n">
        <x:v>0</x:v>
      </x:c>
      <x:c r="Q231" s="32" t="n">
        <x:v>595</x:v>
      </x:c>
      <x:c r="R231" s="24" t="n">
        <x:f>P231-Q231</x:f>
        <x:v>-595</x:v>
      </x:c>
      <x:c r="S231" s="18" t="n">
        <x:f>'D03_Accounts'!D23</x:f>
        <x:v>0</x:v>
      </x:c>
      <x:c r="T231" s="24" t="n">
        <x:f>R231*S231</x:f>
        <x:v>0</x:v>
      </x:c>
      <x:c r="U231" s="25" t="str">
        <x:f>'D03_Mappings'!E98</x:f>
        <x:v>ap</x:v>
      </x:c>
      <x:c r="V231" s="24" t="str">
        <x:f>IF(I231="",IF(U231="people","PAYROLL","UNMAPPED"),I231)</x:f>
        <x:v>V.RECRUIT</x:v>
      </x:c>
      <x:c r="W231" s="24" t="n">
        <x:f>IF(AND(G231="GL.CASH",L231="operating"),Q231,0)</x:f>
        <x:v>0</x:v>
      </x:c>
      <x:c r="X231" s="24" t="n">
        <x:f>IF(AND(G231="GL.CASH",L231="operating"),P231,0)</x:f>
        <x:v>0</x:v>
      </x:c>
      <x:c r="Y231" s="24" t="n">
        <x:f>IF(AND(G231="GL.CASH",L231="investing"),Q231-P231,0)</x:f>
        <x:v>0</x:v>
      </x:c>
      <x:c r="Z231" s="24" t="n">
        <x:f>IF(AND(G231="GL.CASH",L231="financing"),P231,0)</x:f>
        <x:v>0</x:v>
      </x:c>
      <x:c r="AA231" s="24" t="n">
        <x:f>IF(AND(G231="GL.CASH",L231="financing"),Q231,0)</x:f>
        <x:v>0</x:v>
      </x:c>
    </x:row>
    <x:row r="232" ht="25" customHeight="1">
      <x:c r="A232" s="3" t="str">
        <x:v>ACT/INSURANCE-M03/1</x:v>
      </x:c>
      <x:c r="B232" s="3" t="str">
        <x:v>INSURANCE-M03</x:v>
      </x:c>
      <x:c r="C232" s="16" t="n">
        <x:v>3</x:v>
      </x:c>
      <x:c r="D232" s="30" t="n">
        <x:v>46466</x:v>
      </x:c>
      <x:c r="E232" s="30" t="n">
        <x:v>46447</x:v>
      </x:c>
      <x:c r="F232" s="30" t="n">
        <x:v>46496</x:v>
      </x:c>
      <x:c r="G232" s="3" t="str">
        <x:v>GL.OPEX.OPX.INS_PRE</x:v>
      </x:c>
      <x:c r="H232" s="3" t="str">
        <x:v>CORP</x:v>
      </x:c>
      <x:c r="I232" s="3" t="str">
        <x:v>V.INSURANCE</x:v>
      </x:c>
      <x:c r="J232" s="3" t="str">
        <x:v>MAP.ACTUAL.COST.OPX.INS_PRE.V.INSURANCE.CORP</x:v>
      </x:c>
      <x:c r="K232" s="3" t="str">
        <x:v>OPX.INS_PRE</x:v>
      </x:c>
      <x:c r="L232" s="3" t="str">
        <x:v>operating</x:v>
      </x:c>
      <x:c r="M232" s="3" t="str">
        <x:v>recurring</x:v>
      </x:c>
      <x:c r="N232" s="3" t="str">
        <x:v>committed</x:v>
      </x:c>
      <x:c r="O232" s="3" t="str">
        <x:v>fixed</x:v>
      </x:c>
      <x:c r="P232" s="32" t="n">
        <x:v>1250</x:v>
      </x:c>
      <x:c r="Q232" s="32" t="n">
        <x:v>0</x:v>
      </x:c>
      <x:c r="R232" s="24" t="n">
        <x:f>P232-Q232</x:f>
        <x:v>1250</x:v>
      </x:c>
      <x:c r="S232" s="18" t="n">
        <x:f>'D03_Accounts'!D60</x:f>
        <x:v>1</x:v>
      </x:c>
      <x:c r="T232" s="24" t="n">
        <x:f>R232*S232</x:f>
        <x:v>1250</x:v>
      </x:c>
      <x:c r="U232" s="25" t="str">
        <x:f>'D03_Mappings'!E49</x:f>
        <x:v>operating_expense</x:v>
      </x:c>
      <x:c r="V232" s="24" t="str">
        <x:f>IF(I232="",IF(U232="people","PAYROLL","UNMAPPED"),I232)</x:f>
        <x:v>V.INSURANCE</x:v>
      </x:c>
      <x:c r="W232" s="24" t="n">
        <x:f>IF(AND(G232="GL.CASH",L232="operating"),Q232,0)</x:f>
        <x:v>0</x:v>
      </x:c>
      <x:c r="X232" s="24" t="n">
        <x:f>IF(AND(G232="GL.CASH",L232="operating"),P232,0)</x:f>
        <x:v>0</x:v>
      </x:c>
      <x:c r="Y232" s="24" t="n">
        <x:f>IF(AND(G232="GL.CASH",L232="investing"),Q232-P232,0)</x:f>
        <x:v>0</x:v>
      </x:c>
      <x:c r="Z232" s="24" t="n">
        <x:f>IF(AND(G232="GL.CASH",L232="financing"),P232,0)</x:f>
        <x:v>0</x:v>
      </x:c>
      <x:c r="AA232" s="24" t="n">
        <x:f>IF(AND(G232="GL.CASH",L232="financing"),Q232,0)</x:f>
        <x:v>0</x:v>
      </x:c>
    </x:row>
    <x:row r="233" ht="25" customHeight="1">
      <x:c r="A233" s="3" t="str">
        <x:v>ACT/INSURANCE-M03/2</x:v>
      </x:c>
      <x:c r="B233" s="3" t="str">
        <x:v>INSURANCE-M03</x:v>
      </x:c>
      <x:c r="C233" s="16" t="n">
        <x:v>3</x:v>
      </x:c>
      <x:c r="D233" s="30" t="n">
        <x:v>46466</x:v>
      </x:c>
      <x:c r="E233" s="30" t="n">
        <x:v>46447</x:v>
      </x:c>
      <x:c r="F233" s="30" t="n">
        <x:v>46496</x:v>
      </x:c>
      <x:c r="G233" s="3" t="str">
        <x:v>GL.AP.SUPPLIER</x:v>
      </x:c>
      <x:c r="H233" s="3" t="str">
        <x:v>CORP</x:v>
      </x:c>
      <x:c r="I233" s="3" t="str">
        <x:v>V.INSURANCE</x:v>
      </x:c>
      <x:c r="J233" s="3" t="str">
        <x:v>MAP.ACTUAL.COST.OPX.INS_PRE.V.INSURANCE.CORP</x:v>
      </x:c>
      <x:c r="K233" s="3" t="str">
        <x:v>OPX.INS_PRE</x:v>
      </x:c>
      <x:c r="L233" s="3" t="str">
        <x:v>operating</x:v>
      </x:c>
      <x:c r="M233" s="3" t="str">
        <x:v>not_applicable</x:v>
      </x:c>
      <x:c r="N233" s="3" t="str">
        <x:v>not_applicable</x:v>
      </x:c>
      <x:c r="O233" s="3" t="str">
        <x:v>not_applicable</x:v>
      </x:c>
      <x:c r="P233" s="32" t="n">
        <x:v>0</x:v>
      </x:c>
      <x:c r="Q233" s="32" t="n">
        <x:v>1250</x:v>
      </x:c>
      <x:c r="R233" s="24" t="n">
        <x:f>P233-Q233</x:f>
        <x:v>-1250</x:v>
      </x:c>
      <x:c r="S233" s="18" t="n">
        <x:f>'D03_Accounts'!D23</x:f>
        <x:v>0</x:v>
      </x:c>
      <x:c r="T233" s="24" t="n">
        <x:f>R233*S233</x:f>
        <x:v>0</x:v>
      </x:c>
      <x:c r="U233" s="25" t="str">
        <x:f>'D03_Mappings'!E50</x:f>
        <x:v>ap</x:v>
      </x:c>
      <x:c r="V233" s="24" t="str">
        <x:f>IF(I233="",IF(U233="people","PAYROLL","UNMAPPED"),I233)</x:f>
        <x:v>V.INSURANCE</x:v>
      </x:c>
      <x:c r="W233" s="24" t="n">
        <x:f>IF(AND(G233="GL.CASH",L233="operating"),Q233,0)</x:f>
        <x:v>0</x:v>
      </x:c>
      <x:c r="X233" s="24" t="n">
        <x:f>IF(AND(G233="GL.CASH",L233="operating"),P233,0)</x:f>
        <x:v>0</x:v>
      </x:c>
      <x:c r="Y233" s="24" t="n">
        <x:f>IF(AND(G233="GL.CASH",L233="investing"),Q233-P233,0)</x:f>
        <x:v>0</x:v>
      </x:c>
      <x:c r="Z233" s="24" t="n">
        <x:f>IF(AND(G233="GL.CASH",L233="financing"),P233,0)</x:f>
        <x:v>0</x:v>
      </x:c>
      <x:c r="AA233" s="24" t="n">
        <x:f>IF(AND(G233="GL.CASH",L233="financing"),Q233,0)</x:f>
        <x:v>0</x:v>
      </x:c>
    </x:row>
    <x:row r="234" ht="25" customHeight="1">
      <x:c r="A234" s="3" t="str">
        <x:v>ACT/IT-P04/1</x:v>
      </x:c>
      <x:c r="B234" s="3" t="str">
        <x:v>IT-P04</x:v>
      </x:c>
      <x:c r="C234" s="16" t="n">
        <x:v>3</x:v>
      </x:c>
      <x:c r="D234" s="30" t="n">
        <x:v>46466</x:v>
      </x:c>
      <x:c r="E234" s="30" t="n">
        <x:v>46447</x:v>
      </x:c>
      <x:c r="F234" s="30" t="n">
        <x:v>46496</x:v>
      </x:c>
      <x:c r="G234" s="3" t="str">
        <x:v>GL.ASSET.IT</x:v>
      </x:c>
      <x:c r="H234" s="3" t="str">
        <x:v>ENG</x:v>
      </x:c>
      <x:c r="I234" s="3" t="str">
        <x:v>V.EQUIPMENT</x:v>
      </x:c>
      <x:c r="J234" s="3" t="str">
        <x:v>MAP.ACTUAL.CAPEX.PPL.EQUIP.ENG.V.EQUIPMENT.ENG</x:v>
      </x:c>
      <x:c r="K234" s="3" t="str">
        <x:v>CAP.IT_ADDITIONS</x:v>
      </x:c>
      <x:c r="L234" s="3" t="str">
        <x:v>investing</x:v>
      </x:c>
      <x:c r="M234" s="3" t="str">
        <x:v>not_applicable</x:v>
      </x:c>
      <x:c r="N234" s="3" t="str">
        <x:v>not_applicable</x:v>
      </x:c>
      <x:c r="O234" s="3" t="str">
        <x:v>not_applicable</x:v>
      </x:c>
      <x:c r="P234" s="32" t="n">
        <x:v>2500</x:v>
      </x:c>
      <x:c r="Q234" s="32" t="n">
        <x:v>0</x:v>
      </x:c>
      <x:c r="R234" s="24" t="n">
        <x:f>P234-Q234</x:f>
        <x:v>2500</x:v>
      </x:c>
      <x:c r="S234" s="18" t="n">
        <x:f>'D03_Accounts'!D19</x:f>
        <x:v>0</x:v>
      </x:c>
      <x:c r="T234" s="24" t="n">
        <x:f>R234*S234</x:f>
        <x:v>0</x:v>
      </x:c>
      <x:c r="U234" s="25" t="str">
        <x:f>'D03_Mappings'!E24</x:f>
        <x:v>asset_gross</x:v>
      </x:c>
      <x:c r="V234" s="24" t="str">
        <x:f>IF(I234="",IF(U234="people","PAYROLL","UNMAPPED"),I234)</x:f>
        <x:v>V.EQUIPMENT</x:v>
      </x:c>
      <x:c r="W234" s="24" t="n">
        <x:f>IF(AND(G234="GL.CASH",L234="operating"),Q234,0)</x:f>
        <x:v>0</x:v>
      </x:c>
      <x:c r="X234" s="24" t="n">
        <x:f>IF(AND(G234="GL.CASH",L234="operating"),P234,0)</x:f>
        <x:v>0</x:v>
      </x:c>
      <x:c r="Y234" s="24" t="n">
        <x:f>IF(AND(G234="GL.CASH",L234="investing"),Q234-P234,0)</x:f>
        <x:v>0</x:v>
      </x:c>
      <x:c r="Z234" s="24" t="n">
        <x:f>IF(AND(G234="GL.CASH",L234="financing"),P234,0)</x:f>
        <x:v>0</x:v>
      </x:c>
      <x:c r="AA234" s="24" t="n">
        <x:f>IF(AND(G234="GL.CASH",L234="financing"),Q234,0)</x:f>
        <x:v>0</x:v>
      </x:c>
    </x:row>
    <x:row r="235" ht="25" customHeight="1">
      <x:c r="A235" s="3" t="str">
        <x:v>ACT/IT-P04/2</x:v>
      </x:c>
      <x:c r="B235" s="3" t="str">
        <x:v>IT-P04</x:v>
      </x:c>
      <x:c r="C235" s="16" t="n">
        <x:v>3</x:v>
      </x:c>
      <x:c r="D235" s="30" t="n">
        <x:v>46466</x:v>
      </x:c>
      <x:c r="E235" s="30" t="n">
        <x:v>46447</x:v>
      </x:c>
      <x:c r="F235" s="30" t="n">
        <x:v>46496</x:v>
      </x:c>
      <x:c r="G235" s="3" t="str">
        <x:v>GL.VAT.DOM_ASSET</x:v>
      </x:c>
      <x:c r="H235" s="3" t="str">
        <x:v>ENG</x:v>
      </x:c>
      <x:c r="I235" s="3" t="str">
        <x:v>V.EQUIPMENT</x:v>
      </x:c>
      <x:c r="J235" s="3" t="str">
        <x:v>MAP.ACTUAL.CAPEX.PPL.EQUIP.ENG.V.EQUIPMENT.ENG</x:v>
      </x:c>
      <x:c r="K235" s="3" t="str">
        <x:v>CAP.IT_ADDITIONS</x:v>
      </x:c>
      <x:c r="L235" s="3" t="str">
        <x:v>investing</x:v>
      </x:c>
      <x:c r="M235" s="3" t="str">
        <x:v>not_applicable</x:v>
      </x:c>
      <x:c r="N235" s="3" t="str">
        <x:v>not_applicable</x:v>
      </x:c>
      <x:c r="O235" s="3" t="str">
        <x:v>not_applicable</x:v>
      </x:c>
      <x:c r="P235" s="32" t="n">
        <x:v>475</x:v>
      </x:c>
      <x:c r="Q235" s="32" t="n">
        <x:v>0</x:v>
      </x:c>
      <x:c r="R235" s="24" t="n">
        <x:f>P235-Q235</x:f>
        <x:v>475</x:v>
      </x:c>
      <x:c r="S235" s="18" t="n">
        <x:f>'D03_Accounts'!D15</x:f>
        <x:v>0</x:v>
      </x:c>
      <x:c r="T235" s="24" t="n">
        <x:f>R235*S235</x:f>
        <x:v>0</x:v>
      </x:c>
      <x:c r="U235" s="25" t="str">
        <x:f>'D03_Mappings'!E25</x:f>
        <x:v>tax_assets</x:v>
      </x:c>
      <x:c r="V235" s="24" t="str">
        <x:f>IF(I235="",IF(U235="people","PAYROLL","UNMAPPED"),I235)</x:f>
        <x:v>V.EQUIPMENT</x:v>
      </x:c>
      <x:c r="W235" s="24" t="n">
        <x:f>IF(AND(G235="GL.CASH",L235="operating"),Q235,0)</x:f>
        <x:v>0</x:v>
      </x:c>
      <x:c r="X235" s="24" t="n">
        <x:f>IF(AND(G235="GL.CASH",L235="operating"),P235,0)</x:f>
        <x:v>0</x:v>
      </x:c>
      <x:c r="Y235" s="24" t="n">
        <x:f>IF(AND(G235="GL.CASH",L235="investing"),Q235-P235,0)</x:f>
        <x:v>0</x:v>
      </x:c>
      <x:c r="Z235" s="24" t="n">
        <x:f>IF(AND(G235="GL.CASH",L235="financing"),P235,0)</x:f>
        <x:v>0</x:v>
      </x:c>
      <x:c r="AA235" s="24" t="n">
        <x:f>IF(AND(G235="GL.CASH",L235="financing"),Q235,0)</x:f>
        <x:v>0</x:v>
      </x:c>
    </x:row>
    <x:row r="236" ht="25" customHeight="1">
      <x:c r="A236" s="3" t="str">
        <x:v>ACT/IT-P04/3</x:v>
      </x:c>
      <x:c r="B236" s="3" t="str">
        <x:v>IT-P04</x:v>
      </x:c>
      <x:c r="C236" s="16" t="n">
        <x:v>3</x:v>
      </x:c>
      <x:c r="D236" s="30" t="n">
        <x:v>46466</x:v>
      </x:c>
      <x:c r="E236" s="30" t="n">
        <x:v>46447</x:v>
      </x:c>
      <x:c r="F236" s="30" t="n">
        <x:v>46496</x:v>
      </x:c>
      <x:c r="G236" s="3" t="str">
        <x:v>GL.AP.CAPEX</x:v>
      </x:c>
      <x:c r="H236" s="3" t="str">
        <x:v>ENG</x:v>
      </x:c>
      <x:c r="I236" s="3" t="str">
        <x:v>V.EQUIPMENT</x:v>
      </x:c>
      <x:c r="J236" s="3" t="str">
        <x:v>MAP.ACTUAL.CAPEX.PPL.EQUIP.ENG.V.EQUIPMENT.ENG</x:v>
      </x:c>
      <x:c r="K236" s="3" t="str">
        <x:v>CAP.IT_ADDITIONS</x:v>
      </x:c>
      <x:c r="L236" s="3" t="str">
        <x:v>investing</x:v>
      </x:c>
      <x:c r="M236" s="3" t="str">
        <x:v>not_applicable</x:v>
      </x:c>
      <x:c r="N236" s="3" t="str">
        <x:v>not_applicable</x:v>
      </x:c>
      <x:c r="O236" s="3" t="str">
        <x:v>not_applicable</x:v>
      </x:c>
      <x:c r="P236" s="32" t="n">
        <x:v>0</x:v>
      </x:c>
      <x:c r="Q236" s="32" t="n">
        <x:v>2975</x:v>
      </x:c>
      <x:c r="R236" s="24" t="n">
        <x:f>P236-Q236</x:f>
        <x:v>-2975</x:v>
      </x:c>
      <x:c r="S236" s="18" t="n">
        <x:f>'D03_Accounts'!D24</x:f>
        <x:v>0</x:v>
      </x:c>
      <x:c r="T236" s="24" t="n">
        <x:f>R236*S236</x:f>
        <x:v>0</x:v>
      </x:c>
      <x:c r="U236" s="25" t="str">
        <x:f>'D03_Mappings'!E26</x:f>
        <x:v>ap</x:v>
      </x:c>
      <x:c r="V236" s="24" t="str">
        <x:f>IF(I236="",IF(U236="people","PAYROLL","UNMAPPED"),I236)</x:f>
        <x:v>V.EQUIPMENT</x:v>
      </x:c>
      <x:c r="W236" s="24" t="n">
        <x:f>IF(AND(G236="GL.CASH",L236="operating"),Q236,0)</x:f>
        <x:v>0</x:v>
      </x:c>
      <x:c r="X236" s="24" t="n">
        <x:f>IF(AND(G236="GL.CASH",L236="operating"),P236,0)</x:f>
        <x:v>0</x:v>
      </x:c>
      <x:c r="Y236" s="24" t="n">
        <x:f>IF(AND(G236="GL.CASH",L236="investing"),Q236-P236,0)</x:f>
        <x:v>0</x:v>
      </x:c>
      <x:c r="Z236" s="24" t="n">
        <x:f>IF(AND(G236="GL.CASH",L236="financing"),P236,0)</x:f>
        <x:v>0</x:v>
      </x:c>
      <x:c r="AA236" s="24" t="n">
        <x:f>IF(AND(G236="GL.CASH",L236="financing"),Q236,0)</x:f>
        <x:v>0</x:v>
      </x:c>
    </x:row>
    <x:row r="237" ht="25" customHeight="1">
      <x:c r="A237" s="3" t="str">
        <x:v>ACT/IT-P05/1</x:v>
      </x:c>
      <x:c r="B237" s="3" t="str">
        <x:v>IT-P05</x:v>
      </x:c>
      <x:c r="C237" s="16" t="n">
        <x:v>3</x:v>
      </x:c>
      <x:c r="D237" s="30" t="n">
        <x:v>46466</x:v>
      </x:c>
      <x:c r="E237" s="30" t="n">
        <x:v>46447</x:v>
      </x:c>
      <x:c r="F237" s="30" t="n">
        <x:v>46496</x:v>
      </x:c>
      <x:c r="G237" s="3" t="str">
        <x:v>GL.ASSET.IT</x:v>
      </x:c>
      <x:c r="H237" s="3" t="str">
        <x:v>ENG</x:v>
      </x:c>
      <x:c r="I237" s="3" t="str">
        <x:v>V.EQUIPMENT</x:v>
      </x:c>
      <x:c r="J237" s="3" t="str">
        <x:v>MAP.ACTUAL.CAPEX.PPL.EQUIP.ENG.V.EQUIPMENT.ENG</x:v>
      </x:c>
      <x:c r="K237" s="3" t="str">
        <x:v>CAP.IT_ADDITIONS</x:v>
      </x:c>
      <x:c r="L237" s="3" t="str">
        <x:v>investing</x:v>
      </x:c>
      <x:c r="M237" s="3" t="str">
        <x:v>not_applicable</x:v>
      </x:c>
      <x:c r="N237" s="3" t="str">
        <x:v>not_applicable</x:v>
      </x:c>
      <x:c r="O237" s="3" t="str">
        <x:v>not_applicable</x:v>
      </x:c>
      <x:c r="P237" s="32" t="n">
        <x:v>2500</x:v>
      </x:c>
      <x:c r="Q237" s="32" t="n">
        <x:v>0</x:v>
      </x:c>
      <x:c r="R237" s="24" t="n">
        <x:f>P237-Q237</x:f>
        <x:v>2500</x:v>
      </x:c>
      <x:c r="S237" s="18" t="n">
        <x:f>'D03_Accounts'!D19</x:f>
        <x:v>0</x:v>
      </x:c>
      <x:c r="T237" s="24" t="n">
        <x:f>R237*S237</x:f>
        <x:v>0</x:v>
      </x:c>
      <x:c r="U237" s="25" t="str">
        <x:f>'D03_Mappings'!E24</x:f>
        <x:v>asset_gross</x:v>
      </x:c>
      <x:c r="V237" s="24" t="str">
        <x:f>IF(I237="",IF(U237="people","PAYROLL","UNMAPPED"),I237)</x:f>
        <x:v>V.EQUIPMENT</x:v>
      </x:c>
      <x:c r="W237" s="24" t="n">
        <x:f>IF(AND(G237="GL.CASH",L237="operating"),Q237,0)</x:f>
        <x:v>0</x:v>
      </x:c>
      <x:c r="X237" s="24" t="n">
        <x:f>IF(AND(G237="GL.CASH",L237="operating"),P237,0)</x:f>
        <x:v>0</x:v>
      </x:c>
      <x:c r="Y237" s="24" t="n">
        <x:f>IF(AND(G237="GL.CASH",L237="investing"),Q237-P237,0)</x:f>
        <x:v>0</x:v>
      </x:c>
      <x:c r="Z237" s="24" t="n">
        <x:f>IF(AND(G237="GL.CASH",L237="financing"),P237,0)</x:f>
        <x:v>0</x:v>
      </x:c>
      <x:c r="AA237" s="24" t="n">
        <x:f>IF(AND(G237="GL.CASH",L237="financing"),Q237,0)</x:f>
        <x:v>0</x:v>
      </x:c>
    </x:row>
    <x:row r="238" ht="25" customHeight="1">
      <x:c r="A238" s="3" t="str">
        <x:v>ACT/IT-P05/2</x:v>
      </x:c>
      <x:c r="B238" s="3" t="str">
        <x:v>IT-P05</x:v>
      </x:c>
      <x:c r="C238" s="16" t="n">
        <x:v>3</x:v>
      </x:c>
      <x:c r="D238" s="30" t="n">
        <x:v>46466</x:v>
      </x:c>
      <x:c r="E238" s="30" t="n">
        <x:v>46447</x:v>
      </x:c>
      <x:c r="F238" s="30" t="n">
        <x:v>46496</x:v>
      </x:c>
      <x:c r="G238" s="3" t="str">
        <x:v>GL.VAT.DOM_ASSET</x:v>
      </x:c>
      <x:c r="H238" s="3" t="str">
        <x:v>ENG</x:v>
      </x:c>
      <x:c r="I238" s="3" t="str">
        <x:v>V.EQUIPMENT</x:v>
      </x:c>
      <x:c r="J238" s="3" t="str">
        <x:v>MAP.ACTUAL.CAPEX.PPL.EQUIP.ENG.V.EQUIPMENT.ENG</x:v>
      </x:c>
      <x:c r="K238" s="3" t="str">
        <x:v>CAP.IT_ADDITIONS</x:v>
      </x:c>
      <x:c r="L238" s="3" t="str">
        <x:v>investing</x:v>
      </x:c>
      <x:c r="M238" s="3" t="str">
        <x:v>not_applicable</x:v>
      </x:c>
      <x:c r="N238" s="3" t="str">
        <x:v>not_applicable</x:v>
      </x:c>
      <x:c r="O238" s="3" t="str">
        <x:v>not_applicable</x:v>
      </x:c>
      <x:c r="P238" s="32" t="n">
        <x:v>475</x:v>
      </x:c>
      <x:c r="Q238" s="32" t="n">
        <x:v>0</x:v>
      </x:c>
      <x:c r="R238" s="24" t="n">
        <x:f>P238-Q238</x:f>
        <x:v>475</x:v>
      </x:c>
      <x:c r="S238" s="18" t="n">
        <x:f>'D03_Accounts'!D15</x:f>
        <x:v>0</x:v>
      </x:c>
      <x:c r="T238" s="24" t="n">
        <x:f>R238*S238</x:f>
        <x:v>0</x:v>
      </x:c>
      <x:c r="U238" s="25" t="str">
        <x:f>'D03_Mappings'!E25</x:f>
        <x:v>tax_assets</x:v>
      </x:c>
      <x:c r="V238" s="24" t="str">
        <x:f>IF(I238="",IF(U238="people","PAYROLL","UNMAPPED"),I238)</x:f>
        <x:v>V.EQUIPMENT</x:v>
      </x:c>
      <x:c r="W238" s="24" t="n">
        <x:f>IF(AND(G238="GL.CASH",L238="operating"),Q238,0)</x:f>
        <x:v>0</x:v>
      </x:c>
      <x:c r="X238" s="24" t="n">
        <x:f>IF(AND(G238="GL.CASH",L238="operating"),P238,0)</x:f>
        <x:v>0</x:v>
      </x:c>
      <x:c r="Y238" s="24" t="n">
        <x:f>IF(AND(G238="GL.CASH",L238="investing"),Q238-P238,0)</x:f>
        <x:v>0</x:v>
      </x:c>
      <x:c r="Z238" s="24" t="n">
        <x:f>IF(AND(G238="GL.CASH",L238="financing"),P238,0)</x:f>
        <x:v>0</x:v>
      </x:c>
      <x:c r="AA238" s="24" t="n">
        <x:f>IF(AND(G238="GL.CASH",L238="financing"),Q238,0)</x:f>
        <x:v>0</x:v>
      </x:c>
    </x:row>
    <x:row r="239" ht="25" customHeight="1">
      <x:c r="A239" s="3" t="str">
        <x:v>ACT/IT-P05/3</x:v>
      </x:c>
      <x:c r="B239" s="3" t="str">
        <x:v>IT-P05</x:v>
      </x:c>
      <x:c r="C239" s="16" t="n">
        <x:v>3</x:v>
      </x:c>
      <x:c r="D239" s="30" t="n">
        <x:v>46466</x:v>
      </x:c>
      <x:c r="E239" s="30" t="n">
        <x:v>46447</x:v>
      </x:c>
      <x:c r="F239" s="30" t="n">
        <x:v>46496</x:v>
      </x:c>
      <x:c r="G239" s="3" t="str">
        <x:v>GL.AP.CAPEX</x:v>
      </x:c>
      <x:c r="H239" s="3" t="str">
        <x:v>ENG</x:v>
      </x:c>
      <x:c r="I239" s="3" t="str">
        <x:v>V.EQUIPMENT</x:v>
      </x:c>
      <x:c r="J239" s="3" t="str">
        <x:v>MAP.ACTUAL.CAPEX.PPL.EQUIP.ENG.V.EQUIPMENT.ENG</x:v>
      </x:c>
      <x:c r="K239" s="3" t="str">
        <x:v>CAP.IT_ADDITIONS</x:v>
      </x:c>
      <x:c r="L239" s="3" t="str">
        <x:v>investing</x:v>
      </x:c>
      <x:c r="M239" s="3" t="str">
        <x:v>not_applicable</x:v>
      </x:c>
      <x:c r="N239" s="3" t="str">
        <x:v>not_applicable</x:v>
      </x:c>
      <x:c r="O239" s="3" t="str">
        <x:v>not_applicable</x:v>
      </x:c>
      <x:c r="P239" s="32" t="n">
        <x:v>0</x:v>
      </x:c>
      <x:c r="Q239" s="32" t="n">
        <x:v>2975</x:v>
      </x:c>
      <x:c r="R239" s="24" t="n">
        <x:f>P239-Q239</x:f>
        <x:v>-2975</x:v>
      </x:c>
      <x:c r="S239" s="18" t="n">
        <x:f>'D03_Accounts'!D24</x:f>
        <x:v>0</x:v>
      </x:c>
      <x:c r="T239" s="24" t="n">
        <x:f>R239*S239</x:f>
        <x:v>0</x:v>
      </x:c>
      <x:c r="U239" s="25" t="str">
        <x:f>'D03_Mappings'!E26</x:f>
        <x:v>ap</x:v>
      </x:c>
      <x:c r="V239" s="24" t="str">
        <x:f>IF(I239="",IF(U239="people","PAYROLL","UNMAPPED"),I239)</x:f>
        <x:v>V.EQUIPMENT</x:v>
      </x:c>
      <x:c r="W239" s="24" t="n">
        <x:f>IF(AND(G239="GL.CASH",L239="operating"),Q239,0)</x:f>
        <x:v>0</x:v>
      </x:c>
      <x:c r="X239" s="24" t="n">
        <x:f>IF(AND(G239="GL.CASH",L239="operating"),P239,0)</x:f>
        <x:v>0</x:v>
      </x:c>
      <x:c r="Y239" s="24" t="n">
        <x:f>IF(AND(G239="GL.CASH",L239="investing"),Q239-P239,0)</x:f>
        <x:v>0</x:v>
      </x:c>
      <x:c r="Z239" s="24" t="n">
        <x:f>IF(AND(G239="GL.CASH",L239="financing"),P239,0)</x:f>
        <x:v>0</x:v>
      </x:c>
      <x:c r="AA239" s="24" t="n">
        <x:f>IF(AND(G239="GL.CASH",L239="financing"),Q239,0)</x:f>
        <x:v>0</x:v>
      </x:c>
    </x:row>
    <x:row r="240" ht="25" customHeight="1">
      <x:c r="A240" s="3" t="str">
        <x:v>ACT/LEGAL-M03/1</x:v>
      </x:c>
      <x:c r="B240" s="3" t="str">
        <x:v>LEGAL-M03</x:v>
      </x:c>
      <x:c r="C240" s="16" t="n">
        <x:v>3</x:v>
      </x:c>
      <x:c r="D240" s="30" t="n">
        <x:v>46466</x:v>
      </x:c>
      <x:c r="E240" s="30" t="n">
        <x:v>46447</x:v>
      </x:c>
      <x:c r="F240" s="30" t="n">
        <x:v>46496</x:v>
      </x:c>
      <x:c r="G240" s="3" t="str">
        <x:v>GL.OPEX.REG.LEGAL_APP</x:v>
      </x:c>
      <x:c r="H240" s="3" t="str">
        <x:v>COMP</x:v>
      </x:c>
      <x:c r="I240" s="3" t="str">
        <x:v>V.LEGAL</x:v>
      </x:c>
      <x:c r="J240" s="3" t="str">
        <x:v>MAP.ACTUAL.COST.REG.LEGAL_APP.V.LEGAL.COMP</x:v>
      </x:c>
      <x:c r="K240" s="3" t="str">
        <x:v>OPX.REG.LEGAL_APP</x:v>
      </x:c>
      <x:c r="L240" s="3" t="str">
        <x:v>operating</x:v>
      </x:c>
      <x:c r="M240" s="3" t="str">
        <x:v>one_off</x:v>
      </x:c>
      <x:c r="N240" s="3" t="str">
        <x:v>committed</x:v>
      </x:c>
      <x:c r="O240" s="3" t="str">
        <x:v>fixed</x:v>
      </x:c>
      <x:c r="P240" s="32" t="n">
        <x:v>10000</x:v>
      </x:c>
      <x:c r="Q240" s="32" t="n">
        <x:v>0</x:v>
      </x:c>
      <x:c r="R240" s="24" t="n">
        <x:f>P240-Q240</x:f>
        <x:v>10000</x:v>
      </x:c>
      <x:c r="S240" s="18" t="n">
        <x:f>'D03_Accounts'!D81</x:f>
        <x:v>1</x:v>
      </x:c>
      <x:c r="T240" s="24" t="n">
        <x:f>R240*S240</x:f>
        <x:v>10000</x:v>
      </x:c>
      <x:c r="U240" s="25" t="str">
        <x:f>'D03_Mappings'!E136</x:f>
        <x:v>operating_expense</x:v>
      </x:c>
      <x:c r="V240" s="24" t="str">
        <x:f>IF(I240="",IF(U240="people","PAYROLL","UNMAPPED"),I240)</x:f>
        <x:v>V.LEGAL</x:v>
      </x:c>
      <x:c r="W240" s="24" t="n">
        <x:f>IF(AND(G240="GL.CASH",L240="operating"),Q240,0)</x:f>
        <x:v>0</x:v>
      </x:c>
      <x:c r="X240" s="24" t="n">
        <x:f>IF(AND(G240="GL.CASH",L240="operating"),P240,0)</x:f>
        <x:v>0</x:v>
      </x:c>
      <x:c r="Y240" s="24" t="n">
        <x:f>IF(AND(G240="GL.CASH",L240="investing"),Q240-P240,0)</x:f>
        <x:v>0</x:v>
      </x:c>
      <x:c r="Z240" s="24" t="n">
        <x:f>IF(AND(G240="GL.CASH",L240="financing"),P240,0)</x:f>
        <x:v>0</x:v>
      </x:c>
      <x:c r="AA240" s="24" t="n">
        <x:f>IF(AND(G240="GL.CASH",L240="financing"),Q240,0)</x:f>
        <x:v>0</x:v>
      </x:c>
    </x:row>
    <x:row r="241" ht="25" customHeight="1">
      <x:c r="A241" s="3" t="str">
        <x:v>ACT/LEGAL-M03/2</x:v>
      </x:c>
      <x:c r="B241" s="3" t="str">
        <x:v>LEGAL-M03</x:v>
      </x:c>
      <x:c r="C241" s="16" t="n">
        <x:v>3</x:v>
      </x:c>
      <x:c r="D241" s="30" t="n">
        <x:v>46466</x:v>
      </x:c>
      <x:c r="E241" s="30" t="n">
        <x:v>46447</x:v>
      </x:c>
      <x:c r="F241" s="30" t="n">
        <x:v>46496</x:v>
      </x:c>
      <x:c r="G241" s="3" t="str">
        <x:v>GL.VAT.DOM_ASSET</x:v>
      </x:c>
      <x:c r="H241" s="3" t="str">
        <x:v>COMP</x:v>
      </x:c>
      <x:c r="I241" s="3" t="str">
        <x:v>V.LEGAL</x:v>
      </x:c>
      <x:c r="J241" s="3" t="str">
        <x:v>MAP.ACTUAL.COST.REG.LEGAL_APP.V.LEGAL.COMP</x:v>
      </x:c>
      <x:c r="K241" s="3" t="str">
        <x:v>OPX.REG.LEGAL_APP</x:v>
      </x:c>
      <x:c r="L241" s="3" t="str">
        <x:v>operating</x:v>
      </x:c>
      <x:c r="M241" s="3" t="str">
        <x:v>not_applicable</x:v>
      </x:c>
      <x:c r="N241" s="3" t="str">
        <x:v>not_applicable</x:v>
      </x:c>
      <x:c r="O241" s="3" t="str">
        <x:v>not_applicable</x:v>
      </x:c>
      <x:c r="P241" s="32" t="n">
        <x:v>1900</x:v>
      </x:c>
      <x:c r="Q241" s="32" t="n">
        <x:v>0</x:v>
      </x:c>
      <x:c r="R241" s="24" t="n">
        <x:f>P241-Q241</x:f>
        <x:v>1900</x:v>
      </x:c>
      <x:c r="S241" s="18" t="n">
        <x:f>'D03_Accounts'!D15</x:f>
        <x:v>0</x:v>
      </x:c>
      <x:c r="T241" s="24" t="n">
        <x:f>R241*S241</x:f>
        <x:v>0</x:v>
      </x:c>
      <x:c r="U241" s="25" t="str">
        <x:f>'D03_Mappings'!E137</x:f>
        <x:v>tax_assets</x:v>
      </x:c>
      <x:c r="V241" s="24" t="str">
        <x:f>IF(I241="",IF(U241="people","PAYROLL","UNMAPPED"),I241)</x:f>
        <x:v>V.LEGAL</x:v>
      </x:c>
      <x:c r="W241" s="24" t="n">
        <x:f>IF(AND(G241="GL.CASH",L241="operating"),Q241,0)</x:f>
        <x:v>0</x:v>
      </x:c>
      <x:c r="X241" s="24" t="n">
        <x:f>IF(AND(G241="GL.CASH",L241="operating"),P241,0)</x:f>
        <x:v>0</x:v>
      </x:c>
      <x:c r="Y241" s="24" t="n">
        <x:f>IF(AND(G241="GL.CASH",L241="investing"),Q241-P241,0)</x:f>
        <x:v>0</x:v>
      </x:c>
      <x:c r="Z241" s="24" t="n">
        <x:f>IF(AND(G241="GL.CASH",L241="financing"),P241,0)</x:f>
        <x:v>0</x:v>
      </x:c>
      <x:c r="AA241" s="24" t="n">
        <x:f>IF(AND(G241="GL.CASH",L241="financing"),Q241,0)</x:f>
        <x:v>0</x:v>
      </x:c>
    </x:row>
    <x:row r="242" ht="25" customHeight="1">
      <x:c r="A242" s="3" t="str">
        <x:v>ACT/LEGAL-M03/3</x:v>
      </x:c>
      <x:c r="B242" s="3" t="str">
        <x:v>LEGAL-M03</x:v>
      </x:c>
      <x:c r="C242" s="16" t="n">
        <x:v>3</x:v>
      </x:c>
      <x:c r="D242" s="30" t="n">
        <x:v>46466</x:v>
      </x:c>
      <x:c r="E242" s="30" t="n">
        <x:v>46447</x:v>
      </x:c>
      <x:c r="F242" s="30" t="n">
        <x:v>46496</x:v>
      </x:c>
      <x:c r="G242" s="3" t="str">
        <x:v>GL.AP.SUPPLIER</x:v>
      </x:c>
      <x:c r="H242" s="3" t="str">
        <x:v>COMP</x:v>
      </x:c>
      <x:c r="I242" s="3" t="str">
        <x:v>V.LEGAL</x:v>
      </x:c>
      <x:c r="J242" s="3" t="str">
        <x:v>MAP.ACTUAL.COST.REG.LEGAL_APP.V.LEGAL.COMP</x:v>
      </x:c>
      <x:c r="K242" s="3" t="str">
        <x:v>OPX.REG.LEGAL_APP</x:v>
      </x:c>
      <x:c r="L242" s="3" t="str">
        <x:v>operating</x:v>
      </x:c>
      <x:c r="M242" s="3" t="str">
        <x:v>not_applicable</x:v>
      </x:c>
      <x:c r="N242" s="3" t="str">
        <x:v>not_applicable</x:v>
      </x:c>
      <x:c r="O242" s="3" t="str">
        <x:v>not_applicable</x:v>
      </x:c>
      <x:c r="P242" s="32" t="n">
        <x:v>0</x:v>
      </x:c>
      <x:c r="Q242" s="32" t="n">
        <x:v>11900</x:v>
      </x:c>
      <x:c r="R242" s="24" t="n">
        <x:f>P242-Q242</x:f>
        <x:v>-11900</x:v>
      </x:c>
      <x:c r="S242" s="18" t="n">
        <x:f>'D03_Accounts'!D23</x:f>
        <x:v>0</x:v>
      </x:c>
      <x:c r="T242" s="24" t="n">
        <x:f>R242*S242</x:f>
        <x:v>0</x:v>
      </x:c>
      <x:c r="U242" s="25" t="str">
        <x:f>'D03_Mappings'!E138</x:f>
        <x:v>ap</x:v>
      </x:c>
      <x:c r="V242" s="24" t="str">
        <x:f>IF(I242="",IF(U242="people","PAYROLL","UNMAPPED"),I242)</x:f>
        <x:v>V.LEGAL</x:v>
      </x:c>
      <x:c r="W242" s="24" t="n">
        <x:f>IF(AND(G242="GL.CASH",L242="operating"),Q242,0)</x:f>
        <x:v>0</x:v>
      </x:c>
      <x:c r="X242" s="24" t="n">
        <x:f>IF(AND(G242="GL.CASH",L242="operating"),P242,0)</x:f>
        <x:v>0</x:v>
      </x:c>
      <x:c r="Y242" s="24" t="n">
        <x:f>IF(AND(G242="GL.CASH",L242="investing"),Q242-P242,0)</x:f>
        <x:v>0</x:v>
      </x:c>
      <x:c r="Z242" s="24" t="n">
        <x:f>IF(AND(G242="GL.CASH",L242="financing"),P242,0)</x:f>
        <x:v>0</x:v>
      </x:c>
      <x:c r="AA242" s="24" t="n">
        <x:f>IF(AND(G242="GL.CASH",L242="financing"),Q242,0)</x:f>
        <x:v>0</x:v>
      </x:c>
    </x:row>
    <x:row r="243" ht="25" customHeight="1">
      <x:c r="A243" s="3" t="str">
        <x:v>ACT/OFFICE-M03/1</x:v>
      </x:c>
      <x:c r="B243" s="3" t="str">
        <x:v>OFFICE-M03</x:v>
      </x:c>
      <x:c r="C243" s="16" t="n">
        <x:v>3</x:v>
      </x:c>
      <x:c r="D243" s="30" t="n">
        <x:v>46466</x:v>
      </x:c>
      <x:c r="E243" s="30" t="n">
        <x:v>46447</x:v>
      </x:c>
      <x:c r="F243" s="30" t="n">
        <x:v>46496</x:v>
      </x:c>
      <x:c r="G243" s="3" t="str">
        <x:v>GL.OPEX.OPX.MISC</x:v>
      </x:c>
      <x:c r="H243" s="3" t="str">
        <x:v>CORP</x:v>
      </x:c>
      <x:c r="I243" s="3" t="str">
        <x:v>V.OFFICE</x:v>
      </x:c>
      <x:c r="J243" s="3" t="str">
        <x:v>MAP.ACTUAL.COST.OPX.MISC.V.OFFICE.CORP</x:v>
      </x:c>
      <x:c r="K243" s="3" t="str">
        <x:v>OPX.MISC</x:v>
      </x:c>
      <x:c r="L243" s="3" t="str">
        <x:v>operating</x:v>
      </x:c>
      <x:c r="M243" s="3" t="str">
        <x:v>recurring</x:v>
      </x:c>
      <x:c r="N243" s="3" t="str">
        <x:v>discretionary</x:v>
      </x:c>
      <x:c r="O243" s="3" t="str">
        <x:v>fixed</x:v>
      </x:c>
      <x:c r="P243" s="32" t="n">
        <x:v>3821.15</x:v>
      </x:c>
      <x:c r="Q243" s="32" t="n">
        <x:v>0</x:v>
      </x:c>
      <x:c r="R243" s="24" t="n">
        <x:f>P243-Q243</x:f>
        <x:v>3821.15</x:v>
      </x:c>
      <x:c r="S243" s="18" t="n">
        <x:f>'D03_Accounts'!D63</x:f>
        <x:v>1</x:v>
      </x:c>
      <x:c r="T243" s="24" t="n">
        <x:f>R243*S243</x:f>
        <x:v>3821.15</x:v>
      </x:c>
      <x:c r="U243" s="25" t="str">
        <x:f>'D03_Mappings'!E51</x:f>
        <x:v>operating_expense</x:v>
      </x:c>
      <x:c r="V243" s="24" t="str">
        <x:f>IF(I243="",IF(U243="people","PAYROLL","UNMAPPED"),I243)</x:f>
        <x:v>V.OFFICE</x:v>
      </x:c>
      <x:c r="W243" s="24" t="n">
        <x:f>IF(AND(G243="GL.CASH",L243="operating"),Q243,0)</x:f>
        <x:v>0</x:v>
      </x:c>
      <x:c r="X243" s="24" t="n">
        <x:f>IF(AND(G243="GL.CASH",L243="operating"),P243,0)</x:f>
        <x:v>0</x:v>
      </x:c>
      <x:c r="Y243" s="24" t="n">
        <x:f>IF(AND(G243="GL.CASH",L243="investing"),Q243-P243,0)</x:f>
        <x:v>0</x:v>
      </x:c>
      <x:c r="Z243" s="24" t="n">
        <x:f>IF(AND(G243="GL.CASH",L243="financing"),P243,0)</x:f>
        <x:v>0</x:v>
      </x:c>
      <x:c r="AA243" s="24" t="n">
        <x:f>IF(AND(G243="GL.CASH",L243="financing"),Q243,0)</x:f>
        <x:v>0</x:v>
      </x:c>
    </x:row>
    <x:row r="244" ht="25" customHeight="1">
      <x:c r="A244" s="3" t="str">
        <x:v>ACT/OFFICE-M03/2</x:v>
      </x:c>
      <x:c r="B244" s="3" t="str">
        <x:v>OFFICE-M03</x:v>
      </x:c>
      <x:c r="C244" s="16" t="n">
        <x:v>3</x:v>
      </x:c>
      <x:c r="D244" s="30" t="n">
        <x:v>46466</x:v>
      </x:c>
      <x:c r="E244" s="30" t="n">
        <x:v>46447</x:v>
      </x:c>
      <x:c r="F244" s="30" t="n">
        <x:v>46496</x:v>
      </x:c>
      <x:c r="G244" s="3" t="str">
        <x:v>GL.VAT.DOM_ASSET</x:v>
      </x:c>
      <x:c r="H244" s="3" t="str">
        <x:v>CORP</x:v>
      </x:c>
      <x:c r="I244" s="3" t="str">
        <x:v>V.OFFICE</x:v>
      </x:c>
      <x:c r="J244" s="3" t="str">
        <x:v>MAP.ACTUAL.COST.OPX.MISC.V.OFFICE.CORP</x:v>
      </x:c>
      <x:c r="K244" s="3" t="str">
        <x:v>OPX.MISC</x:v>
      </x:c>
      <x:c r="L244" s="3" t="str">
        <x:v>operating</x:v>
      </x:c>
      <x:c r="M244" s="3" t="str">
        <x:v>not_applicable</x:v>
      </x:c>
      <x:c r="N244" s="3" t="str">
        <x:v>not_applicable</x:v>
      </x:c>
      <x:c r="O244" s="3" t="str">
        <x:v>not_applicable</x:v>
      </x:c>
      <x:c r="P244" s="32" t="n">
        <x:v>726.02</x:v>
      </x:c>
      <x:c r="Q244" s="32" t="n">
        <x:v>0</x:v>
      </x:c>
      <x:c r="R244" s="24" t="n">
        <x:f>P244-Q244</x:f>
        <x:v>726.02</x:v>
      </x:c>
      <x:c r="S244" s="18" t="n">
        <x:f>'D03_Accounts'!D15</x:f>
        <x:v>0</x:v>
      </x:c>
      <x:c r="T244" s="24" t="n">
        <x:f>R244*S244</x:f>
        <x:v>0</x:v>
      </x:c>
      <x:c r="U244" s="25" t="str">
        <x:f>'D03_Mappings'!E52</x:f>
        <x:v>tax_assets</x:v>
      </x:c>
      <x:c r="V244" s="24" t="str">
        <x:f>IF(I244="",IF(U244="people","PAYROLL","UNMAPPED"),I244)</x:f>
        <x:v>V.OFFICE</x:v>
      </x:c>
      <x:c r="W244" s="24" t="n">
        <x:f>IF(AND(G244="GL.CASH",L244="operating"),Q244,0)</x:f>
        <x:v>0</x:v>
      </x:c>
      <x:c r="X244" s="24" t="n">
        <x:f>IF(AND(G244="GL.CASH",L244="operating"),P244,0)</x:f>
        <x:v>0</x:v>
      </x:c>
      <x:c r="Y244" s="24" t="n">
        <x:f>IF(AND(G244="GL.CASH",L244="investing"),Q244-P244,0)</x:f>
        <x:v>0</x:v>
      </x:c>
      <x:c r="Z244" s="24" t="n">
        <x:f>IF(AND(G244="GL.CASH",L244="financing"),P244,0)</x:f>
        <x:v>0</x:v>
      </x:c>
      <x:c r="AA244" s="24" t="n">
        <x:f>IF(AND(G244="GL.CASH",L244="financing"),Q244,0)</x:f>
        <x:v>0</x:v>
      </x:c>
    </x:row>
    <x:row r="245" ht="25" customHeight="1">
      <x:c r="A245" s="3" t="str">
        <x:v>ACT/OFFICE-M03/3</x:v>
      </x:c>
      <x:c r="B245" s="3" t="str">
        <x:v>OFFICE-M03</x:v>
      </x:c>
      <x:c r="C245" s="16" t="n">
        <x:v>3</x:v>
      </x:c>
      <x:c r="D245" s="30" t="n">
        <x:v>46466</x:v>
      </x:c>
      <x:c r="E245" s="30" t="n">
        <x:v>46447</x:v>
      </x:c>
      <x:c r="F245" s="30" t="n">
        <x:v>46496</x:v>
      </x:c>
      <x:c r="G245" s="3" t="str">
        <x:v>GL.AP.SUPPLIER</x:v>
      </x:c>
      <x:c r="H245" s="3" t="str">
        <x:v>CORP</x:v>
      </x:c>
      <x:c r="I245" s="3" t="str">
        <x:v>V.OFFICE</x:v>
      </x:c>
      <x:c r="J245" s="3" t="str">
        <x:v>MAP.ACTUAL.COST.OPX.MISC.V.OFFICE.CORP</x:v>
      </x:c>
      <x:c r="K245" s="3" t="str">
        <x:v>OPX.MISC</x:v>
      </x:c>
      <x:c r="L245" s="3" t="str">
        <x:v>operating</x:v>
      </x:c>
      <x:c r="M245" s="3" t="str">
        <x:v>not_applicable</x:v>
      </x:c>
      <x:c r="N245" s="3" t="str">
        <x:v>not_applicable</x:v>
      </x:c>
      <x:c r="O245" s="3" t="str">
        <x:v>not_applicable</x:v>
      </x:c>
      <x:c r="P245" s="32" t="n">
        <x:v>0</x:v>
      </x:c>
      <x:c r="Q245" s="32" t="n">
        <x:v>4547.17</x:v>
      </x:c>
      <x:c r="R245" s="24" t="n">
        <x:f>P245-Q245</x:f>
        <x:v>-4547.17</x:v>
      </x:c>
      <x:c r="S245" s="18" t="n">
        <x:f>'D03_Accounts'!D23</x:f>
        <x:v>0</x:v>
      </x:c>
      <x:c r="T245" s="24" t="n">
        <x:f>R245*S245</x:f>
        <x:v>0</x:v>
      </x:c>
      <x:c r="U245" s="25" t="str">
        <x:f>'D03_Mappings'!E53</x:f>
        <x:v>ap</x:v>
      </x:c>
      <x:c r="V245" s="24" t="str">
        <x:f>IF(I245="",IF(U245="people","PAYROLL","UNMAPPED"),I245)</x:f>
        <x:v>V.OFFICE</x:v>
      </x:c>
      <x:c r="W245" s="24" t="n">
        <x:f>IF(AND(G245="GL.CASH",L245="operating"),Q245,0)</x:f>
        <x:v>0</x:v>
      </x:c>
      <x:c r="X245" s="24" t="n">
        <x:f>IF(AND(G245="GL.CASH",L245="operating"),P245,0)</x:f>
        <x:v>0</x:v>
      </x:c>
      <x:c r="Y245" s="24" t="n">
        <x:f>IF(AND(G245="GL.CASH",L245="investing"),Q245-P245,0)</x:f>
        <x:v>0</x:v>
      </x:c>
      <x:c r="Z245" s="24" t="n">
        <x:f>IF(AND(G245="GL.CASH",L245="financing"),P245,0)</x:f>
        <x:v>0</x:v>
      </x:c>
      <x:c r="AA245" s="24" t="n">
        <x:f>IF(AND(G245="GL.CASH",L245="financing"),Q245,0)</x:f>
        <x:v>0</x:v>
      </x:c>
    </x:row>
    <x:row r="246" ht="25" customHeight="1">
      <x:c r="A246" s="3" t="str">
        <x:v>ACT/PAYADMIN-M03/1</x:v>
      </x:c>
      <x:c r="B246" s="3" t="str">
        <x:v>PAYADMIN-M03</x:v>
      </x:c>
      <x:c r="C246" s="16" t="n">
        <x:v>3</x:v>
      </x:c>
      <x:c r="D246" s="30" t="n">
        <x:v>46466</x:v>
      </x:c>
      <x:c r="E246" s="30" t="n">
        <x:v>46447</x:v>
      </x:c>
      <x:c r="F246" s="30" t="n">
        <x:v>46496</x:v>
      </x:c>
      <x:c r="G246" s="3" t="str">
        <x:v>GL.OPEX.OPX.PAYROLL</x:v>
      </x:c>
      <x:c r="H246" s="3" t="str">
        <x:v>FIN</x:v>
      </x:c>
      <x:c r="I246" s="3" t="str">
        <x:v>V.ACCOUNTS</x:v>
      </x:c>
      <x:c r="J246" s="3" t="str">
        <x:v>MAP.ACTUAL.COST.OPX.PAYROLL.V.ACCOUNTS.FIN</x:v>
      </x:c>
      <x:c r="K246" s="3" t="str">
        <x:v>OPX.PAYROLL</x:v>
      </x:c>
      <x:c r="L246" s="3" t="str">
        <x:v>operating</x:v>
      </x:c>
      <x:c r="M246" s="3" t="str">
        <x:v>recurring</x:v>
      </x:c>
      <x:c r="N246" s="3" t="str">
        <x:v>committed</x:v>
      </x:c>
      <x:c r="O246" s="3" t="str">
        <x:v>fixed</x:v>
      </x:c>
      <x:c r="P246" s="32" t="n">
        <x:v>125</x:v>
      </x:c>
      <x:c r="Q246" s="32" t="n">
        <x:v>0</x:v>
      </x:c>
      <x:c r="R246" s="24" t="n">
        <x:f>P246-Q246</x:f>
        <x:v>125</x:v>
      </x:c>
      <x:c r="S246" s="18" t="n">
        <x:f>'D03_Accounts'!D55</x:f>
        <x:v>1</x:v>
      </x:c>
      <x:c r="T246" s="24" t="n">
        <x:f>R246*S246</x:f>
        <x:v>125</x:v>
      </x:c>
      <x:c r="U246" s="25" t="str">
        <x:f>'D03_Mappings'!E54</x:f>
        <x:v>operating_expense</x:v>
      </x:c>
      <x:c r="V246" s="24" t="str">
        <x:f>IF(I246="",IF(U246="people","PAYROLL","UNMAPPED"),I246)</x:f>
        <x:v>V.ACCOUNTS</x:v>
      </x:c>
      <x:c r="W246" s="24" t="n">
        <x:f>IF(AND(G246="GL.CASH",L246="operating"),Q246,0)</x:f>
        <x:v>0</x:v>
      </x:c>
      <x:c r="X246" s="24" t="n">
        <x:f>IF(AND(G246="GL.CASH",L246="operating"),P246,0)</x:f>
        <x:v>0</x:v>
      </x:c>
      <x:c r="Y246" s="24" t="n">
        <x:f>IF(AND(G246="GL.CASH",L246="investing"),Q246-P246,0)</x:f>
        <x:v>0</x:v>
      </x:c>
      <x:c r="Z246" s="24" t="n">
        <x:f>IF(AND(G246="GL.CASH",L246="financing"),P246,0)</x:f>
        <x:v>0</x:v>
      </x:c>
      <x:c r="AA246" s="24" t="n">
        <x:f>IF(AND(G246="GL.CASH",L246="financing"),Q246,0)</x:f>
        <x:v>0</x:v>
      </x:c>
    </x:row>
    <x:row r="247" ht="25" customHeight="1">
      <x:c r="A247" s="3" t="str">
        <x:v>ACT/PAYADMIN-M03/2</x:v>
      </x:c>
      <x:c r="B247" s="3" t="str">
        <x:v>PAYADMIN-M03</x:v>
      </x:c>
      <x:c r="C247" s="16" t="n">
        <x:v>3</x:v>
      </x:c>
      <x:c r="D247" s="30" t="n">
        <x:v>46466</x:v>
      </x:c>
      <x:c r="E247" s="30" t="n">
        <x:v>46447</x:v>
      </x:c>
      <x:c r="F247" s="30" t="n">
        <x:v>46496</x:v>
      </x:c>
      <x:c r="G247" s="3" t="str">
        <x:v>GL.VAT.DOM_ASSET</x:v>
      </x:c>
      <x:c r="H247" s="3" t="str">
        <x:v>FIN</x:v>
      </x:c>
      <x:c r="I247" s="3" t="str">
        <x:v>V.ACCOUNTS</x:v>
      </x:c>
      <x:c r="J247" s="3" t="str">
        <x:v>MAP.ACTUAL.COST.OPX.PAYROLL.V.ACCOUNTS.FIN</x:v>
      </x:c>
      <x:c r="K247" s="3" t="str">
        <x:v>OPX.PAYROLL</x:v>
      </x:c>
      <x:c r="L247" s="3" t="str">
        <x:v>operating</x:v>
      </x:c>
      <x:c r="M247" s="3" t="str">
        <x:v>not_applicable</x:v>
      </x:c>
      <x:c r="N247" s="3" t="str">
        <x:v>not_applicable</x:v>
      </x:c>
      <x:c r="O247" s="3" t="str">
        <x:v>not_applicable</x:v>
      </x:c>
      <x:c r="P247" s="32" t="n">
        <x:v>23.75</x:v>
      </x:c>
      <x:c r="Q247" s="32" t="n">
        <x:v>0</x:v>
      </x:c>
      <x:c r="R247" s="24" t="n">
        <x:f>P247-Q247</x:f>
        <x:v>23.75</x:v>
      </x:c>
      <x:c r="S247" s="18" t="n">
        <x:f>'D03_Accounts'!D15</x:f>
        <x:v>0</x:v>
      </x:c>
      <x:c r="T247" s="24" t="n">
        <x:f>R247*S247</x:f>
        <x:v>0</x:v>
      </x:c>
      <x:c r="U247" s="25" t="str">
        <x:f>'D03_Mappings'!E55</x:f>
        <x:v>tax_assets</x:v>
      </x:c>
      <x:c r="V247" s="24" t="str">
        <x:f>IF(I247="",IF(U247="people","PAYROLL","UNMAPPED"),I247)</x:f>
        <x:v>V.ACCOUNTS</x:v>
      </x:c>
      <x:c r="W247" s="24" t="n">
        <x:f>IF(AND(G247="GL.CASH",L247="operating"),Q247,0)</x:f>
        <x:v>0</x:v>
      </x:c>
      <x:c r="X247" s="24" t="n">
        <x:f>IF(AND(G247="GL.CASH",L247="operating"),P247,0)</x:f>
        <x:v>0</x:v>
      </x:c>
      <x:c r="Y247" s="24" t="n">
        <x:f>IF(AND(G247="GL.CASH",L247="investing"),Q247-P247,0)</x:f>
        <x:v>0</x:v>
      </x:c>
      <x:c r="Z247" s="24" t="n">
        <x:f>IF(AND(G247="GL.CASH",L247="financing"),P247,0)</x:f>
        <x:v>0</x:v>
      </x:c>
      <x:c r="AA247" s="24" t="n">
        <x:f>IF(AND(G247="GL.CASH",L247="financing"),Q247,0)</x:f>
        <x:v>0</x:v>
      </x:c>
    </x:row>
    <x:row r="248" ht="25" customHeight="1">
      <x:c r="A248" s="3" t="str">
        <x:v>ACT/PAYADMIN-M03/3</x:v>
      </x:c>
      <x:c r="B248" s="3" t="str">
        <x:v>PAYADMIN-M03</x:v>
      </x:c>
      <x:c r="C248" s="16" t="n">
        <x:v>3</x:v>
      </x:c>
      <x:c r="D248" s="30" t="n">
        <x:v>46466</x:v>
      </x:c>
      <x:c r="E248" s="30" t="n">
        <x:v>46447</x:v>
      </x:c>
      <x:c r="F248" s="30" t="n">
        <x:v>46496</x:v>
      </x:c>
      <x:c r="G248" s="3" t="str">
        <x:v>GL.AP.SUPPLIER</x:v>
      </x:c>
      <x:c r="H248" s="3" t="str">
        <x:v>FIN</x:v>
      </x:c>
      <x:c r="I248" s="3" t="str">
        <x:v>V.ACCOUNTS</x:v>
      </x:c>
      <x:c r="J248" s="3" t="str">
        <x:v>MAP.ACTUAL.COST.OPX.PAYROLL.V.ACCOUNTS.FIN</x:v>
      </x:c>
      <x:c r="K248" s="3" t="str">
        <x:v>OPX.PAYROLL</x:v>
      </x:c>
      <x:c r="L248" s="3" t="str">
        <x:v>operating</x:v>
      </x:c>
      <x:c r="M248" s="3" t="str">
        <x:v>not_applicable</x:v>
      </x:c>
      <x:c r="N248" s="3" t="str">
        <x:v>not_applicable</x:v>
      </x:c>
      <x:c r="O248" s="3" t="str">
        <x:v>not_applicable</x:v>
      </x:c>
      <x:c r="P248" s="32" t="n">
        <x:v>0</x:v>
      </x:c>
      <x:c r="Q248" s="32" t="n">
        <x:v>148.75</x:v>
      </x:c>
      <x:c r="R248" s="24" t="n">
        <x:f>P248-Q248</x:f>
        <x:v>-148.75</x:v>
      </x:c>
      <x:c r="S248" s="18" t="n">
        <x:f>'D03_Accounts'!D23</x:f>
        <x:v>0</x:v>
      </x:c>
      <x:c r="T248" s="24" t="n">
        <x:f>R248*S248</x:f>
        <x:v>0</x:v>
      </x:c>
      <x:c r="U248" s="25" t="str">
        <x:f>'D03_Mappings'!E56</x:f>
        <x:v>ap</x:v>
      </x:c>
      <x:c r="V248" s="24" t="str">
        <x:f>IF(I248="",IF(U248="people","PAYROLL","UNMAPPED"),I248)</x:f>
        <x:v>V.ACCOUNTS</x:v>
      </x:c>
      <x:c r="W248" s="24" t="n">
        <x:f>IF(AND(G248="GL.CASH",L248="operating"),Q248,0)</x:f>
        <x:v>0</x:v>
      </x:c>
      <x:c r="X248" s="24" t="n">
        <x:f>IF(AND(G248="GL.CASH",L248="operating"),P248,0)</x:f>
        <x:v>0</x:v>
      </x:c>
      <x:c r="Y248" s="24" t="n">
        <x:f>IF(AND(G248="GL.CASH",L248="investing"),Q248-P248,0)</x:f>
        <x:v>0</x:v>
      </x:c>
      <x:c r="Z248" s="24" t="n">
        <x:f>IF(AND(G248="GL.CASH",L248="financing"),P248,0)</x:f>
        <x:v>0</x:v>
      </x:c>
      <x:c r="AA248" s="24" t="n">
        <x:f>IF(AND(G248="GL.CASH",L248="financing"),Q248,0)</x:f>
        <x:v>0</x:v>
      </x:c>
    </x:row>
    <x:row r="249" ht="25" customHeight="1">
      <x:c r="A249" s="3" t="str">
        <x:v>ACT/SW-M03-P01/1</x:v>
      </x:c>
      <x:c r="B249" s="3" t="str">
        <x:v>SW-M03-P01</x:v>
      </x:c>
      <x:c r="C249" s="16" t="n">
        <x:v>3</x:v>
      </x:c>
      <x:c r="D249" s="30" t="n">
        <x:v>46466</x:v>
      </x:c>
      <x:c r="E249" s="30" t="n">
        <x:v>46447</x:v>
      </x:c>
      <x:c r="F249" s="30" t="n">
        <x:v>46496</x:v>
      </x:c>
      <x:c r="G249" s="3" t="str">
        <x:v>GL.OPEX.PPL.SW</x:v>
      </x:c>
      <x:c r="H249" s="3" t="str">
        <x:v>MGMT</x:v>
      </x:c>
      <x:c r="I249" s="3" t="str">
        <x:v>V.SOFTWARE</x:v>
      </x:c>
      <x:c r="J249" s="3" t="str">
        <x:v>MAP.ACTUAL.COST.RC.PPL.SW.MGMT.V.SOFTWARE.MGMT</x:v>
      </x:c>
      <x:c r="K249" s="3" t="str">
        <x:v>OPX.SOFTWARE</x:v>
      </x:c>
      <x:c r="L249" s="3" t="str">
        <x:v>operating</x:v>
      </x:c>
      <x:c r="M249" s="3" t="str">
        <x:v>recurring</x:v>
      </x:c>
      <x:c r="N249" s="3" t="str">
        <x:v>committed</x:v>
      </x:c>
      <x:c r="O249" s="3" t="str">
        <x:v>fixed</x:v>
      </x:c>
      <x:c r="P249" s="32" t="n">
        <x:v>450</x:v>
      </x:c>
      <x:c r="Q249" s="32" t="n">
        <x:v>0</x:v>
      </x:c>
      <x:c r="R249" s="24" t="n">
        <x:f>P249-Q249</x:f>
        <x:v>450</x:v>
      </x:c>
      <x:c r="S249" s="18" t="n">
        <x:f>'D03_Accounts'!D66</x:f>
        <x:v>1</x:v>
      </x:c>
      <x:c r="T249" s="24" t="n">
        <x:f>R249*S249</x:f>
        <x:v>450</x:v>
      </x:c>
      <x:c r="U249" s="25" t="str">
        <x:f>'D03_Mappings'!E121</x:f>
        <x:v>operating_expense</x:v>
      </x:c>
      <x:c r="V249" s="24" t="str">
        <x:f>IF(I249="",IF(U249="people","PAYROLL","UNMAPPED"),I249)</x:f>
        <x:v>V.SOFTWARE</x:v>
      </x:c>
      <x:c r="W249" s="24" t="n">
        <x:f>IF(AND(G249="GL.CASH",L249="operating"),Q249,0)</x:f>
        <x:v>0</x:v>
      </x:c>
      <x:c r="X249" s="24" t="n">
        <x:f>IF(AND(G249="GL.CASH",L249="operating"),P249,0)</x:f>
        <x:v>0</x:v>
      </x:c>
      <x:c r="Y249" s="24" t="n">
        <x:f>IF(AND(G249="GL.CASH",L249="investing"),Q249-P249,0)</x:f>
        <x:v>0</x:v>
      </x:c>
      <x:c r="Z249" s="24" t="n">
        <x:f>IF(AND(G249="GL.CASH",L249="financing"),P249,0)</x:f>
        <x:v>0</x:v>
      </x:c>
      <x:c r="AA249" s="24" t="n">
        <x:f>IF(AND(G249="GL.CASH",L249="financing"),Q249,0)</x:f>
        <x:v>0</x:v>
      </x:c>
    </x:row>
    <x:row r="250" ht="25" customHeight="1">
      <x:c r="A250" s="3" t="str">
        <x:v>ACT/SW-M03-P01/2</x:v>
      </x:c>
      <x:c r="B250" s="3" t="str">
        <x:v>SW-M03-P01</x:v>
      </x:c>
      <x:c r="C250" s="16" t="n">
        <x:v>3</x:v>
      </x:c>
      <x:c r="D250" s="30" t="n">
        <x:v>46466</x:v>
      </x:c>
      <x:c r="E250" s="30" t="n">
        <x:v>46447</x:v>
      </x:c>
      <x:c r="F250" s="30" t="n">
        <x:v>46496</x:v>
      </x:c>
      <x:c r="G250" s="3" t="str">
        <x:v>GL.VAT.DOM_ASSET</x:v>
      </x:c>
      <x:c r="H250" s="3" t="str">
        <x:v>MGMT</x:v>
      </x:c>
      <x:c r="I250" s="3" t="str">
        <x:v>V.SOFTWARE</x:v>
      </x:c>
      <x:c r="J250" s="3" t="str">
        <x:v>MAP.ACTUAL.COST.RC.PPL.SW.MGMT.V.SOFTWARE.MGMT</x:v>
      </x:c>
      <x:c r="K250" s="3" t="str">
        <x:v>OPX.SOFTWARE</x:v>
      </x:c>
      <x:c r="L250" s="3" t="str">
        <x:v>operating</x:v>
      </x:c>
      <x:c r="M250" s="3" t="str">
        <x:v>not_applicable</x:v>
      </x:c>
      <x:c r="N250" s="3" t="str">
        <x:v>not_applicable</x:v>
      </x:c>
      <x:c r="O250" s="3" t="str">
        <x:v>not_applicable</x:v>
      </x:c>
      <x:c r="P250" s="32" t="n">
        <x:v>85.5</x:v>
      </x:c>
      <x:c r="Q250" s="32" t="n">
        <x:v>0</x:v>
      </x:c>
      <x:c r="R250" s="24" t="n">
        <x:f>P250-Q250</x:f>
        <x:v>85.5</x:v>
      </x:c>
      <x:c r="S250" s="18" t="n">
        <x:f>'D03_Accounts'!D15</x:f>
        <x:v>0</x:v>
      </x:c>
      <x:c r="T250" s="24" t="n">
        <x:f>R250*S250</x:f>
        <x:v>0</x:v>
      </x:c>
      <x:c r="U250" s="25" t="str">
        <x:f>'D03_Mappings'!E122</x:f>
        <x:v>tax_assets</x:v>
      </x:c>
      <x:c r="V250" s="24" t="str">
        <x:f>IF(I250="",IF(U250="people","PAYROLL","UNMAPPED"),I250)</x:f>
        <x:v>V.SOFTWARE</x:v>
      </x:c>
      <x:c r="W250" s="24" t="n">
        <x:f>IF(AND(G250="GL.CASH",L250="operating"),Q250,0)</x:f>
        <x:v>0</x:v>
      </x:c>
      <x:c r="X250" s="24" t="n">
        <x:f>IF(AND(G250="GL.CASH",L250="operating"),P250,0)</x:f>
        <x:v>0</x:v>
      </x:c>
      <x:c r="Y250" s="24" t="n">
        <x:f>IF(AND(G250="GL.CASH",L250="investing"),Q250-P250,0)</x:f>
        <x:v>0</x:v>
      </x:c>
      <x:c r="Z250" s="24" t="n">
        <x:f>IF(AND(G250="GL.CASH",L250="financing"),P250,0)</x:f>
        <x:v>0</x:v>
      </x:c>
      <x:c r="AA250" s="24" t="n">
        <x:f>IF(AND(G250="GL.CASH",L250="financing"),Q250,0)</x:f>
        <x:v>0</x:v>
      </x:c>
    </x:row>
    <x:row r="251" ht="25" customHeight="1">
      <x:c r="A251" s="3" t="str">
        <x:v>ACT/SW-M03-P01/3</x:v>
      </x:c>
      <x:c r="B251" s="3" t="str">
        <x:v>SW-M03-P01</x:v>
      </x:c>
      <x:c r="C251" s="16" t="n">
        <x:v>3</x:v>
      </x:c>
      <x:c r="D251" s="30" t="n">
        <x:v>46466</x:v>
      </x:c>
      <x:c r="E251" s="30" t="n">
        <x:v>46447</x:v>
      </x:c>
      <x:c r="F251" s="30" t="n">
        <x:v>46496</x:v>
      </x:c>
      <x:c r="G251" s="3" t="str">
        <x:v>GL.AP.SUPPLIER</x:v>
      </x:c>
      <x:c r="H251" s="3" t="str">
        <x:v>MGMT</x:v>
      </x:c>
      <x:c r="I251" s="3" t="str">
        <x:v>V.SOFTWARE</x:v>
      </x:c>
      <x:c r="J251" s="3" t="str">
        <x:v>MAP.ACTUAL.COST.RC.PPL.SW.MGMT.V.SOFTWARE.MGMT</x:v>
      </x:c>
      <x:c r="K251" s="3" t="str">
        <x:v>OPX.SOFTWARE</x:v>
      </x:c>
      <x:c r="L251" s="3" t="str">
        <x:v>operating</x:v>
      </x:c>
      <x:c r="M251" s="3" t="str">
        <x:v>not_applicable</x:v>
      </x:c>
      <x:c r="N251" s="3" t="str">
        <x:v>not_applicable</x:v>
      </x:c>
      <x:c r="O251" s="3" t="str">
        <x:v>not_applicable</x:v>
      </x:c>
      <x:c r="P251" s="32" t="n">
        <x:v>0</x:v>
      </x:c>
      <x:c r="Q251" s="32" t="n">
        <x:v>450</x:v>
      </x:c>
      <x:c r="R251" s="24" t="n">
        <x:f>P251-Q251</x:f>
        <x:v>-450</x:v>
      </x:c>
      <x:c r="S251" s="18" t="n">
        <x:f>'D03_Accounts'!D23</x:f>
        <x:v>0</x:v>
      </x:c>
      <x:c r="T251" s="24" t="n">
        <x:f>R251*S251</x:f>
        <x:v>0</x:v>
      </x:c>
      <x:c r="U251" s="25" t="str">
        <x:f>'D03_Mappings'!E123</x:f>
        <x:v>ap</x:v>
      </x:c>
      <x:c r="V251" s="24" t="str">
        <x:f>IF(I251="",IF(U251="people","PAYROLL","UNMAPPED"),I251)</x:f>
        <x:v>V.SOFTWARE</x:v>
      </x:c>
      <x:c r="W251" s="24" t="n">
        <x:f>IF(AND(G251="GL.CASH",L251="operating"),Q251,0)</x:f>
        <x:v>0</x:v>
      </x:c>
      <x:c r="X251" s="24" t="n">
        <x:f>IF(AND(G251="GL.CASH",L251="operating"),P251,0)</x:f>
        <x:v>0</x:v>
      </x:c>
      <x:c r="Y251" s="24" t="n">
        <x:f>IF(AND(G251="GL.CASH",L251="investing"),Q251-P251,0)</x:f>
        <x:v>0</x:v>
      </x:c>
      <x:c r="Z251" s="24" t="n">
        <x:f>IF(AND(G251="GL.CASH",L251="financing"),P251,0)</x:f>
        <x:v>0</x:v>
      </x:c>
      <x:c r="AA251" s="24" t="n">
        <x:f>IF(AND(G251="GL.CASH",L251="financing"),Q251,0)</x:f>
        <x:v>0</x:v>
      </x:c>
    </x:row>
    <x:row r="252" ht="25" customHeight="1">
      <x:c r="A252" s="3" t="str">
        <x:v>ACT/SW-M03-P01/4</x:v>
      </x:c>
      <x:c r="B252" s="3" t="str">
        <x:v>SW-M03-P01</x:v>
      </x:c>
      <x:c r="C252" s="16" t="n">
        <x:v>3</x:v>
      </x:c>
      <x:c r="D252" s="30" t="n">
        <x:v>46466</x:v>
      </x:c>
      <x:c r="E252" s="30" t="n">
        <x:v>46447</x:v>
      </x:c>
      <x:c r="F252" s="30" t="n">
        <x:v>46496</x:v>
      </x:c>
      <x:c r="G252" s="3" t="str">
        <x:v>GL.VAT.DOM_LIAB</x:v>
      </x:c>
      <x:c r="H252" s="3" t="str">
        <x:v>MGMT</x:v>
      </x:c>
      <x:c r="I252" s="3" t="str">
        <x:v>V.SOFTWARE</x:v>
      </x:c>
      <x:c r="J252" s="3" t="str">
        <x:v>MAP.ACTUAL.COST.RC.PPL.SW.MGMT.V.SOFTWARE.MGMT</x:v>
      </x:c>
      <x:c r="K252" s="3" t="str">
        <x:v>OPX.SOFTWARE</x:v>
      </x:c>
      <x:c r="L252" s="3" t="str">
        <x:v>operating</x:v>
      </x:c>
      <x:c r="M252" s="3" t="str">
        <x:v>not_applicable</x:v>
      </x:c>
      <x:c r="N252" s="3" t="str">
        <x:v>not_applicable</x:v>
      </x:c>
      <x:c r="O252" s="3" t="str">
        <x:v>not_applicable</x:v>
      </x:c>
      <x:c r="P252" s="32" t="n">
        <x:v>0</x:v>
      </x:c>
      <x:c r="Q252" s="32" t="n">
        <x:v>85.5</x:v>
      </x:c>
      <x:c r="R252" s="24" t="n">
        <x:f>P252-Q252</x:f>
        <x:v>-85.5</x:v>
      </x:c>
      <x:c r="S252" s="18" t="n">
        <x:f>'D03_Accounts'!D29</x:f>
        <x:v>0</x:v>
      </x:c>
      <x:c r="T252" s="24" t="n">
        <x:f>R252*S252</x:f>
        <x:v>0</x:v>
      </x:c>
      <x:c r="U252" s="25" t="str">
        <x:f>'D03_Mappings'!E124</x:f>
        <x:v>tax_liabilities</x:v>
      </x:c>
      <x:c r="V252" s="24" t="str">
        <x:f>IF(I252="",IF(U252="people","PAYROLL","UNMAPPED"),I252)</x:f>
        <x:v>V.SOFTWARE</x:v>
      </x:c>
      <x:c r="W252" s="24" t="n">
        <x:f>IF(AND(G252="GL.CASH",L252="operating"),Q252,0)</x:f>
        <x:v>0</x:v>
      </x:c>
      <x:c r="X252" s="24" t="n">
        <x:f>IF(AND(G252="GL.CASH",L252="operating"),P252,0)</x:f>
        <x:v>0</x:v>
      </x:c>
      <x:c r="Y252" s="24" t="n">
        <x:f>IF(AND(G252="GL.CASH",L252="investing"),Q252-P252,0)</x:f>
        <x:v>0</x:v>
      </x:c>
      <x:c r="Z252" s="24" t="n">
        <x:f>IF(AND(G252="GL.CASH",L252="financing"),P252,0)</x:f>
        <x:v>0</x:v>
      </x:c>
      <x:c r="AA252" s="24" t="n">
        <x:f>IF(AND(G252="GL.CASH",L252="financing"),Q252,0)</x:f>
        <x:v>0</x:v>
      </x:c>
    </x:row>
    <x:row r="253" ht="25" customHeight="1">
      <x:c r="A253" s="3" t="str">
        <x:v>ACT/SW-M03-P02/1</x:v>
      </x:c>
      <x:c r="B253" s="3" t="str">
        <x:v>SW-M03-P02</x:v>
      </x:c>
      <x:c r="C253" s="16" t="n">
        <x:v>3</x:v>
      </x:c>
      <x:c r="D253" s="30" t="n">
        <x:v>46466</x:v>
      </x:c>
      <x:c r="E253" s="30" t="n">
        <x:v>46447</x:v>
      </x:c>
      <x:c r="F253" s="30" t="n">
        <x:v>46496</x:v>
      </x:c>
      <x:c r="G253" s="3" t="str">
        <x:v>GL.OPEX.PPL.SW</x:v>
      </x:c>
      <x:c r="H253" s="3" t="str">
        <x:v>ENG</x:v>
      </x:c>
      <x:c r="I253" s="3" t="str">
        <x:v>V.SOFTWARE</x:v>
      </x:c>
      <x:c r="J253" s="3" t="str">
        <x:v>MAP.ACTUAL.COST.RC.PPL.SW.ENG.V.SOFTWARE.ENG</x:v>
      </x:c>
      <x:c r="K253" s="3" t="str">
        <x:v>OPX.SOFTWARE</x:v>
      </x:c>
      <x:c r="L253" s="3" t="str">
        <x:v>operating</x:v>
      </x:c>
      <x:c r="M253" s="3" t="str">
        <x:v>recurring</x:v>
      </x:c>
      <x:c r="N253" s="3" t="str">
        <x:v>committed</x:v>
      </x:c>
      <x:c r="O253" s="3" t="str">
        <x:v>fixed</x:v>
      </x:c>
      <x:c r="P253" s="32" t="n">
        <x:v>450</x:v>
      </x:c>
      <x:c r="Q253" s="32" t="n">
        <x:v>0</x:v>
      </x:c>
      <x:c r="R253" s="24" t="n">
        <x:f>P253-Q253</x:f>
        <x:v>450</x:v>
      </x:c>
      <x:c r="S253" s="18" t="n">
        <x:f>'D03_Accounts'!D66</x:f>
        <x:v>1</x:v>
      </x:c>
      <x:c r="T253" s="24" t="n">
        <x:f>R253*S253</x:f>
        <x:v>450</x:v>
      </x:c>
      <x:c r="U253" s="25" t="str">
        <x:f>'D03_Mappings'!E117</x:f>
        <x:v>operating_expense</x:v>
      </x:c>
      <x:c r="V253" s="24" t="str">
        <x:f>IF(I253="",IF(U253="people","PAYROLL","UNMAPPED"),I253)</x:f>
        <x:v>V.SOFTWARE</x:v>
      </x:c>
      <x:c r="W253" s="24" t="n">
        <x:f>IF(AND(G253="GL.CASH",L253="operating"),Q253,0)</x:f>
        <x:v>0</x:v>
      </x:c>
      <x:c r="X253" s="24" t="n">
        <x:f>IF(AND(G253="GL.CASH",L253="operating"),P253,0)</x:f>
        <x:v>0</x:v>
      </x:c>
      <x:c r="Y253" s="24" t="n">
        <x:f>IF(AND(G253="GL.CASH",L253="investing"),Q253-P253,0)</x:f>
        <x:v>0</x:v>
      </x:c>
      <x:c r="Z253" s="24" t="n">
        <x:f>IF(AND(G253="GL.CASH",L253="financing"),P253,0)</x:f>
        <x:v>0</x:v>
      </x:c>
      <x:c r="AA253" s="24" t="n">
        <x:f>IF(AND(G253="GL.CASH",L253="financing"),Q253,0)</x:f>
        <x:v>0</x:v>
      </x:c>
    </x:row>
    <x:row r="254" ht="25" customHeight="1">
      <x:c r="A254" s="3" t="str">
        <x:v>ACT/SW-M03-P02/2</x:v>
      </x:c>
      <x:c r="B254" s="3" t="str">
        <x:v>SW-M03-P02</x:v>
      </x:c>
      <x:c r="C254" s="16" t="n">
        <x:v>3</x:v>
      </x:c>
      <x:c r="D254" s="30" t="n">
        <x:v>46466</x:v>
      </x:c>
      <x:c r="E254" s="30" t="n">
        <x:v>46447</x:v>
      </x:c>
      <x:c r="F254" s="30" t="n">
        <x:v>46496</x:v>
      </x:c>
      <x:c r="G254" s="3" t="str">
        <x:v>GL.VAT.DOM_ASSET</x:v>
      </x:c>
      <x:c r="H254" s="3" t="str">
        <x:v>ENG</x:v>
      </x:c>
      <x:c r="I254" s="3" t="str">
        <x:v>V.SOFTWARE</x:v>
      </x:c>
      <x:c r="J254" s="3" t="str">
        <x:v>MAP.ACTUAL.COST.RC.PPL.SW.ENG.V.SOFTWARE.ENG</x:v>
      </x:c>
      <x:c r="K254" s="3" t="str">
        <x:v>OPX.SOFTWARE</x:v>
      </x:c>
      <x:c r="L254" s="3" t="str">
        <x:v>operating</x:v>
      </x:c>
      <x:c r="M254" s="3" t="str">
        <x:v>not_applicable</x:v>
      </x:c>
      <x:c r="N254" s="3" t="str">
        <x:v>not_applicable</x:v>
      </x:c>
      <x:c r="O254" s="3" t="str">
        <x:v>not_applicable</x:v>
      </x:c>
      <x:c r="P254" s="32" t="n">
        <x:v>85.5</x:v>
      </x:c>
      <x:c r="Q254" s="32" t="n">
        <x:v>0</x:v>
      </x:c>
      <x:c r="R254" s="24" t="n">
        <x:f>P254-Q254</x:f>
        <x:v>85.5</x:v>
      </x:c>
      <x:c r="S254" s="18" t="n">
        <x:f>'D03_Accounts'!D15</x:f>
        <x:v>0</x:v>
      </x:c>
      <x:c r="T254" s="24" t="n">
        <x:f>R254*S254</x:f>
        <x:v>0</x:v>
      </x:c>
      <x:c r="U254" s="25" t="str">
        <x:f>'D03_Mappings'!E118</x:f>
        <x:v>tax_assets</x:v>
      </x:c>
      <x:c r="V254" s="24" t="str">
        <x:f>IF(I254="",IF(U254="people","PAYROLL","UNMAPPED"),I254)</x:f>
        <x:v>V.SOFTWARE</x:v>
      </x:c>
      <x:c r="W254" s="24" t="n">
        <x:f>IF(AND(G254="GL.CASH",L254="operating"),Q254,0)</x:f>
        <x:v>0</x:v>
      </x:c>
      <x:c r="X254" s="24" t="n">
        <x:f>IF(AND(G254="GL.CASH",L254="operating"),P254,0)</x:f>
        <x:v>0</x:v>
      </x:c>
      <x:c r="Y254" s="24" t="n">
        <x:f>IF(AND(G254="GL.CASH",L254="investing"),Q254-P254,0)</x:f>
        <x:v>0</x:v>
      </x:c>
      <x:c r="Z254" s="24" t="n">
        <x:f>IF(AND(G254="GL.CASH",L254="financing"),P254,0)</x:f>
        <x:v>0</x:v>
      </x:c>
      <x:c r="AA254" s="24" t="n">
        <x:f>IF(AND(G254="GL.CASH",L254="financing"),Q254,0)</x:f>
        <x:v>0</x:v>
      </x:c>
    </x:row>
    <x:row r="255" ht="25" customHeight="1">
      <x:c r="A255" s="3" t="str">
        <x:v>ACT/SW-M03-P02/3</x:v>
      </x:c>
      <x:c r="B255" s="3" t="str">
        <x:v>SW-M03-P02</x:v>
      </x:c>
      <x:c r="C255" s="16" t="n">
        <x:v>3</x:v>
      </x:c>
      <x:c r="D255" s="30" t="n">
        <x:v>46466</x:v>
      </x:c>
      <x:c r="E255" s="30" t="n">
        <x:v>46447</x:v>
      </x:c>
      <x:c r="F255" s="30" t="n">
        <x:v>46496</x:v>
      </x:c>
      <x:c r="G255" s="3" t="str">
        <x:v>GL.AP.SUPPLIER</x:v>
      </x:c>
      <x:c r="H255" s="3" t="str">
        <x:v>ENG</x:v>
      </x:c>
      <x:c r="I255" s="3" t="str">
        <x:v>V.SOFTWARE</x:v>
      </x:c>
      <x:c r="J255" s="3" t="str">
        <x:v>MAP.ACTUAL.COST.RC.PPL.SW.ENG.V.SOFTWARE.ENG</x:v>
      </x:c>
      <x:c r="K255" s="3" t="str">
        <x:v>OPX.SOFTWARE</x:v>
      </x:c>
      <x:c r="L255" s="3" t="str">
        <x:v>operating</x:v>
      </x:c>
      <x:c r="M255" s="3" t="str">
        <x:v>not_applicable</x:v>
      </x:c>
      <x:c r="N255" s="3" t="str">
        <x:v>not_applicable</x:v>
      </x:c>
      <x:c r="O255" s="3" t="str">
        <x:v>not_applicable</x:v>
      </x:c>
      <x:c r="P255" s="32" t="n">
        <x:v>0</x:v>
      </x:c>
      <x:c r="Q255" s="32" t="n">
        <x:v>450</x:v>
      </x:c>
      <x:c r="R255" s="24" t="n">
        <x:f>P255-Q255</x:f>
        <x:v>-450</x:v>
      </x:c>
      <x:c r="S255" s="18" t="n">
        <x:f>'D03_Accounts'!D23</x:f>
        <x:v>0</x:v>
      </x:c>
      <x:c r="T255" s="24" t="n">
        <x:f>R255*S255</x:f>
        <x:v>0</x:v>
      </x:c>
      <x:c r="U255" s="25" t="str">
        <x:f>'D03_Mappings'!E119</x:f>
        <x:v>ap</x:v>
      </x:c>
      <x:c r="V255" s="24" t="str">
        <x:f>IF(I255="",IF(U255="people","PAYROLL","UNMAPPED"),I255)</x:f>
        <x:v>V.SOFTWARE</x:v>
      </x:c>
      <x:c r="W255" s="24" t="n">
        <x:f>IF(AND(G255="GL.CASH",L255="operating"),Q255,0)</x:f>
        <x:v>0</x:v>
      </x:c>
      <x:c r="X255" s="24" t="n">
        <x:f>IF(AND(G255="GL.CASH",L255="operating"),P255,0)</x:f>
        <x:v>0</x:v>
      </x:c>
      <x:c r="Y255" s="24" t="n">
        <x:f>IF(AND(G255="GL.CASH",L255="investing"),Q255-P255,0)</x:f>
        <x:v>0</x:v>
      </x:c>
      <x:c r="Z255" s="24" t="n">
        <x:f>IF(AND(G255="GL.CASH",L255="financing"),P255,0)</x:f>
        <x:v>0</x:v>
      </x:c>
      <x:c r="AA255" s="24" t="n">
        <x:f>IF(AND(G255="GL.CASH",L255="financing"),Q255,0)</x:f>
        <x:v>0</x:v>
      </x:c>
    </x:row>
    <x:row r="256" ht="25" customHeight="1">
      <x:c r="A256" s="3" t="str">
        <x:v>ACT/SW-M03-P02/4</x:v>
      </x:c>
      <x:c r="B256" s="3" t="str">
        <x:v>SW-M03-P02</x:v>
      </x:c>
      <x:c r="C256" s="16" t="n">
        <x:v>3</x:v>
      </x:c>
      <x:c r="D256" s="30" t="n">
        <x:v>46466</x:v>
      </x:c>
      <x:c r="E256" s="30" t="n">
        <x:v>46447</x:v>
      </x:c>
      <x:c r="F256" s="30" t="n">
        <x:v>46496</x:v>
      </x:c>
      <x:c r="G256" s="3" t="str">
        <x:v>GL.VAT.DOM_LIAB</x:v>
      </x:c>
      <x:c r="H256" s="3" t="str">
        <x:v>ENG</x:v>
      </x:c>
      <x:c r="I256" s="3" t="str">
        <x:v>V.SOFTWARE</x:v>
      </x:c>
      <x:c r="J256" s="3" t="str">
        <x:v>MAP.ACTUAL.COST.RC.PPL.SW.ENG.V.SOFTWARE.ENG</x:v>
      </x:c>
      <x:c r="K256" s="3" t="str">
        <x:v>OPX.SOFTWARE</x:v>
      </x:c>
      <x:c r="L256" s="3" t="str">
        <x:v>operating</x:v>
      </x:c>
      <x:c r="M256" s="3" t="str">
        <x:v>not_applicable</x:v>
      </x:c>
      <x:c r="N256" s="3" t="str">
        <x:v>not_applicable</x:v>
      </x:c>
      <x:c r="O256" s="3" t="str">
        <x:v>not_applicable</x:v>
      </x:c>
      <x:c r="P256" s="32" t="n">
        <x:v>0</x:v>
      </x:c>
      <x:c r="Q256" s="32" t="n">
        <x:v>85.5</x:v>
      </x:c>
      <x:c r="R256" s="24" t="n">
        <x:f>P256-Q256</x:f>
        <x:v>-85.5</x:v>
      </x:c>
      <x:c r="S256" s="18" t="n">
        <x:f>'D03_Accounts'!D29</x:f>
        <x:v>0</x:v>
      </x:c>
      <x:c r="T256" s="24" t="n">
        <x:f>R256*S256</x:f>
        <x:v>0</x:v>
      </x:c>
      <x:c r="U256" s="25" t="str">
        <x:f>'D03_Mappings'!E120</x:f>
        <x:v>tax_liabilities</x:v>
      </x:c>
      <x:c r="V256" s="24" t="str">
        <x:f>IF(I256="",IF(U256="people","PAYROLL","UNMAPPED"),I256)</x:f>
        <x:v>V.SOFTWARE</x:v>
      </x:c>
      <x:c r="W256" s="24" t="n">
        <x:f>IF(AND(G256="GL.CASH",L256="operating"),Q256,0)</x:f>
        <x:v>0</x:v>
      </x:c>
      <x:c r="X256" s="24" t="n">
        <x:f>IF(AND(G256="GL.CASH",L256="operating"),P256,0)</x:f>
        <x:v>0</x:v>
      </x:c>
      <x:c r="Y256" s="24" t="n">
        <x:f>IF(AND(G256="GL.CASH",L256="investing"),Q256-P256,0)</x:f>
        <x:v>0</x:v>
      </x:c>
      <x:c r="Z256" s="24" t="n">
        <x:f>IF(AND(G256="GL.CASH",L256="financing"),P256,0)</x:f>
        <x:v>0</x:v>
      </x:c>
      <x:c r="AA256" s="24" t="n">
        <x:f>IF(AND(G256="GL.CASH",L256="financing"),Q256,0)</x:f>
        <x:v>0</x:v>
      </x:c>
    </x:row>
    <x:row r="257" ht="25" customHeight="1">
      <x:c r="A257" s="3" t="str">
        <x:v>ACT/SW-M03-P03/1</x:v>
      </x:c>
      <x:c r="B257" s="3" t="str">
        <x:v>SW-M03-P03</x:v>
      </x:c>
      <x:c r="C257" s="16" t="n">
        <x:v>3</x:v>
      </x:c>
      <x:c r="D257" s="30" t="n">
        <x:v>46466</x:v>
      </x:c>
      <x:c r="E257" s="30" t="n">
        <x:v>46447</x:v>
      </x:c>
      <x:c r="F257" s="30" t="n">
        <x:v>46496</x:v>
      </x:c>
      <x:c r="G257" s="3" t="str">
        <x:v>GL.OPEX.PPL.SW</x:v>
      </x:c>
      <x:c r="H257" s="3" t="str">
        <x:v>ENG</x:v>
      </x:c>
      <x:c r="I257" s="3" t="str">
        <x:v>V.SOFTWARE</x:v>
      </x:c>
      <x:c r="J257" s="3" t="str">
        <x:v>MAP.ACTUAL.COST.RC.PPL.SW.ENG.V.SOFTWARE.ENG</x:v>
      </x:c>
      <x:c r="K257" s="3" t="str">
        <x:v>OPX.SOFTWARE</x:v>
      </x:c>
      <x:c r="L257" s="3" t="str">
        <x:v>operating</x:v>
      </x:c>
      <x:c r="M257" s="3" t="str">
        <x:v>recurring</x:v>
      </x:c>
      <x:c r="N257" s="3" t="str">
        <x:v>committed</x:v>
      </x:c>
      <x:c r="O257" s="3" t="str">
        <x:v>fixed</x:v>
      </x:c>
      <x:c r="P257" s="32" t="n">
        <x:v>450</x:v>
      </x:c>
      <x:c r="Q257" s="32" t="n">
        <x:v>0</x:v>
      </x:c>
      <x:c r="R257" s="24" t="n">
        <x:f>P257-Q257</x:f>
        <x:v>450</x:v>
      </x:c>
      <x:c r="S257" s="18" t="n">
        <x:f>'D03_Accounts'!D66</x:f>
        <x:v>1</x:v>
      </x:c>
      <x:c r="T257" s="24" t="n">
        <x:f>R257*S257</x:f>
        <x:v>450</x:v>
      </x:c>
      <x:c r="U257" s="25" t="str">
        <x:f>'D03_Mappings'!E117</x:f>
        <x:v>operating_expense</x:v>
      </x:c>
      <x:c r="V257" s="24" t="str">
        <x:f>IF(I257="",IF(U257="people","PAYROLL","UNMAPPED"),I257)</x:f>
        <x:v>V.SOFTWARE</x:v>
      </x:c>
      <x:c r="W257" s="24" t="n">
        <x:f>IF(AND(G257="GL.CASH",L257="operating"),Q257,0)</x:f>
        <x:v>0</x:v>
      </x:c>
      <x:c r="X257" s="24" t="n">
        <x:f>IF(AND(G257="GL.CASH",L257="operating"),P257,0)</x:f>
        <x:v>0</x:v>
      </x:c>
      <x:c r="Y257" s="24" t="n">
        <x:f>IF(AND(G257="GL.CASH",L257="investing"),Q257-P257,0)</x:f>
        <x:v>0</x:v>
      </x:c>
      <x:c r="Z257" s="24" t="n">
        <x:f>IF(AND(G257="GL.CASH",L257="financing"),P257,0)</x:f>
        <x:v>0</x:v>
      </x:c>
      <x:c r="AA257" s="24" t="n">
        <x:f>IF(AND(G257="GL.CASH",L257="financing"),Q257,0)</x:f>
        <x:v>0</x:v>
      </x:c>
    </x:row>
    <x:row r="258" ht="25" customHeight="1">
      <x:c r="A258" s="3" t="str">
        <x:v>ACT/SW-M03-P03/2</x:v>
      </x:c>
      <x:c r="B258" s="3" t="str">
        <x:v>SW-M03-P03</x:v>
      </x:c>
      <x:c r="C258" s="16" t="n">
        <x:v>3</x:v>
      </x:c>
      <x:c r="D258" s="30" t="n">
        <x:v>46466</x:v>
      </x:c>
      <x:c r="E258" s="30" t="n">
        <x:v>46447</x:v>
      </x:c>
      <x:c r="F258" s="30" t="n">
        <x:v>46496</x:v>
      </x:c>
      <x:c r="G258" s="3" t="str">
        <x:v>GL.VAT.DOM_ASSET</x:v>
      </x:c>
      <x:c r="H258" s="3" t="str">
        <x:v>ENG</x:v>
      </x:c>
      <x:c r="I258" s="3" t="str">
        <x:v>V.SOFTWARE</x:v>
      </x:c>
      <x:c r="J258" s="3" t="str">
        <x:v>MAP.ACTUAL.COST.RC.PPL.SW.ENG.V.SOFTWARE.ENG</x:v>
      </x:c>
      <x:c r="K258" s="3" t="str">
        <x:v>OPX.SOFTWARE</x:v>
      </x:c>
      <x:c r="L258" s="3" t="str">
        <x:v>operating</x:v>
      </x:c>
      <x:c r="M258" s="3" t="str">
        <x:v>not_applicable</x:v>
      </x:c>
      <x:c r="N258" s="3" t="str">
        <x:v>not_applicable</x:v>
      </x:c>
      <x:c r="O258" s="3" t="str">
        <x:v>not_applicable</x:v>
      </x:c>
      <x:c r="P258" s="32" t="n">
        <x:v>85.5</x:v>
      </x:c>
      <x:c r="Q258" s="32" t="n">
        <x:v>0</x:v>
      </x:c>
      <x:c r="R258" s="24" t="n">
        <x:f>P258-Q258</x:f>
        <x:v>85.5</x:v>
      </x:c>
      <x:c r="S258" s="18" t="n">
        <x:f>'D03_Accounts'!D15</x:f>
        <x:v>0</x:v>
      </x:c>
      <x:c r="T258" s="24" t="n">
        <x:f>R258*S258</x:f>
        <x:v>0</x:v>
      </x:c>
      <x:c r="U258" s="25" t="str">
        <x:f>'D03_Mappings'!E118</x:f>
        <x:v>tax_assets</x:v>
      </x:c>
      <x:c r="V258" s="24" t="str">
        <x:f>IF(I258="",IF(U258="people","PAYROLL","UNMAPPED"),I258)</x:f>
        <x:v>V.SOFTWARE</x:v>
      </x:c>
      <x:c r="W258" s="24" t="n">
        <x:f>IF(AND(G258="GL.CASH",L258="operating"),Q258,0)</x:f>
        <x:v>0</x:v>
      </x:c>
      <x:c r="X258" s="24" t="n">
        <x:f>IF(AND(G258="GL.CASH",L258="operating"),P258,0)</x:f>
        <x:v>0</x:v>
      </x:c>
      <x:c r="Y258" s="24" t="n">
        <x:f>IF(AND(G258="GL.CASH",L258="investing"),Q258-P258,0)</x:f>
        <x:v>0</x:v>
      </x:c>
      <x:c r="Z258" s="24" t="n">
        <x:f>IF(AND(G258="GL.CASH",L258="financing"),P258,0)</x:f>
        <x:v>0</x:v>
      </x:c>
      <x:c r="AA258" s="24" t="n">
        <x:f>IF(AND(G258="GL.CASH",L258="financing"),Q258,0)</x:f>
        <x:v>0</x:v>
      </x:c>
    </x:row>
    <x:row r="259" ht="25" customHeight="1">
      <x:c r="A259" s="3" t="str">
        <x:v>ACT/SW-M03-P03/3</x:v>
      </x:c>
      <x:c r="B259" s="3" t="str">
        <x:v>SW-M03-P03</x:v>
      </x:c>
      <x:c r="C259" s="16" t="n">
        <x:v>3</x:v>
      </x:c>
      <x:c r="D259" s="30" t="n">
        <x:v>46466</x:v>
      </x:c>
      <x:c r="E259" s="30" t="n">
        <x:v>46447</x:v>
      </x:c>
      <x:c r="F259" s="30" t="n">
        <x:v>46496</x:v>
      </x:c>
      <x:c r="G259" s="3" t="str">
        <x:v>GL.AP.SUPPLIER</x:v>
      </x:c>
      <x:c r="H259" s="3" t="str">
        <x:v>ENG</x:v>
      </x:c>
      <x:c r="I259" s="3" t="str">
        <x:v>V.SOFTWARE</x:v>
      </x:c>
      <x:c r="J259" s="3" t="str">
        <x:v>MAP.ACTUAL.COST.RC.PPL.SW.ENG.V.SOFTWARE.ENG</x:v>
      </x:c>
      <x:c r="K259" s="3" t="str">
        <x:v>OPX.SOFTWARE</x:v>
      </x:c>
      <x:c r="L259" s="3" t="str">
        <x:v>operating</x:v>
      </x:c>
      <x:c r="M259" s="3" t="str">
        <x:v>not_applicable</x:v>
      </x:c>
      <x:c r="N259" s="3" t="str">
        <x:v>not_applicable</x:v>
      </x:c>
      <x:c r="O259" s="3" t="str">
        <x:v>not_applicable</x:v>
      </x:c>
      <x:c r="P259" s="32" t="n">
        <x:v>0</x:v>
      </x:c>
      <x:c r="Q259" s="32" t="n">
        <x:v>450</x:v>
      </x:c>
      <x:c r="R259" s="24" t="n">
        <x:f>P259-Q259</x:f>
        <x:v>-450</x:v>
      </x:c>
      <x:c r="S259" s="18" t="n">
        <x:f>'D03_Accounts'!D23</x:f>
        <x:v>0</x:v>
      </x:c>
      <x:c r="T259" s="24" t="n">
        <x:f>R259*S259</x:f>
        <x:v>0</x:v>
      </x:c>
      <x:c r="U259" s="25" t="str">
        <x:f>'D03_Mappings'!E119</x:f>
        <x:v>ap</x:v>
      </x:c>
      <x:c r="V259" s="24" t="str">
        <x:f>IF(I259="",IF(U259="people","PAYROLL","UNMAPPED"),I259)</x:f>
        <x:v>V.SOFTWARE</x:v>
      </x:c>
      <x:c r="W259" s="24" t="n">
        <x:f>IF(AND(G259="GL.CASH",L259="operating"),Q259,0)</x:f>
        <x:v>0</x:v>
      </x:c>
      <x:c r="X259" s="24" t="n">
        <x:f>IF(AND(G259="GL.CASH",L259="operating"),P259,0)</x:f>
        <x:v>0</x:v>
      </x:c>
      <x:c r="Y259" s="24" t="n">
        <x:f>IF(AND(G259="GL.CASH",L259="investing"),Q259-P259,0)</x:f>
        <x:v>0</x:v>
      </x:c>
      <x:c r="Z259" s="24" t="n">
        <x:f>IF(AND(G259="GL.CASH",L259="financing"),P259,0)</x:f>
        <x:v>0</x:v>
      </x:c>
      <x:c r="AA259" s="24" t="n">
        <x:f>IF(AND(G259="GL.CASH",L259="financing"),Q259,0)</x:f>
        <x:v>0</x:v>
      </x:c>
    </x:row>
    <x:row r="260" ht="25" customHeight="1">
      <x:c r="A260" s="3" t="str">
        <x:v>ACT/SW-M03-P03/4</x:v>
      </x:c>
      <x:c r="B260" s="3" t="str">
        <x:v>SW-M03-P03</x:v>
      </x:c>
      <x:c r="C260" s="16" t="n">
        <x:v>3</x:v>
      </x:c>
      <x:c r="D260" s="30" t="n">
        <x:v>46466</x:v>
      </x:c>
      <x:c r="E260" s="30" t="n">
        <x:v>46447</x:v>
      </x:c>
      <x:c r="F260" s="30" t="n">
        <x:v>46496</x:v>
      </x:c>
      <x:c r="G260" s="3" t="str">
        <x:v>GL.VAT.DOM_LIAB</x:v>
      </x:c>
      <x:c r="H260" s="3" t="str">
        <x:v>ENG</x:v>
      </x:c>
      <x:c r="I260" s="3" t="str">
        <x:v>V.SOFTWARE</x:v>
      </x:c>
      <x:c r="J260" s="3" t="str">
        <x:v>MAP.ACTUAL.COST.RC.PPL.SW.ENG.V.SOFTWARE.ENG</x:v>
      </x:c>
      <x:c r="K260" s="3" t="str">
        <x:v>OPX.SOFTWARE</x:v>
      </x:c>
      <x:c r="L260" s="3" t="str">
        <x:v>operating</x:v>
      </x:c>
      <x:c r="M260" s="3" t="str">
        <x:v>not_applicable</x:v>
      </x:c>
      <x:c r="N260" s="3" t="str">
        <x:v>not_applicable</x:v>
      </x:c>
      <x:c r="O260" s="3" t="str">
        <x:v>not_applicable</x:v>
      </x:c>
      <x:c r="P260" s="32" t="n">
        <x:v>0</x:v>
      </x:c>
      <x:c r="Q260" s="32" t="n">
        <x:v>85.5</x:v>
      </x:c>
      <x:c r="R260" s="24" t="n">
        <x:f>P260-Q260</x:f>
        <x:v>-85.5</x:v>
      </x:c>
      <x:c r="S260" s="18" t="n">
        <x:f>'D03_Accounts'!D29</x:f>
        <x:v>0</x:v>
      </x:c>
      <x:c r="T260" s="24" t="n">
        <x:f>R260*S260</x:f>
        <x:v>0</x:v>
      </x:c>
      <x:c r="U260" s="25" t="str">
        <x:f>'D03_Mappings'!E120</x:f>
        <x:v>tax_liabilities</x:v>
      </x:c>
      <x:c r="V260" s="24" t="str">
        <x:f>IF(I260="",IF(U260="people","PAYROLL","UNMAPPED"),I260)</x:f>
        <x:v>V.SOFTWARE</x:v>
      </x:c>
      <x:c r="W260" s="24" t="n">
        <x:f>IF(AND(G260="GL.CASH",L260="operating"),Q260,0)</x:f>
        <x:v>0</x:v>
      </x:c>
      <x:c r="X260" s="24" t="n">
        <x:f>IF(AND(G260="GL.CASH",L260="operating"),P260,0)</x:f>
        <x:v>0</x:v>
      </x:c>
      <x:c r="Y260" s="24" t="n">
        <x:f>IF(AND(G260="GL.CASH",L260="investing"),Q260-P260,0)</x:f>
        <x:v>0</x:v>
      </x:c>
      <x:c r="Z260" s="24" t="n">
        <x:f>IF(AND(G260="GL.CASH",L260="financing"),P260,0)</x:f>
        <x:v>0</x:v>
      </x:c>
      <x:c r="AA260" s="24" t="n">
        <x:f>IF(AND(G260="GL.CASH",L260="financing"),Q260,0)</x:f>
        <x:v>0</x:v>
      </x:c>
    </x:row>
    <x:row r="261" ht="25" customHeight="1">
      <x:c r="A261" s="3" t="str">
        <x:v>ACT/SW-M03-P04/1</x:v>
      </x:c>
      <x:c r="B261" s="3" t="str">
        <x:v>SW-M03-P04</x:v>
      </x:c>
      <x:c r="C261" s="16" t="n">
        <x:v>3</x:v>
      </x:c>
      <x:c r="D261" s="30" t="n">
        <x:v>46466</x:v>
      </x:c>
      <x:c r="E261" s="30" t="n">
        <x:v>46447</x:v>
      </x:c>
      <x:c r="F261" s="30" t="n">
        <x:v>46496</x:v>
      </x:c>
      <x:c r="G261" s="3" t="str">
        <x:v>GL.OPEX.PPL.SW</x:v>
      </x:c>
      <x:c r="H261" s="3" t="str">
        <x:v>ENG</x:v>
      </x:c>
      <x:c r="I261" s="3" t="str">
        <x:v>V.SOFTWARE</x:v>
      </x:c>
      <x:c r="J261" s="3" t="str">
        <x:v>MAP.ACTUAL.COST.RC.PPL.SW.ENG.V.SOFTWARE.ENG</x:v>
      </x:c>
      <x:c r="K261" s="3" t="str">
        <x:v>OPX.SOFTWARE</x:v>
      </x:c>
      <x:c r="L261" s="3" t="str">
        <x:v>operating</x:v>
      </x:c>
      <x:c r="M261" s="3" t="str">
        <x:v>recurring</x:v>
      </x:c>
      <x:c r="N261" s="3" t="str">
        <x:v>committed</x:v>
      </x:c>
      <x:c r="O261" s="3" t="str">
        <x:v>fixed</x:v>
      </x:c>
      <x:c r="P261" s="32" t="n">
        <x:v>450</x:v>
      </x:c>
      <x:c r="Q261" s="32" t="n">
        <x:v>0</x:v>
      </x:c>
      <x:c r="R261" s="24" t="n">
        <x:f>P261-Q261</x:f>
        <x:v>450</x:v>
      </x:c>
      <x:c r="S261" s="18" t="n">
        <x:f>'D03_Accounts'!D66</x:f>
        <x:v>1</x:v>
      </x:c>
      <x:c r="T261" s="24" t="n">
        <x:f>R261*S261</x:f>
        <x:v>450</x:v>
      </x:c>
      <x:c r="U261" s="25" t="str">
        <x:f>'D03_Mappings'!E117</x:f>
        <x:v>operating_expense</x:v>
      </x:c>
      <x:c r="V261" s="24" t="str">
        <x:f>IF(I261="",IF(U261="people","PAYROLL","UNMAPPED"),I261)</x:f>
        <x:v>V.SOFTWARE</x:v>
      </x:c>
      <x:c r="W261" s="24" t="n">
        <x:f>IF(AND(G261="GL.CASH",L261="operating"),Q261,0)</x:f>
        <x:v>0</x:v>
      </x:c>
      <x:c r="X261" s="24" t="n">
        <x:f>IF(AND(G261="GL.CASH",L261="operating"),P261,0)</x:f>
        <x:v>0</x:v>
      </x:c>
      <x:c r="Y261" s="24" t="n">
        <x:f>IF(AND(G261="GL.CASH",L261="investing"),Q261-P261,0)</x:f>
        <x:v>0</x:v>
      </x:c>
      <x:c r="Z261" s="24" t="n">
        <x:f>IF(AND(G261="GL.CASH",L261="financing"),P261,0)</x:f>
        <x:v>0</x:v>
      </x:c>
      <x:c r="AA261" s="24" t="n">
        <x:f>IF(AND(G261="GL.CASH",L261="financing"),Q261,0)</x:f>
        <x:v>0</x:v>
      </x:c>
    </x:row>
    <x:row r="262" ht="25" customHeight="1">
      <x:c r="A262" s="3" t="str">
        <x:v>ACT/SW-M03-P04/2</x:v>
      </x:c>
      <x:c r="B262" s="3" t="str">
        <x:v>SW-M03-P04</x:v>
      </x:c>
      <x:c r="C262" s="16" t="n">
        <x:v>3</x:v>
      </x:c>
      <x:c r="D262" s="30" t="n">
        <x:v>46466</x:v>
      </x:c>
      <x:c r="E262" s="30" t="n">
        <x:v>46447</x:v>
      </x:c>
      <x:c r="F262" s="30" t="n">
        <x:v>46496</x:v>
      </x:c>
      <x:c r="G262" s="3" t="str">
        <x:v>GL.VAT.DOM_ASSET</x:v>
      </x:c>
      <x:c r="H262" s="3" t="str">
        <x:v>ENG</x:v>
      </x:c>
      <x:c r="I262" s="3" t="str">
        <x:v>V.SOFTWARE</x:v>
      </x:c>
      <x:c r="J262" s="3" t="str">
        <x:v>MAP.ACTUAL.COST.RC.PPL.SW.ENG.V.SOFTWARE.ENG</x:v>
      </x:c>
      <x:c r="K262" s="3" t="str">
        <x:v>OPX.SOFTWARE</x:v>
      </x:c>
      <x:c r="L262" s="3" t="str">
        <x:v>operating</x:v>
      </x:c>
      <x:c r="M262" s="3" t="str">
        <x:v>not_applicable</x:v>
      </x:c>
      <x:c r="N262" s="3" t="str">
        <x:v>not_applicable</x:v>
      </x:c>
      <x:c r="O262" s="3" t="str">
        <x:v>not_applicable</x:v>
      </x:c>
      <x:c r="P262" s="32" t="n">
        <x:v>85.5</x:v>
      </x:c>
      <x:c r="Q262" s="32" t="n">
        <x:v>0</x:v>
      </x:c>
      <x:c r="R262" s="24" t="n">
        <x:f>P262-Q262</x:f>
        <x:v>85.5</x:v>
      </x:c>
      <x:c r="S262" s="18" t="n">
        <x:f>'D03_Accounts'!D15</x:f>
        <x:v>0</x:v>
      </x:c>
      <x:c r="T262" s="24" t="n">
        <x:f>R262*S262</x:f>
        <x:v>0</x:v>
      </x:c>
      <x:c r="U262" s="25" t="str">
        <x:f>'D03_Mappings'!E118</x:f>
        <x:v>tax_assets</x:v>
      </x:c>
      <x:c r="V262" s="24" t="str">
        <x:f>IF(I262="",IF(U262="people","PAYROLL","UNMAPPED"),I262)</x:f>
        <x:v>V.SOFTWARE</x:v>
      </x:c>
      <x:c r="W262" s="24" t="n">
        <x:f>IF(AND(G262="GL.CASH",L262="operating"),Q262,0)</x:f>
        <x:v>0</x:v>
      </x:c>
      <x:c r="X262" s="24" t="n">
        <x:f>IF(AND(G262="GL.CASH",L262="operating"),P262,0)</x:f>
        <x:v>0</x:v>
      </x:c>
      <x:c r="Y262" s="24" t="n">
        <x:f>IF(AND(G262="GL.CASH",L262="investing"),Q262-P262,0)</x:f>
        <x:v>0</x:v>
      </x:c>
      <x:c r="Z262" s="24" t="n">
        <x:f>IF(AND(G262="GL.CASH",L262="financing"),P262,0)</x:f>
        <x:v>0</x:v>
      </x:c>
      <x:c r="AA262" s="24" t="n">
        <x:f>IF(AND(G262="GL.CASH",L262="financing"),Q262,0)</x:f>
        <x:v>0</x:v>
      </x:c>
    </x:row>
    <x:row r="263" ht="25" customHeight="1">
      <x:c r="A263" s="3" t="str">
        <x:v>ACT/SW-M03-P04/3</x:v>
      </x:c>
      <x:c r="B263" s="3" t="str">
        <x:v>SW-M03-P04</x:v>
      </x:c>
      <x:c r="C263" s="16" t="n">
        <x:v>3</x:v>
      </x:c>
      <x:c r="D263" s="30" t="n">
        <x:v>46466</x:v>
      </x:c>
      <x:c r="E263" s="30" t="n">
        <x:v>46447</x:v>
      </x:c>
      <x:c r="F263" s="30" t="n">
        <x:v>46496</x:v>
      </x:c>
      <x:c r="G263" s="3" t="str">
        <x:v>GL.AP.SUPPLIER</x:v>
      </x:c>
      <x:c r="H263" s="3" t="str">
        <x:v>ENG</x:v>
      </x:c>
      <x:c r="I263" s="3" t="str">
        <x:v>V.SOFTWARE</x:v>
      </x:c>
      <x:c r="J263" s="3" t="str">
        <x:v>MAP.ACTUAL.COST.RC.PPL.SW.ENG.V.SOFTWARE.ENG</x:v>
      </x:c>
      <x:c r="K263" s="3" t="str">
        <x:v>OPX.SOFTWARE</x:v>
      </x:c>
      <x:c r="L263" s="3" t="str">
        <x:v>operating</x:v>
      </x:c>
      <x:c r="M263" s="3" t="str">
        <x:v>not_applicable</x:v>
      </x:c>
      <x:c r="N263" s="3" t="str">
        <x:v>not_applicable</x:v>
      </x:c>
      <x:c r="O263" s="3" t="str">
        <x:v>not_applicable</x:v>
      </x:c>
      <x:c r="P263" s="32" t="n">
        <x:v>0</x:v>
      </x:c>
      <x:c r="Q263" s="32" t="n">
        <x:v>450</x:v>
      </x:c>
      <x:c r="R263" s="24" t="n">
        <x:f>P263-Q263</x:f>
        <x:v>-450</x:v>
      </x:c>
      <x:c r="S263" s="18" t="n">
        <x:f>'D03_Accounts'!D23</x:f>
        <x:v>0</x:v>
      </x:c>
      <x:c r="T263" s="24" t="n">
        <x:f>R263*S263</x:f>
        <x:v>0</x:v>
      </x:c>
      <x:c r="U263" s="25" t="str">
        <x:f>'D03_Mappings'!E119</x:f>
        <x:v>ap</x:v>
      </x:c>
      <x:c r="V263" s="24" t="str">
        <x:f>IF(I263="",IF(U263="people","PAYROLL","UNMAPPED"),I263)</x:f>
        <x:v>V.SOFTWARE</x:v>
      </x:c>
      <x:c r="W263" s="24" t="n">
        <x:f>IF(AND(G263="GL.CASH",L263="operating"),Q263,0)</x:f>
        <x:v>0</x:v>
      </x:c>
      <x:c r="X263" s="24" t="n">
        <x:f>IF(AND(G263="GL.CASH",L263="operating"),P263,0)</x:f>
        <x:v>0</x:v>
      </x:c>
      <x:c r="Y263" s="24" t="n">
        <x:f>IF(AND(G263="GL.CASH",L263="investing"),Q263-P263,0)</x:f>
        <x:v>0</x:v>
      </x:c>
      <x:c r="Z263" s="24" t="n">
        <x:f>IF(AND(G263="GL.CASH",L263="financing"),P263,0)</x:f>
        <x:v>0</x:v>
      </x:c>
      <x:c r="AA263" s="24" t="n">
        <x:f>IF(AND(G263="GL.CASH",L263="financing"),Q263,0)</x:f>
        <x:v>0</x:v>
      </x:c>
    </x:row>
    <x:row r="264" ht="25" customHeight="1">
      <x:c r="A264" s="3" t="str">
        <x:v>ACT/SW-M03-P04/4</x:v>
      </x:c>
      <x:c r="B264" s="3" t="str">
        <x:v>SW-M03-P04</x:v>
      </x:c>
      <x:c r="C264" s="16" t="n">
        <x:v>3</x:v>
      </x:c>
      <x:c r="D264" s="30" t="n">
        <x:v>46466</x:v>
      </x:c>
      <x:c r="E264" s="30" t="n">
        <x:v>46447</x:v>
      </x:c>
      <x:c r="F264" s="30" t="n">
        <x:v>46496</x:v>
      </x:c>
      <x:c r="G264" s="3" t="str">
        <x:v>GL.VAT.DOM_LIAB</x:v>
      </x:c>
      <x:c r="H264" s="3" t="str">
        <x:v>ENG</x:v>
      </x:c>
      <x:c r="I264" s="3" t="str">
        <x:v>V.SOFTWARE</x:v>
      </x:c>
      <x:c r="J264" s="3" t="str">
        <x:v>MAP.ACTUAL.COST.RC.PPL.SW.ENG.V.SOFTWARE.ENG</x:v>
      </x:c>
      <x:c r="K264" s="3" t="str">
        <x:v>OPX.SOFTWARE</x:v>
      </x:c>
      <x:c r="L264" s="3" t="str">
        <x:v>operating</x:v>
      </x:c>
      <x:c r="M264" s="3" t="str">
        <x:v>not_applicable</x:v>
      </x:c>
      <x:c r="N264" s="3" t="str">
        <x:v>not_applicable</x:v>
      </x:c>
      <x:c r="O264" s="3" t="str">
        <x:v>not_applicable</x:v>
      </x:c>
      <x:c r="P264" s="32" t="n">
        <x:v>0</x:v>
      </x:c>
      <x:c r="Q264" s="32" t="n">
        <x:v>85.5</x:v>
      </x:c>
      <x:c r="R264" s="24" t="n">
        <x:f>P264-Q264</x:f>
        <x:v>-85.5</x:v>
      </x:c>
      <x:c r="S264" s="18" t="n">
        <x:f>'D03_Accounts'!D29</x:f>
        <x:v>0</x:v>
      </x:c>
      <x:c r="T264" s="24" t="n">
        <x:f>R264*S264</x:f>
        <x:v>0</x:v>
      </x:c>
      <x:c r="U264" s="25" t="str">
        <x:f>'D03_Mappings'!E120</x:f>
        <x:v>tax_liabilities</x:v>
      </x:c>
      <x:c r="V264" s="24" t="str">
        <x:f>IF(I264="",IF(U264="people","PAYROLL","UNMAPPED"),I264)</x:f>
        <x:v>V.SOFTWARE</x:v>
      </x:c>
      <x:c r="W264" s="24" t="n">
        <x:f>IF(AND(G264="GL.CASH",L264="operating"),Q264,0)</x:f>
        <x:v>0</x:v>
      </x:c>
      <x:c r="X264" s="24" t="n">
        <x:f>IF(AND(G264="GL.CASH",L264="operating"),P264,0)</x:f>
        <x:v>0</x:v>
      </x:c>
      <x:c r="Y264" s="24" t="n">
        <x:f>IF(AND(G264="GL.CASH",L264="investing"),Q264-P264,0)</x:f>
        <x:v>0</x:v>
      </x:c>
      <x:c r="Z264" s="24" t="n">
        <x:f>IF(AND(G264="GL.CASH",L264="financing"),P264,0)</x:f>
        <x:v>0</x:v>
      </x:c>
      <x:c r="AA264" s="24" t="n">
        <x:f>IF(AND(G264="GL.CASH",L264="financing"),Q264,0)</x:f>
        <x:v>0</x:v>
      </x:c>
    </x:row>
    <x:row r="265" ht="25" customHeight="1">
      <x:c r="A265" s="3" t="str">
        <x:v>ACT/SW-M03-P05/1</x:v>
      </x:c>
      <x:c r="B265" s="3" t="str">
        <x:v>SW-M03-P05</x:v>
      </x:c>
      <x:c r="C265" s="16" t="n">
        <x:v>3</x:v>
      </x:c>
      <x:c r="D265" s="30" t="n">
        <x:v>46466</x:v>
      </x:c>
      <x:c r="E265" s="30" t="n">
        <x:v>46447</x:v>
      </x:c>
      <x:c r="F265" s="30" t="n">
        <x:v>46496</x:v>
      </x:c>
      <x:c r="G265" s="3" t="str">
        <x:v>GL.OPEX.PPL.SW</x:v>
      </x:c>
      <x:c r="H265" s="3" t="str">
        <x:v>ENG</x:v>
      </x:c>
      <x:c r="I265" s="3" t="str">
        <x:v>V.SOFTWARE</x:v>
      </x:c>
      <x:c r="J265" s="3" t="str">
        <x:v>MAP.ACTUAL.COST.RC.PPL.SW.ENG.V.SOFTWARE.ENG</x:v>
      </x:c>
      <x:c r="K265" s="3" t="str">
        <x:v>OPX.SOFTWARE</x:v>
      </x:c>
      <x:c r="L265" s="3" t="str">
        <x:v>operating</x:v>
      </x:c>
      <x:c r="M265" s="3" t="str">
        <x:v>recurring</x:v>
      </x:c>
      <x:c r="N265" s="3" t="str">
        <x:v>committed</x:v>
      </x:c>
      <x:c r="O265" s="3" t="str">
        <x:v>fixed</x:v>
      </x:c>
      <x:c r="P265" s="32" t="n">
        <x:v>450</x:v>
      </x:c>
      <x:c r="Q265" s="32" t="n">
        <x:v>0</x:v>
      </x:c>
      <x:c r="R265" s="24" t="n">
        <x:f>P265-Q265</x:f>
        <x:v>450</x:v>
      </x:c>
      <x:c r="S265" s="18" t="n">
        <x:f>'D03_Accounts'!D66</x:f>
        <x:v>1</x:v>
      </x:c>
      <x:c r="T265" s="24" t="n">
        <x:f>R265*S265</x:f>
        <x:v>450</x:v>
      </x:c>
      <x:c r="U265" s="25" t="str">
        <x:f>'D03_Mappings'!E117</x:f>
        <x:v>operating_expense</x:v>
      </x:c>
      <x:c r="V265" s="24" t="str">
        <x:f>IF(I265="",IF(U265="people","PAYROLL","UNMAPPED"),I265)</x:f>
        <x:v>V.SOFTWARE</x:v>
      </x:c>
      <x:c r="W265" s="24" t="n">
        <x:f>IF(AND(G265="GL.CASH",L265="operating"),Q265,0)</x:f>
        <x:v>0</x:v>
      </x:c>
      <x:c r="X265" s="24" t="n">
        <x:f>IF(AND(G265="GL.CASH",L265="operating"),P265,0)</x:f>
        <x:v>0</x:v>
      </x:c>
      <x:c r="Y265" s="24" t="n">
        <x:f>IF(AND(G265="GL.CASH",L265="investing"),Q265-P265,0)</x:f>
        <x:v>0</x:v>
      </x:c>
      <x:c r="Z265" s="24" t="n">
        <x:f>IF(AND(G265="GL.CASH",L265="financing"),P265,0)</x:f>
        <x:v>0</x:v>
      </x:c>
      <x:c r="AA265" s="24" t="n">
        <x:f>IF(AND(G265="GL.CASH",L265="financing"),Q265,0)</x:f>
        <x:v>0</x:v>
      </x:c>
    </x:row>
    <x:row r="266" ht="25" customHeight="1">
      <x:c r="A266" s="3" t="str">
        <x:v>ACT/SW-M03-P05/2</x:v>
      </x:c>
      <x:c r="B266" s="3" t="str">
        <x:v>SW-M03-P05</x:v>
      </x:c>
      <x:c r="C266" s="16" t="n">
        <x:v>3</x:v>
      </x:c>
      <x:c r="D266" s="30" t="n">
        <x:v>46466</x:v>
      </x:c>
      <x:c r="E266" s="30" t="n">
        <x:v>46447</x:v>
      </x:c>
      <x:c r="F266" s="30" t="n">
        <x:v>46496</x:v>
      </x:c>
      <x:c r="G266" s="3" t="str">
        <x:v>GL.VAT.DOM_ASSET</x:v>
      </x:c>
      <x:c r="H266" s="3" t="str">
        <x:v>ENG</x:v>
      </x:c>
      <x:c r="I266" s="3" t="str">
        <x:v>V.SOFTWARE</x:v>
      </x:c>
      <x:c r="J266" s="3" t="str">
        <x:v>MAP.ACTUAL.COST.RC.PPL.SW.ENG.V.SOFTWARE.ENG</x:v>
      </x:c>
      <x:c r="K266" s="3" t="str">
        <x:v>OPX.SOFTWARE</x:v>
      </x:c>
      <x:c r="L266" s="3" t="str">
        <x:v>operating</x:v>
      </x:c>
      <x:c r="M266" s="3" t="str">
        <x:v>not_applicable</x:v>
      </x:c>
      <x:c r="N266" s="3" t="str">
        <x:v>not_applicable</x:v>
      </x:c>
      <x:c r="O266" s="3" t="str">
        <x:v>not_applicable</x:v>
      </x:c>
      <x:c r="P266" s="32" t="n">
        <x:v>85.5</x:v>
      </x:c>
      <x:c r="Q266" s="32" t="n">
        <x:v>0</x:v>
      </x:c>
      <x:c r="R266" s="24" t="n">
        <x:f>P266-Q266</x:f>
        <x:v>85.5</x:v>
      </x:c>
      <x:c r="S266" s="18" t="n">
        <x:f>'D03_Accounts'!D15</x:f>
        <x:v>0</x:v>
      </x:c>
      <x:c r="T266" s="24" t="n">
        <x:f>R266*S266</x:f>
        <x:v>0</x:v>
      </x:c>
      <x:c r="U266" s="25" t="str">
        <x:f>'D03_Mappings'!E118</x:f>
        <x:v>tax_assets</x:v>
      </x:c>
      <x:c r="V266" s="24" t="str">
        <x:f>IF(I266="",IF(U266="people","PAYROLL","UNMAPPED"),I266)</x:f>
        <x:v>V.SOFTWARE</x:v>
      </x:c>
      <x:c r="W266" s="24" t="n">
        <x:f>IF(AND(G266="GL.CASH",L266="operating"),Q266,0)</x:f>
        <x:v>0</x:v>
      </x:c>
      <x:c r="X266" s="24" t="n">
        <x:f>IF(AND(G266="GL.CASH",L266="operating"),P266,0)</x:f>
        <x:v>0</x:v>
      </x:c>
      <x:c r="Y266" s="24" t="n">
        <x:f>IF(AND(G266="GL.CASH",L266="investing"),Q266-P266,0)</x:f>
        <x:v>0</x:v>
      </x:c>
      <x:c r="Z266" s="24" t="n">
        <x:f>IF(AND(G266="GL.CASH",L266="financing"),P266,0)</x:f>
        <x:v>0</x:v>
      </x:c>
      <x:c r="AA266" s="24" t="n">
        <x:f>IF(AND(G266="GL.CASH",L266="financing"),Q266,0)</x:f>
        <x:v>0</x:v>
      </x:c>
    </x:row>
    <x:row r="267" ht="25" customHeight="1">
      <x:c r="A267" s="3" t="str">
        <x:v>ACT/SW-M03-P05/3</x:v>
      </x:c>
      <x:c r="B267" s="3" t="str">
        <x:v>SW-M03-P05</x:v>
      </x:c>
      <x:c r="C267" s="16" t="n">
        <x:v>3</x:v>
      </x:c>
      <x:c r="D267" s="30" t="n">
        <x:v>46466</x:v>
      </x:c>
      <x:c r="E267" s="30" t="n">
        <x:v>46447</x:v>
      </x:c>
      <x:c r="F267" s="30" t="n">
        <x:v>46496</x:v>
      </x:c>
      <x:c r="G267" s="3" t="str">
        <x:v>GL.AP.SUPPLIER</x:v>
      </x:c>
      <x:c r="H267" s="3" t="str">
        <x:v>ENG</x:v>
      </x:c>
      <x:c r="I267" s="3" t="str">
        <x:v>V.SOFTWARE</x:v>
      </x:c>
      <x:c r="J267" s="3" t="str">
        <x:v>MAP.ACTUAL.COST.RC.PPL.SW.ENG.V.SOFTWARE.ENG</x:v>
      </x:c>
      <x:c r="K267" s="3" t="str">
        <x:v>OPX.SOFTWARE</x:v>
      </x:c>
      <x:c r="L267" s="3" t="str">
        <x:v>operating</x:v>
      </x:c>
      <x:c r="M267" s="3" t="str">
        <x:v>not_applicable</x:v>
      </x:c>
      <x:c r="N267" s="3" t="str">
        <x:v>not_applicable</x:v>
      </x:c>
      <x:c r="O267" s="3" t="str">
        <x:v>not_applicable</x:v>
      </x:c>
      <x:c r="P267" s="32" t="n">
        <x:v>0</x:v>
      </x:c>
      <x:c r="Q267" s="32" t="n">
        <x:v>450</x:v>
      </x:c>
      <x:c r="R267" s="24" t="n">
        <x:f>P267-Q267</x:f>
        <x:v>-450</x:v>
      </x:c>
      <x:c r="S267" s="18" t="n">
        <x:f>'D03_Accounts'!D23</x:f>
        <x:v>0</x:v>
      </x:c>
      <x:c r="T267" s="24" t="n">
        <x:f>R267*S267</x:f>
        <x:v>0</x:v>
      </x:c>
      <x:c r="U267" s="25" t="str">
        <x:f>'D03_Mappings'!E119</x:f>
        <x:v>ap</x:v>
      </x:c>
      <x:c r="V267" s="24" t="str">
        <x:f>IF(I267="",IF(U267="people","PAYROLL","UNMAPPED"),I267)</x:f>
        <x:v>V.SOFTWARE</x:v>
      </x:c>
      <x:c r="W267" s="24" t="n">
        <x:f>IF(AND(G267="GL.CASH",L267="operating"),Q267,0)</x:f>
        <x:v>0</x:v>
      </x:c>
      <x:c r="X267" s="24" t="n">
        <x:f>IF(AND(G267="GL.CASH",L267="operating"),P267,0)</x:f>
        <x:v>0</x:v>
      </x:c>
      <x:c r="Y267" s="24" t="n">
        <x:f>IF(AND(G267="GL.CASH",L267="investing"),Q267-P267,0)</x:f>
        <x:v>0</x:v>
      </x:c>
      <x:c r="Z267" s="24" t="n">
        <x:f>IF(AND(G267="GL.CASH",L267="financing"),P267,0)</x:f>
        <x:v>0</x:v>
      </x:c>
      <x:c r="AA267" s="24" t="n">
        <x:f>IF(AND(G267="GL.CASH",L267="financing"),Q267,0)</x:f>
        <x:v>0</x:v>
      </x:c>
    </x:row>
    <x:row r="268" ht="25" customHeight="1">
      <x:c r="A268" s="3" t="str">
        <x:v>ACT/SW-M03-P05/4</x:v>
      </x:c>
      <x:c r="B268" s="3" t="str">
        <x:v>SW-M03-P05</x:v>
      </x:c>
      <x:c r="C268" s="16" t="n">
        <x:v>3</x:v>
      </x:c>
      <x:c r="D268" s="30" t="n">
        <x:v>46466</x:v>
      </x:c>
      <x:c r="E268" s="30" t="n">
        <x:v>46447</x:v>
      </x:c>
      <x:c r="F268" s="30" t="n">
        <x:v>46496</x:v>
      </x:c>
      <x:c r="G268" s="3" t="str">
        <x:v>GL.VAT.DOM_LIAB</x:v>
      </x:c>
      <x:c r="H268" s="3" t="str">
        <x:v>ENG</x:v>
      </x:c>
      <x:c r="I268" s="3" t="str">
        <x:v>V.SOFTWARE</x:v>
      </x:c>
      <x:c r="J268" s="3" t="str">
        <x:v>MAP.ACTUAL.COST.RC.PPL.SW.ENG.V.SOFTWARE.ENG</x:v>
      </x:c>
      <x:c r="K268" s="3" t="str">
        <x:v>OPX.SOFTWARE</x:v>
      </x:c>
      <x:c r="L268" s="3" t="str">
        <x:v>operating</x:v>
      </x:c>
      <x:c r="M268" s="3" t="str">
        <x:v>not_applicable</x:v>
      </x:c>
      <x:c r="N268" s="3" t="str">
        <x:v>not_applicable</x:v>
      </x:c>
      <x:c r="O268" s="3" t="str">
        <x:v>not_applicable</x:v>
      </x:c>
      <x:c r="P268" s="32" t="n">
        <x:v>0</x:v>
      </x:c>
      <x:c r="Q268" s="32" t="n">
        <x:v>85.5</x:v>
      </x:c>
      <x:c r="R268" s="24" t="n">
        <x:f>P268-Q268</x:f>
        <x:v>-85.5</x:v>
      </x:c>
      <x:c r="S268" s="18" t="n">
        <x:f>'D03_Accounts'!D29</x:f>
        <x:v>0</x:v>
      </x:c>
      <x:c r="T268" s="24" t="n">
        <x:f>R268*S268</x:f>
        <x:v>0</x:v>
      </x:c>
      <x:c r="U268" s="25" t="str">
        <x:f>'D03_Mappings'!E120</x:f>
        <x:v>tax_liabilities</x:v>
      </x:c>
      <x:c r="V268" s="24" t="str">
        <x:f>IF(I268="",IF(U268="people","PAYROLL","UNMAPPED"),I268)</x:f>
        <x:v>V.SOFTWARE</x:v>
      </x:c>
      <x:c r="W268" s="24" t="n">
        <x:f>IF(AND(G268="GL.CASH",L268="operating"),Q268,0)</x:f>
        <x:v>0</x:v>
      </x:c>
      <x:c r="X268" s="24" t="n">
        <x:f>IF(AND(G268="GL.CASH",L268="operating"),P268,0)</x:f>
        <x:v>0</x:v>
      </x:c>
      <x:c r="Y268" s="24" t="n">
        <x:f>IF(AND(G268="GL.CASH",L268="investing"),Q268-P268,0)</x:f>
        <x:v>0</x:v>
      </x:c>
      <x:c r="Z268" s="24" t="n">
        <x:f>IF(AND(G268="GL.CASH",L268="financing"),P268,0)</x:f>
        <x:v>0</x:v>
      </x:c>
      <x:c r="AA268" s="24" t="n">
        <x:f>IF(AND(G268="GL.CASH",L268="financing"),Q268,0)</x:f>
        <x:v>0</x:v>
      </x:c>
    </x:row>
    <x:row r="269" ht="25" customHeight="1">
      <x:c r="A269" s="3" t="str">
        <x:v>ACT/PAY-BOOK-M02/1</x:v>
      </x:c>
      <x:c r="B269" s="3" t="str">
        <x:v>PAY-BOOK-M02</x:v>
      </x:c>
      <x:c r="C269" s="16" t="n">
        <x:v>3</x:v>
      </x:c>
      <x:c r="D269" s="30" t="n">
        <x:v>46468</x:v>
      </x:c>
      <x:c r="E269" s="30" t="n">
        <x:v>46419</x:v>
      </x:c>
      <x:c r="F269" s="30" t="n">
        <x:v>46468</x:v>
      </x:c>
      <x:c r="G269" s="3" t="str">
        <x:v>GL.AP.SUPPLIER</x:v>
      </x:c>
      <x:c r="H269" s="3" t="str">
        <x:v>FIN</x:v>
      </x:c>
      <x:c r="I269" s="3" t="str">
        <x:v>V.ACCOUNTS</x:v>
      </x:c>
      <x:c r="J269" s="3" t="str">
        <x:v>MAP.ACTUAL.COST.PAY.V.ACCOUNTS.FIN</x:v>
      </x:c>
      <x:c r="K269" s="3" t="str">
        <x:v>WC.SUPPLIER_AP</x:v>
      </x:c>
      <x:c r="L269" s="3" t="str">
        <x:v>operating</x:v>
      </x:c>
      <x:c r="M269" s="3" t="str">
        <x:v>not_applicable</x:v>
      </x:c>
      <x:c r="N269" s="3" t="str">
        <x:v>not_applicable</x:v>
      </x:c>
      <x:c r="O269" s="3" t="str">
        <x:v>not_applicable</x:v>
      </x:c>
      <x:c r="P269" s="32" t="n">
        <x:v>595</x:v>
      </x:c>
      <x:c r="Q269" s="32" t="n">
        <x:v>0</x:v>
      </x:c>
      <x:c r="R269" s="24" t="n">
        <x:f>P269-Q269</x:f>
        <x:v>595</x:v>
      </x:c>
      <x:c r="S269" s="18" t="n">
        <x:f>'D03_Accounts'!D23</x:f>
        <x:v>0</x:v>
      </x:c>
      <x:c r="T269" s="24" t="n">
        <x:f>R269*S269</x:f>
        <x:v>0</x:v>
      </x:c>
      <x:c r="U269" s="25" t="str">
        <x:f>'D03_Mappings'!E57</x:f>
        <x:v>ap</x:v>
      </x:c>
      <x:c r="V269" s="24" t="str">
        <x:f>IF(I269="",IF(U269="people","PAYROLL","UNMAPPED"),I269)</x:f>
        <x:v>V.ACCOUNTS</x:v>
      </x:c>
      <x:c r="W269" s="24" t="n">
        <x:f>IF(AND(G269="GL.CASH",L269="operating"),Q269,0)</x:f>
        <x:v>0</x:v>
      </x:c>
      <x:c r="X269" s="24" t="n">
        <x:f>IF(AND(G269="GL.CASH",L269="operating"),P269,0)</x:f>
        <x:v>0</x:v>
      </x:c>
      <x:c r="Y269" s="24" t="n">
        <x:f>IF(AND(G269="GL.CASH",L269="investing"),Q269-P269,0)</x:f>
        <x:v>0</x:v>
      </x:c>
      <x:c r="Z269" s="24" t="n">
        <x:f>IF(AND(G269="GL.CASH",L269="financing"),P269,0)</x:f>
        <x:v>0</x:v>
      </x:c>
      <x:c r="AA269" s="24" t="n">
        <x:f>IF(AND(G269="GL.CASH",L269="financing"),Q269,0)</x:f>
        <x:v>0</x:v>
      </x:c>
    </x:row>
    <x:row r="270" ht="25" customHeight="1">
      <x:c r="A270" s="3" t="str">
        <x:v>ACT/PAY-BOOK-M02/2</x:v>
      </x:c>
      <x:c r="B270" s="3" t="str">
        <x:v>PAY-BOOK-M02</x:v>
      </x:c>
      <x:c r="C270" s="16" t="n">
        <x:v>3</x:v>
      </x:c>
      <x:c r="D270" s="30" t="n">
        <x:v>46468</x:v>
      </x:c>
      <x:c r="E270" s="30" t="n">
        <x:v>46419</x:v>
      </x:c>
      <x:c r="F270" s="30" t="n">
        <x:v>46468</x:v>
      </x:c>
      <x:c r="G270" s="3" t="str">
        <x:v>GL.CASH</x:v>
      </x:c>
      <x:c r="H270" s="3" t="str">
        <x:v>FIN</x:v>
      </x:c>
      <x:c r="I270" s="3" t="str">
        <x:v>V.ACCOUNTS</x:v>
      </x:c>
      <x:c r="J270" s="3" t="str">
        <x:v>MAP.ACTUAL.COST.PAY.V.ACCOUNTS.FIN</x:v>
      </x:c>
      <x:c r="K270" s="3" t="str">
        <x:v>WC.SUPPLIER_AP</x:v>
      </x:c>
      <x:c r="L270" s="3" t="str">
        <x:v>operating</x:v>
      </x:c>
      <x:c r="M270" s="3" t="str">
        <x:v>not_applicable</x:v>
      </x:c>
      <x:c r="N270" s="3" t="str">
        <x:v>not_applicable</x:v>
      </x:c>
      <x:c r="O270" s="3" t="str">
        <x:v>not_applicable</x:v>
      </x:c>
      <x:c r="P270" s="32" t="n">
        <x:v>0</x:v>
      </x:c>
      <x:c r="Q270" s="32" t="n">
        <x:v>595</x:v>
      </x:c>
      <x:c r="R270" s="24" t="n">
        <x:f>P270-Q270</x:f>
        <x:v>-595</x:v>
      </x:c>
      <x:c r="S270" s="18" t="n">
        <x:f>'D03_Accounts'!D11</x:f>
        <x:v>0</x:v>
      </x:c>
      <x:c r="T270" s="24" t="n">
        <x:f>R270*S270</x:f>
        <x:v>0</x:v>
      </x:c>
      <x:c r="U270" s="25" t="str">
        <x:f>'D03_Mappings'!E58</x:f>
        <x:v>cash</x:v>
      </x:c>
      <x:c r="V270" s="24" t="str">
        <x:f>IF(I270="",IF(U270="people","PAYROLL","UNMAPPED"),I270)</x:f>
        <x:v>V.ACCOUNTS</x:v>
      </x:c>
      <x:c r="W270" s="24" t="n">
        <x:f>IF(AND(G270="GL.CASH",L270="operating"),Q270,0)</x:f>
        <x:v>595</x:v>
      </x:c>
      <x:c r="X270" s="24" t="n">
        <x:f>IF(AND(G270="GL.CASH",L270="operating"),P270,0)</x:f>
        <x:v>0</x:v>
      </x:c>
      <x:c r="Y270" s="24" t="n">
        <x:f>IF(AND(G270="GL.CASH",L270="investing"),Q270-P270,0)</x:f>
        <x:v>0</x:v>
      </x:c>
      <x:c r="Z270" s="24" t="n">
        <x:f>IF(AND(G270="GL.CASH",L270="financing"),P270,0)</x:f>
        <x:v>0</x:v>
      </x:c>
      <x:c r="AA270" s="24" t="n">
        <x:f>IF(AND(G270="GL.CASH",L270="financing"),Q270,0)</x:f>
        <x:v>0</x:v>
      </x:c>
    </x:row>
    <x:row r="271" ht="25" customHeight="1">
      <x:c r="A271" s="3" t="str">
        <x:v>ACT/PAY-CHAMBER-M02/1</x:v>
      </x:c>
      <x:c r="B271" s="3" t="str">
        <x:v>PAY-CHAMBER-M02</x:v>
      </x:c>
      <x:c r="C271" s="16" t="n">
        <x:v>3</x:v>
      </x:c>
      <x:c r="D271" s="30" t="n">
        <x:v>46468</x:v>
      </x:c>
      <x:c r="E271" s="30" t="n">
        <x:v>46419</x:v>
      </x:c>
      <x:c r="F271" s="30" t="n">
        <x:v>46468</x:v>
      </x:c>
      <x:c r="G271" s="3" t="str">
        <x:v>GL.AP.SUPPLIER</x:v>
      </x:c>
      <x:c r="H271" s="3" t="str">
        <x:v>CORP</x:v>
      </x:c>
      <x:c r="I271" s="3" t="str">
        <x:v>V.CHAMBER</x:v>
      </x:c>
      <x:c r="J271" s="3" t="str">
        <x:v>MAP.ACTUAL.COST.PAY.V.CHAMBER.CORP</x:v>
      </x:c>
      <x:c r="K271" s="3" t="str">
        <x:v>WC.SUPPLIER_AP</x:v>
      </x:c>
      <x:c r="L271" s="3" t="str">
        <x:v>operating</x:v>
      </x:c>
      <x:c r="M271" s="3" t="str">
        <x:v>not_applicable</x:v>
      </x:c>
      <x:c r="N271" s="3" t="str">
        <x:v>not_applicable</x:v>
      </x:c>
      <x:c r="O271" s="3" t="str">
        <x:v>not_applicable</x:v>
      </x:c>
      <x:c r="P271" s="32" t="n">
        <x:v>9.17</x:v>
      </x:c>
      <x:c r="Q271" s="32" t="n">
        <x:v>0</x:v>
      </x:c>
      <x:c r="R271" s="24" t="n">
        <x:f>P271-Q271</x:f>
        <x:v>9.17</x:v>
      </x:c>
      <x:c r="S271" s="18" t="n">
        <x:f>'D03_Accounts'!D23</x:f>
        <x:v>0</x:v>
      </x:c>
      <x:c r="T271" s="24" t="n">
        <x:f>R271*S271</x:f>
        <x:v>0</x:v>
      </x:c>
      <x:c r="U271" s="25" t="str">
        <x:f>'D03_Mappings'!E59</x:f>
        <x:v>ap</x:v>
      </x:c>
      <x:c r="V271" s="24" t="str">
        <x:f>IF(I271="",IF(U271="people","PAYROLL","UNMAPPED"),I271)</x:f>
        <x:v>V.CHAMBER</x:v>
      </x:c>
      <x:c r="W271" s="24" t="n">
        <x:f>IF(AND(G271="GL.CASH",L271="operating"),Q271,0)</x:f>
        <x:v>0</x:v>
      </x:c>
      <x:c r="X271" s="24" t="n">
        <x:f>IF(AND(G271="GL.CASH",L271="operating"),P271,0)</x:f>
        <x:v>0</x:v>
      </x:c>
      <x:c r="Y271" s="24" t="n">
        <x:f>IF(AND(G271="GL.CASH",L271="investing"),Q271-P271,0)</x:f>
        <x:v>0</x:v>
      </x:c>
      <x:c r="Z271" s="24" t="n">
        <x:f>IF(AND(G271="GL.CASH",L271="financing"),P271,0)</x:f>
        <x:v>0</x:v>
      </x:c>
      <x:c r="AA271" s="24" t="n">
        <x:f>IF(AND(G271="GL.CASH",L271="financing"),Q271,0)</x:f>
        <x:v>0</x:v>
      </x:c>
    </x:row>
    <x:row r="272" ht="25" customHeight="1">
      <x:c r="A272" s="3" t="str">
        <x:v>ACT/PAY-CHAMBER-M02/2</x:v>
      </x:c>
      <x:c r="B272" s="3" t="str">
        <x:v>PAY-CHAMBER-M02</x:v>
      </x:c>
      <x:c r="C272" s="16" t="n">
        <x:v>3</x:v>
      </x:c>
      <x:c r="D272" s="30" t="n">
        <x:v>46468</x:v>
      </x:c>
      <x:c r="E272" s="30" t="n">
        <x:v>46419</x:v>
      </x:c>
      <x:c r="F272" s="30" t="n">
        <x:v>46468</x:v>
      </x:c>
      <x:c r="G272" s="3" t="str">
        <x:v>GL.CASH</x:v>
      </x:c>
      <x:c r="H272" s="3" t="str">
        <x:v>CORP</x:v>
      </x:c>
      <x:c r="I272" s="3" t="str">
        <x:v>V.CHAMBER</x:v>
      </x:c>
      <x:c r="J272" s="3" t="str">
        <x:v>MAP.ACTUAL.COST.PAY.V.CHAMBER.CORP</x:v>
      </x:c>
      <x:c r="K272" s="3" t="str">
        <x:v>WC.SUPPLIER_AP</x:v>
      </x:c>
      <x:c r="L272" s="3" t="str">
        <x:v>operating</x:v>
      </x:c>
      <x:c r="M272" s="3" t="str">
        <x:v>not_applicable</x:v>
      </x:c>
      <x:c r="N272" s="3" t="str">
        <x:v>not_applicable</x:v>
      </x:c>
      <x:c r="O272" s="3" t="str">
        <x:v>not_applicable</x:v>
      </x:c>
      <x:c r="P272" s="32" t="n">
        <x:v>0</x:v>
      </x:c>
      <x:c r="Q272" s="32" t="n">
        <x:v>9.17</x:v>
      </x:c>
      <x:c r="R272" s="24" t="n">
        <x:f>P272-Q272</x:f>
        <x:v>-9.17</x:v>
      </x:c>
      <x:c r="S272" s="18" t="n">
        <x:f>'D03_Accounts'!D11</x:f>
        <x:v>0</x:v>
      </x:c>
      <x:c r="T272" s="24" t="n">
        <x:f>R272*S272</x:f>
        <x:v>0</x:v>
      </x:c>
      <x:c r="U272" s="25" t="str">
        <x:f>'D03_Mappings'!E60</x:f>
        <x:v>cash</x:v>
      </x:c>
      <x:c r="V272" s="24" t="str">
        <x:f>IF(I272="",IF(U272="people","PAYROLL","UNMAPPED"),I272)</x:f>
        <x:v>V.CHAMBER</x:v>
      </x:c>
      <x:c r="W272" s="24" t="n">
        <x:f>IF(AND(G272="GL.CASH",L272="operating"),Q272,0)</x:f>
        <x:v>9.17</x:v>
      </x:c>
      <x:c r="X272" s="24" t="n">
        <x:f>IF(AND(G272="GL.CASH",L272="operating"),P272,0)</x:f>
        <x:v>0</x:v>
      </x:c>
      <x:c r="Y272" s="24" t="n">
        <x:f>IF(AND(G272="GL.CASH",L272="investing"),Q272-P272,0)</x:f>
        <x:v>0</x:v>
      </x:c>
      <x:c r="Z272" s="24" t="n">
        <x:f>IF(AND(G272="GL.CASH",L272="financing"),P272,0)</x:f>
        <x:v>0</x:v>
      </x:c>
      <x:c r="AA272" s="24" t="n">
        <x:f>IF(AND(G272="GL.CASH",L272="financing"),Q272,0)</x:f>
        <x:v>0</x:v>
      </x:c>
    </x:row>
    <x:row r="273" ht="25" customHeight="1">
      <x:c r="A273" s="3" t="str">
        <x:v>ACT/PAY-DESK-M02/1</x:v>
      </x:c>
      <x:c r="B273" s="3" t="str">
        <x:v>PAY-DESK-M02</x:v>
      </x:c>
      <x:c r="C273" s="16" t="n">
        <x:v>3</x:v>
      </x:c>
      <x:c r="D273" s="30" t="n">
        <x:v>46468</x:v>
      </x:c>
      <x:c r="E273" s="30" t="n">
        <x:v>46419</x:v>
      </x:c>
      <x:c r="F273" s="30" t="n">
        <x:v>46468</x:v>
      </x:c>
      <x:c r="G273" s="3" t="str">
        <x:v>GL.AP.SUPPLIER</x:v>
      </x:c>
      <x:c r="H273" s="3" t="str">
        <x:v>CORP</x:v>
      </x:c>
      <x:c r="I273" s="3" t="str">
        <x:v>V.WORKSPACE</x:v>
      </x:c>
      <x:c r="J273" s="3" t="str">
        <x:v>MAP.ACTUAL.COST.PAY.V.WORKSPACE.CORP</x:v>
      </x:c>
      <x:c r="K273" s="3" t="str">
        <x:v>WC.SUPPLIER_AP</x:v>
      </x:c>
      <x:c r="L273" s="3" t="str">
        <x:v>operating</x:v>
      </x:c>
      <x:c r="M273" s="3" t="str">
        <x:v>not_applicable</x:v>
      </x:c>
      <x:c r="N273" s="3" t="str">
        <x:v>not_applicable</x:v>
      </x:c>
      <x:c r="O273" s="3" t="str">
        <x:v>not_applicable</x:v>
      </x:c>
      <x:c r="P273" s="32" t="n">
        <x:v>1067.43</x:v>
      </x:c>
      <x:c r="Q273" s="32" t="n">
        <x:v>0</x:v>
      </x:c>
      <x:c r="R273" s="24" t="n">
        <x:f>P273-Q273</x:f>
        <x:v>1067.43</x:v>
      </x:c>
      <x:c r="S273" s="18" t="n">
        <x:f>'D03_Accounts'!D23</x:f>
        <x:v>0</x:v>
      </x:c>
      <x:c r="T273" s="24" t="n">
        <x:f>R273*S273</x:f>
        <x:v>0</x:v>
      </x:c>
      <x:c r="U273" s="25" t="str">
        <x:f>'D03_Mappings'!E91</x:f>
        <x:v>ap</x:v>
      </x:c>
      <x:c r="V273" s="24" t="str">
        <x:f>IF(I273="",IF(U273="people","PAYROLL","UNMAPPED"),I273)</x:f>
        <x:v>V.WORKSPACE</x:v>
      </x:c>
      <x:c r="W273" s="24" t="n">
        <x:f>IF(AND(G273="GL.CASH",L273="operating"),Q273,0)</x:f>
        <x:v>0</x:v>
      </x:c>
      <x:c r="X273" s="24" t="n">
        <x:f>IF(AND(G273="GL.CASH",L273="operating"),P273,0)</x:f>
        <x:v>0</x:v>
      </x:c>
      <x:c r="Y273" s="24" t="n">
        <x:f>IF(AND(G273="GL.CASH",L273="investing"),Q273-P273,0)</x:f>
        <x:v>0</x:v>
      </x:c>
      <x:c r="Z273" s="24" t="n">
        <x:f>IF(AND(G273="GL.CASH",L273="financing"),P273,0)</x:f>
        <x:v>0</x:v>
      </x:c>
      <x:c r="AA273" s="24" t="n">
        <x:f>IF(AND(G273="GL.CASH",L273="financing"),Q273,0)</x:f>
        <x:v>0</x:v>
      </x:c>
    </x:row>
    <x:row r="274" ht="25" customHeight="1">
      <x:c r="A274" s="3" t="str">
        <x:v>ACT/PAY-DESK-M02/2</x:v>
      </x:c>
      <x:c r="B274" s="3" t="str">
        <x:v>PAY-DESK-M02</x:v>
      </x:c>
      <x:c r="C274" s="16" t="n">
        <x:v>3</x:v>
      </x:c>
      <x:c r="D274" s="30" t="n">
        <x:v>46468</x:v>
      </x:c>
      <x:c r="E274" s="30" t="n">
        <x:v>46419</x:v>
      </x:c>
      <x:c r="F274" s="30" t="n">
        <x:v>46468</x:v>
      </x:c>
      <x:c r="G274" s="3" t="str">
        <x:v>GL.CASH</x:v>
      </x:c>
      <x:c r="H274" s="3" t="str">
        <x:v>CORP</x:v>
      </x:c>
      <x:c r="I274" s="3" t="str">
        <x:v>V.WORKSPACE</x:v>
      </x:c>
      <x:c r="J274" s="3" t="str">
        <x:v>MAP.ACTUAL.COST.PAY.V.WORKSPACE.CORP</x:v>
      </x:c>
      <x:c r="K274" s="3" t="str">
        <x:v>WC.SUPPLIER_AP</x:v>
      </x:c>
      <x:c r="L274" s="3" t="str">
        <x:v>operating</x:v>
      </x:c>
      <x:c r="M274" s="3" t="str">
        <x:v>not_applicable</x:v>
      </x:c>
      <x:c r="N274" s="3" t="str">
        <x:v>not_applicable</x:v>
      </x:c>
      <x:c r="O274" s="3" t="str">
        <x:v>not_applicable</x:v>
      </x:c>
      <x:c r="P274" s="32" t="n">
        <x:v>0</x:v>
      </x:c>
      <x:c r="Q274" s="32" t="n">
        <x:v>1067.43</x:v>
      </x:c>
      <x:c r="R274" s="24" t="n">
        <x:f>P274-Q274</x:f>
        <x:v>-1067.43</x:v>
      </x:c>
      <x:c r="S274" s="18" t="n">
        <x:f>'D03_Accounts'!D11</x:f>
        <x:v>0</x:v>
      </x:c>
      <x:c r="T274" s="24" t="n">
        <x:f>R274*S274</x:f>
        <x:v>0</x:v>
      </x:c>
      <x:c r="U274" s="25" t="str">
        <x:f>'D03_Mappings'!E92</x:f>
        <x:v>cash</x:v>
      </x:c>
      <x:c r="V274" s="24" t="str">
        <x:f>IF(I274="",IF(U274="people","PAYROLL","UNMAPPED"),I274)</x:f>
        <x:v>V.WORKSPACE</x:v>
      </x:c>
      <x:c r="W274" s="24" t="n">
        <x:f>IF(AND(G274="GL.CASH",L274="operating"),Q274,0)</x:f>
        <x:v>1067.43</x:v>
      </x:c>
      <x:c r="X274" s="24" t="n">
        <x:f>IF(AND(G274="GL.CASH",L274="operating"),P274,0)</x:f>
        <x:v>0</x:v>
      </x:c>
      <x:c r="Y274" s="24" t="n">
        <x:f>IF(AND(G274="GL.CASH",L274="investing"),Q274-P274,0)</x:f>
        <x:v>0</x:v>
      </x:c>
      <x:c r="Z274" s="24" t="n">
        <x:f>IF(AND(G274="GL.CASH",L274="financing"),P274,0)</x:f>
        <x:v>0</x:v>
      </x:c>
      <x:c r="AA274" s="24" t="n">
        <x:f>IF(AND(G274="GL.CASH",L274="financing"),Q274,0)</x:f>
        <x:v>0</x:v>
      </x:c>
    </x:row>
    <x:row r="275" ht="25" customHeight="1">
      <x:c r="A275" s="3" t="str">
        <x:v>ACT/PAY-INSURANCE-M02/1</x:v>
      </x:c>
      <x:c r="B275" s="3" t="str">
        <x:v>PAY-INSURANCE-M02</x:v>
      </x:c>
      <x:c r="C275" s="16" t="n">
        <x:v>3</x:v>
      </x:c>
      <x:c r="D275" s="30" t="n">
        <x:v>46468</x:v>
      </x:c>
      <x:c r="E275" s="30" t="n">
        <x:v>46419</x:v>
      </x:c>
      <x:c r="F275" s="30" t="n">
        <x:v>46468</x:v>
      </x:c>
      <x:c r="G275" s="3" t="str">
        <x:v>GL.AP.SUPPLIER</x:v>
      </x:c>
      <x:c r="H275" s="3" t="str">
        <x:v>CORP</x:v>
      </x:c>
      <x:c r="I275" s="3" t="str">
        <x:v>V.INSURANCE</x:v>
      </x:c>
      <x:c r="J275" s="3" t="str">
        <x:v>MAP.ACTUAL.COST.PAY.V.INSURANCE.CORP</x:v>
      </x:c>
      <x:c r="K275" s="3" t="str">
        <x:v>WC.SUPPLIER_AP</x:v>
      </x:c>
      <x:c r="L275" s="3" t="str">
        <x:v>operating</x:v>
      </x:c>
      <x:c r="M275" s="3" t="str">
        <x:v>not_applicable</x:v>
      </x:c>
      <x:c r="N275" s="3" t="str">
        <x:v>not_applicable</x:v>
      </x:c>
      <x:c r="O275" s="3" t="str">
        <x:v>not_applicable</x:v>
      </x:c>
      <x:c r="P275" s="32" t="n">
        <x:v>1250</x:v>
      </x:c>
      <x:c r="Q275" s="32" t="n">
        <x:v>0</x:v>
      </x:c>
      <x:c r="R275" s="24" t="n">
        <x:f>P275-Q275</x:f>
        <x:v>1250</x:v>
      </x:c>
      <x:c r="S275" s="18" t="n">
        <x:f>'D03_Accounts'!D23</x:f>
        <x:v>0</x:v>
      </x:c>
      <x:c r="T275" s="24" t="n">
        <x:f>R275*S275</x:f>
        <x:v>0</x:v>
      </x:c>
      <x:c r="U275" s="25" t="str">
        <x:f>'D03_Mappings'!E67</x:f>
        <x:v>ap</x:v>
      </x:c>
      <x:c r="V275" s="24" t="str">
        <x:f>IF(I275="",IF(U275="people","PAYROLL","UNMAPPED"),I275)</x:f>
        <x:v>V.INSURANCE</x:v>
      </x:c>
      <x:c r="W275" s="24" t="n">
        <x:f>IF(AND(G275="GL.CASH",L275="operating"),Q275,0)</x:f>
        <x:v>0</x:v>
      </x:c>
      <x:c r="X275" s="24" t="n">
        <x:f>IF(AND(G275="GL.CASH",L275="operating"),P275,0)</x:f>
        <x:v>0</x:v>
      </x:c>
      <x:c r="Y275" s="24" t="n">
        <x:f>IF(AND(G275="GL.CASH",L275="investing"),Q275-P275,0)</x:f>
        <x:v>0</x:v>
      </x:c>
      <x:c r="Z275" s="24" t="n">
        <x:f>IF(AND(G275="GL.CASH",L275="financing"),P275,0)</x:f>
        <x:v>0</x:v>
      </x:c>
      <x:c r="AA275" s="24" t="n">
        <x:f>IF(AND(G275="GL.CASH",L275="financing"),Q275,0)</x:f>
        <x:v>0</x:v>
      </x:c>
    </x:row>
    <x:row r="276" ht="25" customHeight="1">
      <x:c r="A276" s="3" t="str">
        <x:v>ACT/PAY-INSURANCE-M02/2</x:v>
      </x:c>
      <x:c r="B276" s="3" t="str">
        <x:v>PAY-INSURANCE-M02</x:v>
      </x:c>
      <x:c r="C276" s="16" t="n">
        <x:v>3</x:v>
      </x:c>
      <x:c r="D276" s="30" t="n">
        <x:v>46468</x:v>
      </x:c>
      <x:c r="E276" s="30" t="n">
        <x:v>46419</x:v>
      </x:c>
      <x:c r="F276" s="30" t="n">
        <x:v>46468</x:v>
      </x:c>
      <x:c r="G276" s="3" t="str">
        <x:v>GL.CASH</x:v>
      </x:c>
      <x:c r="H276" s="3" t="str">
        <x:v>CORP</x:v>
      </x:c>
      <x:c r="I276" s="3" t="str">
        <x:v>V.INSURANCE</x:v>
      </x:c>
      <x:c r="J276" s="3" t="str">
        <x:v>MAP.ACTUAL.COST.PAY.V.INSURANCE.CORP</x:v>
      </x:c>
      <x:c r="K276" s="3" t="str">
        <x:v>WC.SUPPLIER_AP</x:v>
      </x:c>
      <x:c r="L276" s="3" t="str">
        <x:v>operating</x:v>
      </x:c>
      <x:c r="M276" s="3" t="str">
        <x:v>not_applicable</x:v>
      </x:c>
      <x:c r="N276" s="3" t="str">
        <x:v>not_applicable</x:v>
      </x:c>
      <x:c r="O276" s="3" t="str">
        <x:v>not_applicable</x:v>
      </x:c>
      <x:c r="P276" s="32" t="n">
        <x:v>0</x:v>
      </x:c>
      <x:c r="Q276" s="32" t="n">
        <x:v>1250</x:v>
      </x:c>
      <x:c r="R276" s="24" t="n">
        <x:f>P276-Q276</x:f>
        <x:v>-1250</x:v>
      </x:c>
      <x:c r="S276" s="18" t="n">
        <x:f>'D03_Accounts'!D11</x:f>
        <x:v>0</x:v>
      </x:c>
      <x:c r="T276" s="24" t="n">
        <x:f>R276*S276</x:f>
        <x:v>0</x:v>
      </x:c>
      <x:c r="U276" s="25" t="str">
        <x:f>'D03_Mappings'!E68</x:f>
        <x:v>cash</x:v>
      </x:c>
      <x:c r="V276" s="24" t="str">
        <x:f>IF(I276="",IF(U276="people","PAYROLL","UNMAPPED"),I276)</x:f>
        <x:v>V.INSURANCE</x:v>
      </x:c>
      <x:c r="W276" s="24" t="n">
        <x:f>IF(AND(G276="GL.CASH",L276="operating"),Q276,0)</x:f>
        <x:v>1250</x:v>
      </x:c>
      <x:c r="X276" s="24" t="n">
        <x:f>IF(AND(G276="GL.CASH",L276="operating"),P276,0)</x:f>
        <x:v>0</x:v>
      </x:c>
      <x:c r="Y276" s="24" t="n">
        <x:f>IF(AND(G276="GL.CASH",L276="investing"),Q276-P276,0)</x:f>
        <x:v>0</x:v>
      </x:c>
      <x:c r="Z276" s="24" t="n">
        <x:f>IF(AND(G276="GL.CASH",L276="financing"),P276,0)</x:f>
        <x:v>0</x:v>
      </x:c>
      <x:c r="AA276" s="24" t="n">
        <x:f>IF(AND(G276="GL.CASH",L276="financing"),Q276,0)</x:f>
        <x:v>0</x:v>
      </x:c>
    </x:row>
    <x:row r="277" ht="25" customHeight="1">
      <x:c r="A277" s="3" t="str">
        <x:v>ACT/PAY-LEGAL-M02/1</x:v>
      </x:c>
      <x:c r="B277" s="3" t="str">
        <x:v>PAY-LEGAL-M02</x:v>
      </x:c>
      <x:c r="C277" s="16" t="n">
        <x:v>3</x:v>
      </x:c>
      <x:c r="D277" s="30" t="n">
        <x:v>46468</x:v>
      </x:c>
      <x:c r="E277" s="30" t="n">
        <x:v>46419</x:v>
      </x:c>
      <x:c r="F277" s="30" t="n">
        <x:v>46468</x:v>
      </x:c>
      <x:c r="G277" s="3" t="str">
        <x:v>GL.AP.SUPPLIER</x:v>
      </x:c>
      <x:c r="H277" s="3" t="str">
        <x:v>COMP</x:v>
      </x:c>
      <x:c r="I277" s="3" t="str">
        <x:v>V.LEGAL</x:v>
      </x:c>
      <x:c r="J277" s="3" t="str">
        <x:v>MAP.ACTUAL.COST.PAY.V.LEGAL.COMP</x:v>
      </x:c>
      <x:c r="K277" s="3" t="str">
        <x:v>WC.SUPPLIER_AP</x:v>
      </x:c>
      <x:c r="L277" s="3" t="str">
        <x:v>operating</x:v>
      </x:c>
      <x:c r="M277" s="3" t="str">
        <x:v>not_applicable</x:v>
      </x:c>
      <x:c r="N277" s="3" t="str">
        <x:v>not_applicable</x:v>
      </x:c>
      <x:c r="O277" s="3" t="str">
        <x:v>not_applicable</x:v>
      </x:c>
      <x:c r="P277" s="32" t="n">
        <x:v>11900</x:v>
      </x:c>
      <x:c r="Q277" s="32" t="n">
        <x:v>0</x:v>
      </x:c>
      <x:c r="R277" s="24" t="n">
        <x:f>P277-Q277</x:f>
        <x:v>11900</x:v>
      </x:c>
      <x:c r="S277" s="18" t="n">
        <x:f>'D03_Accounts'!D23</x:f>
        <x:v>0</x:v>
      </x:c>
      <x:c r="T277" s="24" t="n">
        <x:f>R277*S277</x:f>
        <x:v>0</x:v>
      </x:c>
      <x:c r="U277" s="25" t="str">
        <x:f>'D03_Mappings'!E69</x:f>
        <x:v>ap</x:v>
      </x:c>
      <x:c r="V277" s="24" t="str">
        <x:f>IF(I277="",IF(U277="people","PAYROLL","UNMAPPED"),I277)</x:f>
        <x:v>V.LEGAL</x:v>
      </x:c>
      <x:c r="W277" s="24" t="n">
        <x:f>IF(AND(G277="GL.CASH",L277="operating"),Q277,0)</x:f>
        <x:v>0</x:v>
      </x:c>
      <x:c r="X277" s="24" t="n">
        <x:f>IF(AND(G277="GL.CASH",L277="operating"),P277,0)</x:f>
        <x:v>0</x:v>
      </x:c>
      <x:c r="Y277" s="24" t="n">
        <x:f>IF(AND(G277="GL.CASH",L277="investing"),Q277-P277,0)</x:f>
        <x:v>0</x:v>
      </x:c>
      <x:c r="Z277" s="24" t="n">
        <x:f>IF(AND(G277="GL.CASH",L277="financing"),P277,0)</x:f>
        <x:v>0</x:v>
      </x:c>
      <x:c r="AA277" s="24" t="n">
        <x:f>IF(AND(G277="GL.CASH",L277="financing"),Q277,0)</x:f>
        <x:v>0</x:v>
      </x:c>
    </x:row>
    <x:row r="278" ht="25" customHeight="1">
      <x:c r="A278" s="3" t="str">
        <x:v>ACT/PAY-LEGAL-M02/2</x:v>
      </x:c>
      <x:c r="B278" s="3" t="str">
        <x:v>PAY-LEGAL-M02</x:v>
      </x:c>
      <x:c r="C278" s="16" t="n">
        <x:v>3</x:v>
      </x:c>
      <x:c r="D278" s="30" t="n">
        <x:v>46468</x:v>
      </x:c>
      <x:c r="E278" s="30" t="n">
        <x:v>46419</x:v>
      </x:c>
      <x:c r="F278" s="30" t="n">
        <x:v>46468</x:v>
      </x:c>
      <x:c r="G278" s="3" t="str">
        <x:v>GL.CASH</x:v>
      </x:c>
      <x:c r="H278" s="3" t="str">
        <x:v>COMP</x:v>
      </x:c>
      <x:c r="I278" s="3" t="str">
        <x:v>V.LEGAL</x:v>
      </x:c>
      <x:c r="J278" s="3" t="str">
        <x:v>MAP.ACTUAL.COST.PAY.V.LEGAL.COMP</x:v>
      </x:c>
      <x:c r="K278" s="3" t="str">
        <x:v>WC.SUPPLIER_AP</x:v>
      </x:c>
      <x:c r="L278" s="3" t="str">
        <x:v>operating</x:v>
      </x:c>
      <x:c r="M278" s="3" t="str">
        <x:v>not_applicable</x:v>
      </x:c>
      <x:c r="N278" s="3" t="str">
        <x:v>not_applicable</x:v>
      </x:c>
      <x:c r="O278" s="3" t="str">
        <x:v>not_applicable</x:v>
      </x:c>
      <x:c r="P278" s="32" t="n">
        <x:v>0</x:v>
      </x:c>
      <x:c r="Q278" s="32" t="n">
        <x:v>11900</x:v>
      </x:c>
      <x:c r="R278" s="24" t="n">
        <x:f>P278-Q278</x:f>
        <x:v>-11900</x:v>
      </x:c>
      <x:c r="S278" s="18" t="n">
        <x:f>'D03_Accounts'!D11</x:f>
        <x:v>0</x:v>
      </x:c>
      <x:c r="T278" s="24" t="n">
        <x:f>R278*S278</x:f>
        <x:v>0</x:v>
      </x:c>
      <x:c r="U278" s="25" t="str">
        <x:f>'D03_Mappings'!E70</x:f>
        <x:v>cash</x:v>
      </x:c>
      <x:c r="V278" s="24" t="str">
        <x:f>IF(I278="",IF(U278="people","PAYROLL","UNMAPPED"),I278)</x:f>
        <x:v>V.LEGAL</x:v>
      </x:c>
      <x:c r="W278" s="24" t="n">
        <x:f>IF(AND(G278="GL.CASH",L278="operating"),Q278,0)</x:f>
        <x:v>11900</x:v>
      </x:c>
      <x:c r="X278" s="24" t="n">
        <x:f>IF(AND(G278="GL.CASH",L278="operating"),P278,0)</x:f>
        <x:v>0</x:v>
      </x:c>
      <x:c r="Y278" s="24" t="n">
        <x:f>IF(AND(G278="GL.CASH",L278="investing"),Q278-P278,0)</x:f>
        <x:v>0</x:v>
      </x:c>
      <x:c r="Z278" s="24" t="n">
        <x:f>IF(AND(G278="GL.CASH",L278="financing"),P278,0)</x:f>
        <x:v>0</x:v>
      </x:c>
      <x:c r="AA278" s="24" t="n">
        <x:f>IF(AND(G278="GL.CASH",L278="financing"),Q278,0)</x:f>
        <x:v>0</x:v>
      </x:c>
    </x:row>
    <x:row r="279" ht="25" customHeight="1">
      <x:c r="A279" s="3" t="str">
        <x:v>ACT/PAY-OFFICE-M02/1</x:v>
      </x:c>
      <x:c r="B279" s="3" t="str">
        <x:v>PAY-OFFICE-M02</x:v>
      </x:c>
      <x:c r="C279" s="16" t="n">
        <x:v>3</x:v>
      </x:c>
      <x:c r="D279" s="30" t="n">
        <x:v>46468</x:v>
      </x:c>
      <x:c r="E279" s="30" t="n">
        <x:v>46419</x:v>
      </x:c>
      <x:c r="F279" s="30" t="n">
        <x:v>46468</x:v>
      </x:c>
      <x:c r="G279" s="3" t="str">
        <x:v>GL.AP.SUPPLIER</x:v>
      </x:c>
      <x:c r="H279" s="3" t="str">
        <x:v>CORP</x:v>
      </x:c>
      <x:c r="I279" s="3" t="str">
        <x:v>V.OFFICE</x:v>
      </x:c>
      <x:c r="J279" s="3" t="str">
        <x:v>MAP.ACTUAL.COST.PAY.V.OFFICE.CORP</x:v>
      </x:c>
      <x:c r="K279" s="3" t="str">
        <x:v>WC.SUPPLIER_AP</x:v>
      </x:c>
      <x:c r="L279" s="3" t="str">
        <x:v>operating</x:v>
      </x:c>
      <x:c r="M279" s="3" t="str">
        <x:v>not_applicable</x:v>
      </x:c>
      <x:c r="N279" s="3" t="str">
        <x:v>not_applicable</x:v>
      </x:c>
      <x:c r="O279" s="3" t="str">
        <x:v>not_applicable</x:v>
      </x:c>
      <x:c r="P279" s="32" t="n">
        <x:v>4770.86</x:v>
      </x:c>
      <x:c r="Q279" s="32" t="n">
        <x:v>0</x:v>
      </x:c>
      <x:c r="R279" s="24" t="n">
        <x:f>P279-Q279</x:f>
        <x:v>4770.86</x:v>
      </x:c>
      <x:c r="S279" s="18" t="n">
        <x:f>'D03_Accounts'!D23</x:f>
        <x:v>0</x:v>
      </x:c>
      <x:c r="T279" s="24" t="n">
        <x:f>R279*S279</x:f>
        <x:v>0</x:v>
      </x:c>
      <x:c r="U279" s="25" t="str">
        <x:f>'D03_Mappings'!E73</x:f>
        <x:v>ap</x:v>
      </x:c>
      <x:c r="V279" s="24" t="str">
        <x:f>IF(I279="",IF(U279="people","PAYROLL","UNMAPPED"),I279)</x:f>
        <x:v>V.OFFICE</x:v>
      </x:c>
      <x:c r="W279" s="24" t="n">
        <x:f>IF(AND(G279="GL.CASH",L279="operating"),Q279,0)</x:f>
        <x:v>0</x:v>
      </x:c>
      <x:c r="X279" s="24" t="n">
        <x:f>IF(AND(G279="GL.CASH",L279="operating"),P279,0)</x:f>
        <x:v>0</x:v>
      </x:c>
      <x:c r="Y279" s="24" t="n">
        <x:f>IF(AND(G279="GL.CASH",L279="investing"),Q279-P279,0)</x:f>
        <x:v>0</x:v>
      </x:c>
      <x:c r="Z279" s="24" t="n">
        <x:f>IF(AND(G279="GL.CASH",L279="financing"),P279,0)</x:f>
        <x:v>0</x:v>
      </x:c>
      <x:c r="AA279" s="24" t="n">
        <x:f>IF(AND(G279="GL.CASH",L279="financing"),Q279,0)</x:f>
        <x:v>0</x:v>
      </x:c>
    </x:row>
    <x:row r="280" ht="25" customHeight="1">
      <x:c r="A280" s="3" t="str">
        <x:v>ACT/PAY-OFFICE-M02/2</x:v>
      </x:c>
      <x:c r="B280" s="3" t="str">
        <x:v>PAY-OFFICE-M02</x:v>
      </x:c>
      <x:c r="C280" s="16" t="n">
        <x:v>3</x:v>
      </x:c>
      <x:c r="D280" s="30" t="n">
        <x:v>46468</x:v>
      </x:c>
      <x:c r="E280" s="30" t="n">
        <x:v>46419</x:v>
      </x:c>
      <x:c r="F280" s="30" t="n">
        <x:v>46468</x:v>
      </x:c>
      <x:c r="G280" s="3" t="str">
        <x:v>GL.CASH</x:v>
      </x:c>
      <x:c r="H280" s="3" t="str">
        <x:v>CORP</x:v>
      </x:c>
      <x:c r="I280" s="3" t="str">
        <x:v>V.OFFICE</x:v>
      </x:c>
      <x:c r="J280" s="3" t="str">
        <x:v>MAP.ACTUAL.COST.PAY.V.OFFICE.CORP</x:v>
      </x:c>
      <x:c r="K280" s="3" t="str">
        <x:v>WC.SUPPLIER_AP</x:v>
      </x:c>
      <x:c r="L280" s="3" t="str">
        <x:v>operating</x:v>
      </x:c>
      <x:c r="M280" s="3" t="str">
        <x:v>not_applicable</x:v>
      </x:c>
      <x:c r="N280" s="3" t="str">
        <x:v>not_applicable</x:v>
      </x:c>
      <x:c r="O280" s="3" t="str">
        <x:v>not_applicable</x:v>
      </x:c>
      <x:c r="P280" s="32" t="n">
        <x:v>0</x:v>
      </x:c>
      <x:c r="Q280" s="32" t="n">
        <x:v>4770.86</x:v>
      </x:c>
      <x:c r="R280" s="24" t="n">
        <x:f>P280-Q280</x:f>
        <x:v>-4770.86</x:v>
      </x:c>
      <x:c r="S280" s="18" t="n">
        <x:f>'D03_Accounts'!D11</x:f>
        <x:v>0</x:v>
      </x:c>
      <x:c r="T280" s="24" t="n">
        <x:f>R280*S280</x:f>
        <x:v>0</x:v>
      </x:c>
      <x:c r="U280" s="25" t="str">
        <x:f>'D03_Mappings'!E74</x:f>
        <x:v>cash</x:v>
      </x:c>
      <x:c r="V280" s="24" t="str">
        <x:f>IF(I280="",IF(U280="people","PAYROLL","UNMAPPED"),I280)</x:f>
        <x:v>V.OFFICE</x:v>
      </x:c>
      <x:c r="W280" s="24" t="n">
        <x:f>IF(AND(G280="GL.CASH",L280="operating"),Q280,0)</x:f>
        <x:v>4770.86</x:v>
      </x:c>
      <x:c r="X280" s="24" t="n">
        <x:f>IF(AND(G280="GL.CASH",L280="operating"),P280,0)</x:f>
        <x:v>0</x:v>
      </x:c>
      <x:c r="Y280" s="24" t="n">
        <x:f>IF(AND(G280="GL.CASH",L280="investing"),Q280-P280,0)</x:f>
        <x:v>0</x:v>
      </x:c>
      <x:c r="Z280" s="24" t="n">
        <x:f>IF(AND(G280="GL.CASH",L280="financing"),P280,0)</x:f>
        <x:v>0</x:v>
      </x:c>
      <x:c r="AA280" s="24" t="n">
        <x:f>IF(AND(G280="GL.CASH",L280="financing"),Q280,0)</x:f>
        <x:v>0</x:v>
      </x:c>
    </x:row>
    <x:row r="281" ht="25" customHeight="1">
      <x:c r="A281" s="3" t="str">
        <x:v>ACT/PAY-PAYADMIN-M02/1</x:v>
      </x:c>
      <x:c r="B281" s="3" t="str">
        <x:v>PAY-PAYADMIN-M02</x:v>
      </x:c>
      <x:c r="C281" s="16" t="n">
        <x:v>3</x:v>
      </x:c>
      <x:c r="D281" s="30" t="n">
        <x:v>46468</x:v>
      </x:c>
      <x:c r="E281" s="30" t="n">
        <x:v>46419</x:v>
      </x:c>
      <x:c r="F281" s="30" t="n">
        <x:v>46468</x:v>
      </x:c>
      <x:c r="G281" s="3" t="str">
        <x:v>GL.AP.SUPPLIER</x:v>
      </x:c>
      <x:c r="H281" s="3" t="str">
        <x:v>FIN</x:v>
      </x:c>
      <x:c r="I281" s="3" t="str">
        <x:v>V.ACCOUNTS</x:v>
      </x:c>
      <x:c r="J281" s="3" t="str">
        <x:v>MAP.ACTUAL.COST.PAY.V.ACCOUNTS.FIN</x:v>
      </x:c>
      <x:c r="K281" s="3" t="str">
        <x:v>WC.SUPPLIER_AP</x:v>
      </x:c>
      <x:c r="L281" s="3" t="str">
        <x:v>operating</x:v>
      </x:c>
      <x:c r="M281" s="3" t="str">
        <x:v>not_applicable</x:v>
      </x:c>
      <x:c r="N281" s="3" t="str">
        <x:v>not_applicable</x:v>
      </x:c>
      <x:c r="O281" s="3" t="str">
        <x:v>not_applicable</x:v>
      </x:c>
      <x:c r="P281" s="32" t="n">
        <x:v>89.25</x:v>
      </x:c>
      <x:c r="Q281" s="32" t="n">
        <x:v>0</x:v>
      </x:c>
      <x:c r="R281" s="24" t="n">
        <x:f>P281-Q281</x:f>
        <x:v>89.25</x:v>
      </x:c>
      <x:c r="S281" s="18" t="n">
        <x:f>'D03_Accounts'!D23</x:f>
        <x:v>0</x:v>
      </x:c>
      <x:c r="T281" s="24" t="n">
        <x:f>R281*S281</x:f>
        <x:v>0</x:v>
      </x:c>
      <x:c r="U281" s="25" t="str">
        <x:f>'D03_Mappings'!E57</x:f>
        <x:v>ap</x:v>
      </x:c>
      <x:c r="V281" s="24" t="str">
        <x:f>IF(I281="",IF(U281="people","PAYROLL","UNMAPPED"),I281)</x:f>
        <x:v>V.ACCOUNTS</x:v>
      </x:c>
      <x:c r="W281" s="24" t="n">
        <x:f>IF(AND(G281="GL.CASH",L281="operating"),Q281,0)</x:f>
        <x:v>0</x:v>
      </x:c>
      <x:c r="X281" s="24" t="n">
        <x:f>IF(AND(G281="GL.CASH",L281="operating"),P281,0)</x:f>
        <x:v>0</x:v>
      </x:c>
      <x:c r="Y281" s="24" t="n">
        <x:f>IF(AND(G281="GL.CASH",L281="investing"),Q281-P281,0)</x:f>
        <x:v>0</x:v>
      </x:c>
      <x:c r="Z281" s="24" t="n">
        <x:f>IF(AND(G281="GL.CASH",L281="financing"),P281,0)</x:f>
        <x:v>0</x:v>
      </x:c>
      <x:c r="AA281" s="24" t="n">
        <x:f>IF(AND(G281="GL.CASH",L281="financing"),Q281,0)</x:f>
        <x:v>0</x:v>
      </x:c>
    </x:row>
    <x:row r="282" ht="25" customHeight="1">
      <x:c r="A282" s="3" t="str">
        <x:v>ACT/PAY-PAYADMIN-M02/2</x:v>
      </x:c>
      <x:c r="B282" s="3" t="str">
        <x:v>PAY-PAYADMIN-M02</x:v>
      </x:c>
      <x:c r="C282" s="16" t="n">
        <x:v>3</x:v>
      </x:c>
      <x:c r="D282" s="30" t="n">
        <x:v>46468</x:v>
      </x:c>
      <x:c r="E282" s="30" t="n">
        <x:v>46419</x:v>
      </x:c>
      <x:c r="F282" s="30" t="n">
        <x:v>46468</x:v>
      </x:c>
      <x:c r="G282" s="3" t="str">
        <x:v>GL.CASH</x:v>
      </x:c>
      <x:c r="H282" s="3" t="str">
        <x:v>FIN</x:v>
      </x:c>
      <x:c r="I282" s="3" t="str">
        <x:v>V.ACCOUNTS</x:v>
      </x:c>
      <x:c r="J282" s="3" t="str">
        <x:v>MAP.ACTUAL.COST.PAY.V.ACCOUNTS.FIN</x:v>
      </x:c>
      <x:c r="K282" s="3" t="str">
        <x:v>WC.SUPPLIER_AP</x:v>
      </x:c>
      <x:c r="L282" s="3" t="str">
        <x:v>operating</x:v>
      </x:c>
      <x:c r="M282" s="3" t="str">
        <x:v>not_applicable</x:v>
      </x:c>
      <x:c r="N282" s="3" t="str">
        <x:v>not_applicable</x:v>
      </x:c>
      <x:c r="O282" s="3" t="str">
        <x:v>not_applicable</x:v>
      </x:c>
      <x:c r="P282" s="32" t="n">
        <x:v>0</x:v>
      </x:c>
      <x:c r="Q282" s="32" t="n">
        <x:v>89.25</x:v>
      </x:c>
      <x:c r="R282" s="24" t="n">
        <x:f>P282-Q282</x:f>
        <x:v>-89.25</x:v>
      </x:c>
      <x:c r="S282" s="18" t="n">
        <x:f>'D03_Accounts'!D11</x:f>
        <x:v>0</x:v>
      </x:c>
      <x:c r="T282" s="24" t="n">
        <x:f>R282*S282</x:f>
        <x:v>0</x:v>
      </x:c>
      <x:c r="U282" s="25" t="str">
        <x:f>'D03_Mappings'!E58</x:f>
        <x:v>cash</x:v>
      </x:c>
      <x:c r="V282" s="24" t="str">
        <x:f>IF(I282="",IF(U282="people","PAYROLL","UNMAPPED"),I282)</x:f>
        <x:v>V.ACCOUNTS</x:v>
      </x:c>
      <x:c r="W282" s="24" t="n">
        <x:f>IF(AND(G282="GL.CASH",L282="operating"),Q282,0)</x:f>
        <x:v>89.25</x:v>
      </x:c>
      <x:c r="X282" s="24" t="n">
        <x:f>IF(AND(G282="GL.CASH",L282="operating"),P282,0)</x:f>
        <x:v>0</x:v>
      </x:c>
      <x:c r="Y282" s="24" t="n">
        <x:f>IF(AND(G282="GL.CASH",L282="investing"),Q282-P282,0)</x:f>
        <x:v>0</x:v>
      </x:c>
      <x:c r="Z282" s="24" t="n">
        <x:f>IF(AND(G282="GL.CASH",L282="financing"),P282,0)</x:f>
        <x:v>0</x:v>
      </x:c>
      <x:c r="AA282" s="24" t="n">
        <x:f>IF(AND(G282="GL.CASH",L282="financing"),Q282,0)</x:f>
        <x:v>0</x:v>
      </x:c>
    </x:row>
    <x:row r="283" ht="25" customHeight="1">
      <x:c r="A283" s="3" t="str">
        <x:v>ACT/PAY-SW-M02-P01/1</x:v>
      </x:c>
      <x:c r="B283" s="3" t="str">
        <x:v>PAY-SW-M02-P01</x:v>
      </x:c>
      <x:c r="C283" s="16" t="n">
        <x:v>3</x:v>
      </x:c>
      <x:c r="D283" s="30" t="n">
        <x:v>46468</x:v>
      </x:c>
      <x:c r="E283" s="30" t="n">
        <x:v>46419</x:v>
      </x:c>
      <x:c r="F283" s="30" t="n">
        <x:v>46468</x:v>
      </x:c>
      <x:c r="G283" s="3" t="str">
        <x:v>GL.AP.SUPPLIER</x:v>
      </x:c>
      <x:c r="H283" s="3" t="str">
        <x:v>MGMT</x:v>
      </x:c>
      <x:c r="I283" s="3" t="str">
        <x:v>V.SOFTWARE</x:v>
      </x:c>
      <x:c r="J283" s="3" t="str">
        <x:v>MAP.ACTUAL.COST.PAY.V.SOFTWARE.MGMT</x:v>
      </x:c>
      <x:c r="K283" s="3" t="str">
        <x:v>WC.SUPPLIER_AP</x:v>
      </x:c>
      <x:c r="L283" s="3" t="str">
        <x:v>operating</x:v>
      </x:c>
      <x:c r="M283" s="3" t="str">
        <x:v>not_applicable</x:v>
      </x:c>
      <x:c r="N283" s="3" t="str">
        <x:v>not_applicable</x:v>
      </x:c>
      <x:c r="O283" s="3" t="str">
        <x:v>not_applicable</x:v>
      </x:c>
      <x:c r="P283" s="32" t="n">
        <x:v>450</x:v>
      </x:c>
      <x:c r="Q283" s="32" t="n">
        <x:v>0</x:v>
      </x:c>
      <x:c r="R283" s="24" t="n">
        <x:f>P283-Q283</x:f>
        <x:v>450</x:v>
      </x:c>
      <x:c r="S283" s="18" t="n">
        <x:f>'D03_Accounts'!D23</x:f>
        <x:v>0</x:v>
      </x:c>
      <x:c r="T283" s="24" t="n">
        <x:f>R283*S283</x:f>
        <x:v>0</x:v>
      </x:c>
      <x:c r="U283" s="25" t="str">
        <x:f>'D03_Mappings'!E87</x:f>
        <x:v>ap</x:v>
      </x:c>
      <x:c r="V283" s="24" t="str">
        <x:f>IF(I283="",IF(U283="people","PAYROLL","UNMAPPED"),I283)</x:f>
        <x:v>V.SOFTWARE</x:v>
      </x:c>
      <x:c r="W283" s="24" t="n">
        <x:f>IF(AND(G283="GL.CASH",L283="operating"),Q283,0)</x:f>
        <x:v>0</x:v>
      </x:c>
      <x:c r="X283" s="24" t="n">
        <x:f>IF(AND(G283="GL.CASH",L283="operating"),P283,0)</x:f>
        <x:v>0</x:v>
      </x:c>
      <x:c r="Y283" s="24" t="n">
        <x:f>IF(AND(G283="GL.CASH",L283="investing"),Q283-P283,0)</x:f>
        <x:v>0</x:v>
      </x:c>
      <x:c r="Z283" s="24" t="n">
        <x:f>IF(AND(G283="GL.CASH",L283="financing"),P283,0)</x:f>
        <x:v>0</x:v>
      </x:c>
      <x:c r="AA283" s="24" t="n">
        <x:f>IF(AND(G283="GL.CASH",L283="financing"),Q283,0)</x:f>
        <x:v>0</x:v>
      </x:c>
    </x:row>
    <x:row r="284" ht="25" customHeight="1">
      <x:c r="A284" s="3" t="str">
        <x:v>ACT/PAY-SW-M02-P01/2</x:v>
      </x:c>
      <x:c r="B284" s="3" t="str">
        <x:v>PAY-SW-M02-P01</x:v>
      </x:c>
      <x:c r="C284" s="16" t="n">
        <x:v>3</x:v>
      </x:c>
      <x:c r="D284" s="30" t="n">
        <x:v>46468</x:v>
      </x:c>
      <x:c r="E284" s="30" t="n">
        <x:v>46419</x:v>
      </x:c>
      <x:c r="F284" s="30" t="n">
        <x:v>46468</x:v>
      </x:c>
      <x:c r="G284" s="3" t="str">
        <x:v>GL.CASH</x:v>
      </x:c>
      <x:c r="H284" s="3" t="str">
        <x:v>MGMT</x:v>
      </x:c>
      <x:c r="I284" s="3" t="str">
        <x:v>V.SOFTWARE</x:v>
      </x:c>
      <x:c r="J284" s="3" t="str">
        <x:v>MAP.ACTUAL.COST.PAY.V.SOFTWARE.MGMT</x:v>
      </x:c>
      <x:c r="K284" s="3" t="str">
        <x:v>WC.SUPPLIER_AP</x:v>
      </x:c>
      <x:c r="L284" s="3" t="str">
        <x:v>operating</x:v>
      </x:c>
      <x:c r="M284" s="3" t="str">
        <x:v>not_applicable</x:v>
      </x:c>
      <x:c r="N284" s="3" t="str">
        <x:v>not_applicable</x:v>
      </x:c>
      <x:c r="O284" s="3" t="str">
        <x:v>not_applicable</x:v>
      </x:c>
      <x:c r="P284" s="32" t="n">
        <x:v>0</x:v>
      </x:c>
      <x:c r="Q284" s="32" t="n">
        <x:v>450</x:v>
      </x:c>
      <x:c r="R284" s="24" t="n">
        <x:f>P284-Q284</x:f>
        <x:v>-450</x:v>
      </x:c>
      <x:c r="S284" s="18" t="n">
        <x:f>'D03_Accounts'!D11</x:f>
        <x:v>0</x:v>
      </x:c>
      <x:c r="T284" s="24" t="n">
        <x:f>R284*S284</x:f>
        <x:v>0</x:v>
      </x:c>
      <x:c r="U284" s="25" t="str">
        <x:f>'D03_Mappings'!E88</x:f>
        <x:v>cash</x:v>
      </x:c>
      <x:c r="V284" s="24" t="str">
        <x:f>IF(I284="",IF(U284="people","PAYROLL","UNMAPPED"),I284)</x:f>
        <x:v>V.SOFTWARE</x:v>
      </x:c>
      <x:c r="W284" s="24" t="n">
        <x:f>IF(AND(G284="GL.CASH",L284="operating"),Q284,0)</x:f>
        <x:v>450</x:v>
      </x:c>
      <x:c r="X284" s="24" t="n">
        <x:f>IF(AND(G284="GL.CASH",L284="operating"),P284,0)</x:f>
        <x:v>0</x:v>
      </x:c>
      <x:c r="Y284" s="24" t="n">
        <x:f>IF(AND(G284="GL.CASH",L284="investing"),Q284-P284,0)</x:f>
        <x:v>0</x:v>
      </x:c>
      <x:c r="Z284" s="24" t="n">
        <x:f>IF(AND(G284="GL.CASH",L284="financing"),P284,0)</x:f>
        <x:v>0</x:v>
      </x:c>
      <x:c r="AA284" s="24" t="n">
        <x:f>IF(AND(G284="GL.CASH",L284="financing"),Q284,0)</x:f>
        <x:v>0</x:v>
      </x:c>
    </x:row>
    <x:row r="285" ht="25" customHeight="1">
      <x:c r="A285" s="3" t="str">
        <x:v>ACT/PAY-SW-M02-P02/1</x:v>
      </x:c>
      <x:c r="B285" s="3" t="str">
        <x:v>PAY-SW-M02-P02</x:v>
      </x:c>
      <x:c r="C285" s="16" t="n">
        <x:v>3</x:v>
      </x:c>
      <x:c r="D285" s="30" t="n">
        <x:v>46468</x:v>
      </x:c>
      <x:c r="E285" s="30" t="n">
        <x:v>46419</x:v>
      </x:c>
      <x:c r="F285" s="30" t="n">
        <x:v>46468</x:v>
      </x:c>
      <x:c r="G285" s="3" t="str">
        <x:v>GL.AP.SUPPLIER</x:v>
      </x:c>
      <x:c r="H285" s="3" t="str">
        <x:v>ENG</x:v>
      </x:c>
      <x:c r="I285" s="3" t="str">
        <x:v>V.SOFTWARE</x:v>
      </x:c>
      <x:c r="J285" s="3" t="str">
        <x:v>MAP.ACTUAL.COST.PAY.V.SOFTWARE.ENG</x:v>
      </x:c>
      <x:c r="K285" s="3" t="str">
        <x:v>WC.SUPPLIER_AP</x:v>
      </x:c>
      <x:c r="L285" s="3" t="str">
        <x:v>operating</x:v>
      </x:c>
      <x:c r="M285" s="3" t="str">
        <x:v>not_applicable</x:v>
      </x:c>
      <x:c r="N285" s="3" t="str">
        <x:v>not_applicable</x:v>
      </x:c>
      <x:c r="O285" s="3" t="str">
        <x:v>not_applicable</x:v>
      </x:c>
      <x:c r="P285" s="32" t="n">
        <x:v>450</x:v>
      </x:c>
      <x:c r="Q285" s="32" t="n">
        <x:v>0</x:v>
      </x:c>
      <x:c r="R285" s="24" t="n">
        <x:f>P285-Q285</x:f>
        <x:v>450</x:v>
      </x:c>
      <x:c r="S285" s="18" t="n">
        <x:f>'D03_Accounts'!D23</x:f>
        <x:v>0</x:v>
      </x:c>
      <x:c r="T285" s="24" t="n">
        <x:f>R285*S285</x:f>
        <x:v>0</x:v>
      </x:c>
      <x:c r="U285" s="25" t="str">
        <x:f>'D03_Mappings'!E85</x:f>
        <x:v>ap</x:v>
      </x:c>
      <x:c r="V285" s="24" t="str">
        <x:f>IF(I285="",IF(U285="people","PAYROLL","UNMAPPED"),I285)</x:f>
        <x:v>V.SOFTWARE</x:v>
      </x:c>
      <x:c r="W285" s="24" t="n">
        <x:f>IF(AND(G285="GL.CASH",L285="operating"),Q285,0)</x:f>
        <x:v>0</x:v>
      </x:c>
      <x:c r="X285" s="24" t="n">
        <x:f>IF(AND(G285="GL.CASH",L285="operating"),P285,0)</x:f>
        <x:v>0</x:v>
      </x:c>
      <x:c r="Y285" s="24" t="n">
        <x:f>IF(AND(G285="GL.CASH",L285="investing"),Q285-P285,0)</x:f>
        <x:v>0</x:v>
      </x:c>
      <x:c r="Z285" s="24" t="n">
        <x:f>IF(AND(G285="GL.CASH",L285="financing"),P285,0)</x:f>
        <x:v>0</x:v>
      </x:c>
      <x:c r="AA285" s="24" t="n">
        <x:f>IF(AND(G285="GL.CASH",L285="financing"),Q285,0)</x:f>
        <x:v>0</x:v>
      </x:c>
    </x:row>
    <x:row r="286" ht="25" customHeight="1">
      <x:c r="A286" s="3" t="str">
        <x:v>ACT/PAY-SW-M02-P02/2</x:v>
      </x:c>
      <x:c r="B286" s="3" t="str">
        <x:v>PAY-SW-M02-P02</x:v>
      </x:c>
      <x:c r="C286" s="16" t="n">
        <x:v>3</x:v>
      </x:c>
      <x:c r="D286" s="30" t="n">
        <x:v>46468</x:v>
      </x:c>
      <x:c r="E286" s="30" t="n">
        <x:v>46419</x:v>
      </x:c>
      <x:c r="F286" s="30" t="n">
        <x:v>46468</x:v>
      </x:c>
      <x:c r="G286" s="3" t="str">
        <x:v>GL.CASH</x:v>
      </x:c>
      <x:c r="H286" s="3" t="str">
        <x:v>ENG</x:v>
      </x:c>
      <x:c r="I286" s="3" t="str">
        <x:v>V.SOFTWARE</x:v>
      </x:c>
      <x:c r="J286" s="3" t="str">
        <x:v>MAP.ACTUAL.COST.PAY.V.SOFTWARE.ENG</x:v>
      </x:c>
      <x:c r="K286" s="3" t="str">
        <x:v>WC.SUPPLIER_AP</x:v>
      </x:c>
      <x:c r="L286" s="3" t="str">
        <x:v>operating</x:v>
      </x:c>
      <x:c r="M286" s="3" t="str">
        <x:v>not_applicable</x:v>
      </x:c>
      <x:c r="N286" s="3" t="str">
        <x:v>not_applicable</x:v>
      </x:c>
      <x:c r="O286" s="3" t="str">
        <x:v>not_applicable</x:v>
      </x:c>
      <x:c r="P286" s="32" t="n">
        <x:v>0</x:v>
      </x:c>
      <x:c r="Q286" s="32" t="n">
        <x:v>450</x:v>
      </x:c>
      <x:c r="R286" s="24" t="n">
        <x:f>P286-Q286</x:f>
        <x:v>-450</x:v>
      </x:c>
      <x:c r="S286" s="18" t="n">
        <x:f>'D03_Accounts'!D11</x:f>
        <x:v>0</x:v>
      </x:c>
      <x:c r="T286" s="24" t="n">
        <x:f>R286*S286</x:f>
        <x:v>0</x:v>
      </x:c>
      <x:c r="U286" s="25" t="str">
        <x:f>'D03_Mappings'!E86</x:f>
        <x:v>cash</x:v>
      </x:c>
      <x:c r="V286" s="24" t="str">
        <x:f>IF(I286="",IF(U286="people","PAYROLL","UNMAPPED"),I286)</x:f>
        <x:v>V.SOFTWARE</x:v>
      </x:c>
      <x:c r="W286" s="24" t="n">
        <x:f>IF(AND(G286="GL.CASH",L286="operating"),Q286,0)</x:f>
        <x:v>450</x:v>
      </x:c>
      <x:c r="X286" s="24" t="n">
        <x:f>IF(AND(G286="GL.CASH",L286="operating"),P286,0)</x:f>
        <x:v>0</x:v>
      </x:c>
      <x:c r="Y286" s="24" t="n">
        <x:f>IF(AND(G286="GL.CASH",L286="investing"),Q286-P286,0)</x:f>
        <x:v>0</x:v>
      </x:c>
      <x:c r="Z286" s="24" t="n">
        <x:f>IF(AND(G286="GL.CASH",L286="financing"),P286,0)</x:f>
        <x:v>0</x:v>
      </x:c>
      <x:c r="AA286" s="24" t="n">
        <x:f>IF(AND(G286="GL.CASH",L286="financing"),Q286,0)</x:f>
        <x:v>0</x:v>
      </x:c>
    </x:row>
    <x:row r="287" ht="25" customHeight="1">
      <x:c r="A287" s="3" t="str">
        <x:v>ACT/PAY-SW-M02-P03/1</x:v>
      </x:c>
      <x:c r="B287" s="3" t="str">
        <x:v>PAY-SW-M02-P03</x:v>
      </x:c>
      <x:c r="C287" s="16" t="n">
        <x:v>3</x:v>
      </x:c>
      <x:c r="D287" s="30" t="n">
        <x:v>46468</x:v>
      </x:c>
      <x:c r="E287" s="30" t="n">
        <x:v>46419</x:v>
      </x:c>
      <x:c r="F287" s="30" t="n">
        <x:v>46468</x:v>
      </x:c>
      <x:c r="G287" s="3" t="str">
        <x:v>GL.AP.SUPPLIER</x:v>
      </x:c>
      <x:c r="H287" s="3" t="str">
        <x:v>ENG</x:v>
      </x:c>
      <x:c r="I287" s="3" t="str">
        <x:v>V.SOFTWARE</x:v>
      </x:c>
      <x:c r="J287" s="3" t="str">
        <x:v>MAP.ACTUAL.COST.PAY.V.SOFTWARE.ENG</x:v>
      </x:c>
      <x:c r="K287" s="3" t="str">
        <x:v>WC.SUPPLIER_AP</x:v>
      </x:c>
      <x:c r="L287" s="3" t="str">
        <x:v>operating</x:v>
      </x:c>
      <x:c r="M287" s="3" t="str">
        <x:v>not_applicable</x:v>
      </x:c>
      <x:c r="N287" s="3" t="str">
        <x:v>not_applicable</x:v>
      </x:c>
      <x:c r="O287" s="3" t="str">
        <x:v>not_applicable</x:v>
      </x:c>
      <x:c r="P287" s="32" t="n">
        <x:v>450</x:v>
      </x:c>
      <x:c r="Q287" s="32" t="n">
        <x:v>0</x:v>
      </x:c>
      <x:c r="R287" s="24" t="n">
        <x:f>P287-Q287</x:f>
        <x:v>450</x:v>
      </x:c>
      <x:c r="S287" s="18" t="n">
        <x:f>'D03_Accounts'!D23</x:f>
        <x:v>0</x:v>
      </x:c>
      <x:c r="T287" s="24" t="n">
        <x:f>R287*S287</x:f>
        <x:v>0</x:v>
      </x:c>
      <x:c r="U287" s="25" t="str">
        <x:f>'D03_Mappings'!E85</x:f>
        <x:v>ap</x:v>
      </x:c>
      <x:c r="V287" s="24" t="str">
        <x:f>IF(I287="",IF(U287="people","PAYROLL","UNMAPPED"),I287)</x:f>
        <x:v>V.SOFTWARE</x:v>
      </x:c>
      <x:c r="W287" s="24" t="n">
        <x:f>IF(AND(G287="GL.CASH",L287="operating"),Q287,0)</x:f>
        <x:v>0</x:v>
      </x:c>
      <x:c r="X287" s="24" t="n">
        <x:f>IF(AND(G287="GL.CASH",L287="operating"),P287,0)</x:f>
        <x:v>0</x:v>
      </x:c>
      <x:c r="Y287" s="24" t="n">
        <x:f>IF(AND(G287="GL.CASH",L287="investing"),Q287-P287,0)</x:f>
        <x:v>0</x:v>
      </x:c>
      <x:c r="Z287" s="24" t="n">
        <x:f>IF(AND(G287="GL.CASH",L287="financing"),P287,0)</x:f>
        <x:v>0</x:v>
      </x:c>
      <x:c r="AA287" s="24" t="n">
        <x:f>IF(AND(G287="GL.CASH",L287="financing"),Q287,0)</x:f>
        <x:v>0</x:v>
      </x:c>
    </x:row>
    <x:row r="288" ht="25" customHeight="1">
      <x:c r="A288" s="3" t="str">
        <x:v>ACT/PAY-SW-M02-P03/2</x:v>
      </x:c>
      <x:c r="B288" s="3" t="str">
        <x:v>PAY-SW-M02-P03</x:v>
      </x:c>
      <x:c r="C288" s="16" t="n">
        <x:v>3</x:v>
      </x:c>
      <x:c r="D288" s="30" t="n">
        <x:v>46468</x:v>
      </x:c>
      <x:c r="E288" s="30" t="n">
        <x:v>46419</x:v>
      </x:c>
      <x:c r="F288" s="30" t="n">
        <x:v>46468</x:v>
      </x:c>
      <x:c r="G288" s="3" t="str">
        <x:v>GL.CASH</x:v>
      </x:c>
      <x:c r="H288" s="3" t="str">
        <x:v>ENG</x:v>
      </x:c>
      <x:c r="I288" s="3" t="str">
        <x:v>V.SOFTWARE</x:v>
      </x:c>
      <x:c r="J288" s="3" t="str">
        <x:v>MAP.ACTUAL.COST.PAY.V.SOFTWARE.ENG</x:v>
      </x:c>
      <x:c r="K288" s="3" t="str">
        <x:v>WC.SUPPLIER_AP</x:v>
      </x:c>
      <x:c r="L288" s="3" t="str">
        <x:v>operating</x:v>
      </x:c>
      <x:c r="M288" s="3" t="str">
        <x:v>not_applicable</x:v>
      </x:c>
      <x:c r="N288" s="3" t="str">
        <x:v>not_applicable</x:v>
      </x:c>
      <x:c r="O288" s="3" t="str">
        <x:v>not_applicable</x:v>
      </x:c>
      <x:c r="P288" s="32" t="n">
        <x:v>0</x:v>
      </x:c>
      <x:c r="Q288" s="32" t="n">
        <x:v>450</x:v>
      </x:c>
      <x:c r="R288" s="24" t="n">
        <x:f>P288-Q288</x:f>
        <x:v>-450</x:v>
      </x:c>
      <x:c r="S288" s="18" t="n">
        <x:f>'D03_Accounts'!D11</x:f>
        <x:v>0</x:v>
      </x:c>
      <x:c r="T288" s="24" t="n">
        <x:f>R288*S288</x:f>
        <x:v>0</x:v>
      </x:c>
      <x:c r="U288" s="25" t="str">
        <x:f>'D03_Mappings'!E86</x:f>
        <x:v>cash</x:v>
      </x:c>
      <x:c r="V288" s="24" t="str">
        <x:f>IF(I288="",IF(U288="people","PAYROLL","UNMAPPED"),I288)</x:f>
        <x:v>V.SOFTWARE</x:v>
      </x:c>
      <x:c r="W288" s="24" t="n">
        <x:f>IF(AND(G288="GL.CASH",L288="operating"),Q288,0)</x:f>
        <x:v>450</x:v>
      </x:c>
      <x:c r="X288" s="24" t="n">
        <x:f>IF(AND(G288="GL.CASH",L288="operating"),P288,0)</x:f>
        <x:v>0</x:v>
      </x:c>
      <x:c r="Y288" s="24" t="n">
        <x:f>IF(AND(G288="GL.CASH",L288="investing"),Q288-P288,0)</x:f>
        <x:v>0</x:v>
      </x:c>
      <x:c r="Z288" s="24" t="n">
        <x:f>IF(AND(G288="GL.CASH",L288="financing"),P288,0)</x:f>
        <x:v>0</x:v>
      </x:c>
      <x:c r="AA288" s="24" t="n">
        <x:f>IF(AND(G288="GL.CASH",L288="financing"),Q288,0)</x:f>
        <x:v>0</x:v>
      </x:c>
    </x:row>
    <x:row r="289" ht="25" customHeight="1">
      <x:c r="A289" s="3" t="str">
        <x:v>ACT/PAYROLL-M03-P01/1</x:v>
      </x:c>
      <x:c r="B289" s="3" t="str">
        <x:v>PAYROLL-M03-P01</x:v>
      </x:c>
      <x:c r="C289" s="16" t="n">
        <x:v>3</x:v>
      </x:c>
      <x:c r="D289" s="30" t="n">
        <x:v>46474</x:v>
      </x:c>
      <x:c r="E289" s="30" t="n">
        <x:v>46447</x:v>
      </x:c>
      <x:c r="F289" s="30" t="n">
        <x:v>46474</x:v>
      </x:c>
      <x:c r="G289" s="3" t="str">
        <x:v>GL.PEOPLE.SALARY</x:v>
      </x:c>
      <x:c r="H289" s="3" t="str">
        <x:v>MGMT</x:v>
      </x:c>
      <x:c r="I289" s="3" t="str">
        <x:v>PAYROLL</x:v>
      </x:c>
      <x:c r="J289" s="3" t="str">
        <x:v>MAP.ACTUAL.PAYROLL.SALARY.MGMT.PAYROLL.MGMT</x:v>
      </x:c>
      <x:c r="K289" s="3" t="str">
        <x:v>PPL.SALARY</x:v>
      </x:c>
      <x:c r="L289" s="3" t="str">
        <x:v>operating</x:v>
      </x:c>
      <x:c r="M289" s="3" t="str">
        <x:v>recurring</x:v>
      </x:c>
      <x:c r="N289" s="3" t="str">
        <x:v>committed</x:v>
      </x:c>
      <x:c r="O289" s="3" t="str">
        <x:v>fixed</x:v>
      </x:c>
      <x:c r="P289" s="32" t="n">
        <x:v>5433.75</x:v>
      </x:c>
      <x:c r="Q289" s="32" t="n">
        <x:v>0</x:v>
      </x:c>
      <x:c r="R289" s="24" t="n">
        <x:f>P289-Q289</x:f>
        <x:v>5433.75</x:v>
      </x:c>
      <x:c r="S289" s="18" t="n">
        <x:f>'D03_Accounts'!D91</x:f>
        <x:v>1</x:v>
      </x:c>
      <x:c r="T289" s="24" t="n">
        <x:f>R289*S289</x:f>
        <x:v>5433.75</x:v>
      </x:c>
      <x:c r="U289" s="25" t="str">
        <x:f>'D03_Mappings'!E222</x:f>
        <x:v>people</x:v>
      </x:c>
      <x:c r="V289" s="24" t="str">
        <x:f>IF(I289="",IF(U289="people","PAYROLL","UNMAPPED"),I289)</x:f>
        <x:v>PAYROLL</x:v>
      </x:c>
      <x:c r="W289" s="24" t="n">
        <x:f>IF(AND(G289="GL.CASH",L289="operating"),Q289,0)</x:f>
        <x:v>0</x:v>
      </x:c>
      <x:c r="X289" s="24" t="n">
        <x:f>IF(AND(G289="GL.CASH",L289="operating"),P289,0)</x:f>
        <x:v>0</x:v>
      </x:c>
      <x:c r="Y289" s="24" t="n">
        <x:f>IF(AND(G289="GL.CASH",L289="investing"),Q289-P289,0)</x:f>
        <x:v>0</x:v>
      </x:c>
      <x:c r="Z289" s="24" t="n">
        <x:f>IF(AND(G289="GL.CASH",L289="financing"),P289,0)</x:f>
        <x:v>0</x:v>
      </x:c>
      <x:c r="AA289" s="24" t="n">
        <x:f>IF(AND(G289="GL.CASH",L289="financing"),Q289,0)</x:f>
        <x:v>0</x:v>
      </x:c>
    </x:row>
    <x:row r="290" ht="25" customHeight="1">
      <x:c r="A290" s="3" t="str">
        <x:v>ACT/PAYROLL-M03-P01/2</x:v>
      </x:c>
      <x:c r="B290" s="3" t="str">
        <x:v>PAYROLL-M03-P01</x:v>
      </x:c>
      <x:c r="C290" s="16" t="n">
        <x:v>3</x:v>
      </x:c>
      <x:c r="D290" s="30" t="n">
        <x:v>46474</x:v>
      </x:c>
      <x:c r="E290" s="30" t="n">
        <x:v>46447</x:v>
      </x:c>
      <x:c r="F290" s="30" t="n">
        <x:v>46474</x:v>
      </x:c>
      <x:c r="G290" s="3" t="str">
        <x:v>GL.CASH</x:v>
      </x:c>
      <x:c r="H290" s="3" t="str">
        <x:v>MGMT</x:v>
      </x:c>
      <x:c r="I290" s="3" t="str">
        <x:v>PAYROLL</x:v>
      </x:c>
      <x:c r="J290" s="3" t="str">
        <x:v>MAP.ACTUAL.PAYROLL.SALARY.MGMT.PAYROLL.MGMT</x:v>
      </x:c>
      <x:c r="K290" s="3" t="str">
        <x:v>PPL.SALARY</x:v>
      </x:c>
      <x:c r="L290" s="3" t="str">
        <x:v>operating</x:v>
      </x:c>
      <x:c r="M290" s="3" t="str">
        <x:v>not_applicable</x:v>
      </x:c>
      <x:c r="N290" s="3" t="str">
        <x:v>not_applicable</x:v>
      </x:c>
      <x:c r="O290" s="3" t="str">
        <x:v>not_applicable</x:v>
      </x:c>
      <x:c r="P290" s="32" t="n">
        <x:v>0</x:v>
      </x:c>
      <x:c r="Q290" s="32" t="n">
        <x:v>5433.75</x:v>
      </x:c>
      <x:c r="R290" s="24" t="n">
        <x:f>P290-Q290</x:f>
        <x:v>-5433.75</x:v>
      </x:c>
      <x:c r="S290" s="18" t="n">
        <x:f>'D03_Accounts'!D11</x:f>
        <x:v>0</x:v>
      </x:c>
      <x:c r="T290" s="24" t="n">
        <x:f>R290*S290</x:f>
        <x:v>0</x:v>
      </x:c>
      <x:c r="U290" s="25" t="str">
        <x:f>'D03_Mappings'!E223</x:f>
        <x:v>cash</x:v>
      </x:c>
      <x:c r="V290" s="24" t="str">
        <x:f>IF(I290="",IF(U290="people","PAYROLL","UNMAPPED"),I290)</x:f>
        <x:v>PAYROLL</x:v>
      </x:c>
      <x:c r="W290" s="24" t="n">
        <x:f>IF(AND(G290="GL.CASH",L290="operating"),Q290,0)</x:f>
        <x:v>5433.75</x:v>
      </x:c>
      <x:c r="X290" s="24" t="n">
        <x:f>IF(AND(G290="GL.CASH",L290="operating"),P290,0)</x:f>
        <x:v>0</x:v>
      </x:c>
      <x:c r="Y290" s="24" t="n">
        <x:f>IF(AND(G290="GL.CASH",L290="investing"),Q290-P290,0)</x:f>
        <x:v>0</x:v>
      </x:c>
      <x:c r="Z290" s="24" t="n">
        <x:f>IF(AND(G290="GL.CASH",L290="financing"),P290,0)</x:f>
        <x:v>0</x:v>
      </x:c>
      <x:c r="AA290" s="24" t="n">
        <x:f>IF(AND(G290="GL.CASH",L290="financing"),Q290,0)</x:f>
        <x:v>0</x:v>
      </x:c>
    </x:row>
    <x:row r="291" ht="25" customHeight="1">
      <x:c r="A291" s="3" t="str">
        <x:v>ACT/PAYROLL-M03-P02/1</x:v>
      </x:c>
      <x:c r="B291" s="3" t="str">
        <x:v>PAYROLL-M03-P02</x:v>
      </x:c>
      <x:c r="C291" s="16" t="n">
        <x:v>3</x:v>
      </x:c>
      <x:c r="D291" s="30" t="n">
        <x:v>46474</x:v>
      </x:c>
      <x:c r="E291" s="30" t="n">
        <x:v>46447</x:v>
      </x:c>
      <x:c r="F291" s="30" t="n">
        <x:v>46474</x:v>
      </x:c>
      <x:c r="G291" s="3" t="str">
        <x:v>GL.PEOPLE.SALARY</x:v>
      </x:c>
      <x:c r="H291" s="3" t="str">
        <x:v>ENG</x:v>
      </x:c>
      <x:c r="I291" s="3" t="str">
        <x:v>PAYROLL</x:v>
      </x:c>
      <x:c r="J291" s="3" t="str">
        <x:v>MAP.ACTUAL.PAYROLL.SALARY.ENG.PAYROLL.ENG</x:v>
      </x:c>
      <x:c r="K291" s="3" t="str">
        <x:v>PPL.SALARY</x:v>
      </x:c>
      <x:c r="L291" s="3" t="str">
        <x:v>operating</x:v>
      </x:c>
      <x:c r="M291" s="3" t="str">
        <x:v>recurring</x:v>
      </x:c>
      <x:c r="N291" s="3" t="str">
        <x:v>committed</x:v>
      </x:c>
      <x:c r="O291" s="3" t="str">
        <x:v>fixed</x:v>
      </x:c>
      <x:c r="P291" s="32" t="n">
        <x:v>5433.75</x:v>
      </x:c>
      <x:c r="Q291" s="32" t="n">
        <x:v>0</x:v>
      </x:c>
      <x:c r="R291" s="24" t="n">
        <x:f>P291-Q291</x:f>
        <x:v>5433.75</x:v>
      </x:c>
      <x:c r="S291" s="18" t="n">
        <x:f>'D03_Accounts'!D91</x:f>
        <x:v>1</x:v>
      </x:c>
      <x:c r="T291" s="24" t="n">
        <x:f>R291*S291</x:f>
        <x:v>5433.75</x:v>
      </x:c>
      <x:c r="U291" s="25" t="str">
        <x:f>'D03_Mappings'!E220</x:f>
        <x:v>people</x:v>
      </x:c>
      <x:c r="V291" s="24" t="str">
        <x:f>IF(I291="",IF(U291="people","PAYROLL","UNMAPPED"),I291)</x:f>
        <x:v>PAYROLL</x:v>
      </x:c>
      <x:c r="W291" s="24" t="n">
        <x:f>IF(AND(G291="GL.CASH",L291="operating"),Q291,0)</x:f>
        <x:v>0</x:v>
      </x:c>
      <x:c r="X291" s="24" t="n">
        <x:f>IF(AND(G291="GL.CASH",L291="operating"),P291,0)</x:f>
        <x:v>0</x:v>
      </x:c>
      <x:c r="Y291" s="24" t="n">
        <x:f>IF(AND(G291="GL.CASH",L291="investing"),Q291-P291,0)</x:f>
        <x:v>0</x:v>
      </x:c>
      <x:c r="Z291" s="24" t="n">
        <x:f>IF(AND(G291="GL.CASH",L291="financing"),P291,0)</x:f>
        <x:v>0</x:v>
      </x:c>
      <x:c r="AA291" s="24" t="n">
        <x:f>IF(AND(G291="GL.CASH",L291="financing"),Q291,0)</x:f>
        <x:v>0</x:v>
      </x:c>
    </x:row>
    <x:row r="292" ht="25" customHeight="1">
      <x:c r="A292" s="3" t="str">
        <x:v>ACT/PAYROLL-M03-P02/2</x:v>
      </x:c>
      <x:c r="B292" s="3" t="str">
        <x:v>PAYROLL-M03-P02</x:v>
      </x:c>
      <x:c r="C292" s="16" t="n">
        <x:v>3</x:v>
      </x:c>
      <x:c r="D292" s="30" t="n">
        <x:v>46474</x:v>
      </x:c>
      <x:c r="E292" s="30" t="n">
        <x:v>46447</x:v>
      </x:c>
      <x:c r="F292" s="30" t="n">
        <x:v>46474</x:v>
      </x:c>
      <x:c r="G292" s="3" t="str">
        <x:v>GL.CASH</x:v>
      </x:c>
      <x:c r="H292" s="3" t="str">
        <x:v>ENG</x:v>
      </x:c>
      <x:c r="I292" s="3" t="str">
        <x:v>PAYROLL</x:v>
      </x:c>
      <x:c r="J292" s="3" t="str">
        <x:v>MAP.ACTUAL.PAYROLL.SALARY.ENG.PAYROLL.ENG</x:v>
      </x:c>
      <x:c r="K292" s="3" t="str">
        <x:v>PPL.SALARY</x:v>
      </x:c>
      <x:c r="L292" s="3" t="str">
        <x:v>operating</x:v>
      </x:c>
      <x:c r="M292" s="3" t="str">
        <x:v>not_applicable</x:v>
      </x:c>
      <x:c r="N292" s="3" t="str">
        <x:v>not_applicable</x:v>
      </x:c>
      <x:c r="O292" s="3" t="str">
        <x:v>not_applicable</x:v>
      </x:c>
      <x:c r="P292" s="32" t="n">
        <x:v>0</x:v>
      </x:c>
      <x:c r="Q292" s="32" t="n">
        <x:v>5433.75</x:v>
      </x:c>
      <x:c r="R292" s="24" t="n">
        <x:f>P292-Q292</x:f>
        <x:v>-5433.75</x:v>
      </x:c>
      <x:c r="S292" s="18" t="n">
        <x:f>'D03_Accounts'!D11</x:f>
        <x:v>0</x:v>
      </x:c>
      <x:c r="T292" s="24" t="n">
        <x:f>R292*S292</x:f>
        <x:v>0</x:v>
      </x:c>
      <x:c r="U292" s="25" t="str">
        <x:f>'D03_Mappings'!E221</x:f>
        <x:v>cash</x:v>
      </x:c>
      <x:c r="V292" s="24" t="str">
        <x:f>IF(I292="",IF(U292="people","PAYROLL","UNMAPPED"),I292)</x:f>
        <x:v>PAYROLL</x:v>
      </x:c>
      <x:c r="W292" s="24" t="n">
        <x:f>IF(AND(G292="GL.CASH",L292="operating"),Q292,0)</x:f>
        <x:v>5433.75</x:v>
      </x:c>
      <x:c r="X292" s="24" t="n">
        <x:f>IF(AND(G292="GL.CASH",L292="operating"),P292,0)</x:f>
        <x:v>0</x:v>
      </x:c>
      <x:c r="Y292" s="24" t="n">
        <x:f>IF(AND(G292="GL.CASH",L292="investing"),Q292-P292,0)</x:f>
        <x:v>0</x:v>
      </x:c>
      <x:c r="Z292" s="24" t="n">
        <x:f>IF(AND(G292="GL.CASH",L292="financing"),P292,0)</x:f>
        <x:v>0</x:v>
      </x:c>
      <x:c r="AA292" s="24" t="n">
        <x:f>IF(AND(G292="GL.CASH",L292="financing"),Q292,0)</x:f>
        <x:v>0</x:v>
      </x:c>
    </x:row>
    <x:row r="293" ht="25" customHeight="1">
      <x:c r="A293" s="3" t="str">
        <x:v>ACT/PAYROLL-M03-P03/1</x:v>
      </x:c>
      <x:c r="B293" s="3" t="str">
        <x:v>PAYROLL-M03-P03</x:v>
      </x:c>
      <x:c r="C293" s="16" t="n">
        <x:v>3</x:v>
      </x:c>
      <x:c r="D293" s="30" t="n">
        <x:v>46474</x:v>
      </x:c>
      <x:c r="E293" s="30" t="n">
        <x:v>46447</x:v>
      </x:c>
      <x:c r="F293" s="30" t="n">
        <x:v>46474</x:v>
      </x:c>
      <x:c r="G293" s="3" t="str">
        <x:v>GL.PEOPLE.SALARY</x:v>
      </x:c>
      <x:c r="H293" s="3" t="str">
        <x:v>ENG</x:v>
      </x:c>
      <x:c r="I293" s="3" t="str">
        <x:v>PAYROLL</x:v>
      </x:c>
      <x:c r="J293" s="3" t="str">
        <x:v>MAP.ACTUAL.PAYROLL.SALARY.ENG.PAYROLL.ENG</x:v>
      </x:c>
      <x:c r="K293" s="3" t="str">
        <x:v>PPL.SALARY</x:v>
      </x:c>
      <x:c r="L293" s="3" t="str">
        <x:v>operating</x:v>
      </x:c>
      <x:c r="M293" s="3" t="str">
        <x:v>recurring</x:v>
      </x:c>
      <x:c r="N293" s="3" t="str">
        <x:v>committed</x:v>
      </x:c>
      <x:c r="O293" s="3" t="str">
        <x:v>fixed</x:v>
      </x:c>
      <x:c r="P293" s="32" t="n">
        <x:v>7762.5</x:v>
      </x:c>
      <x:c r="Q293" s="32" t="n">
        <x:v>0</x:v>
      </x:c>
      <x:c r="R293" s="24" t="n">
        <x:f>P293-Q293</x:f>
        <x:v>7762.5</x:v>
      </x:c>
      <x:c r="S293" s="18" t="n">
        <x:f>'D03_Accounts'!D91</x:f>
        <x:v>1</x:v>
      </x:c>
      <x:c r="T293" s="24" t="n">
        <x:f>R293*S293</x:f>
        <x:v>7762.5</x:v>
      </x:c>
      <x:c r="U293" s="25" t="str">
        <x:f>'D03_Mappings'!E220</x:f>
        <x:v>people</x:v>
      </x:c>
      <x:c r="V293" s="24" t="str">
        <x:f>IF(I293="",IF(U293="people","PAYROLL","UNMAPPED"),I293)</x:f>
        <x:v>PAYROLL</x:v>
      </x:c>
      <x:c r="W293" s="24" t="n">
        <x:f>IF(AND(G293="GL.CASH",L293="operating"),Q293,0)</x:f>
        <x:v>0</x:v>
      </x:c>
      <x:c r="X293" s="24" t="n">
        <x:f>IF(AND(G293="GL.CASH",L293="operating"),P293,0)</x:f>
        <x:v>0</x:v>
      </x:c>
      <x:c r="Y293" s="24" t="n">
        <x:f>IF(AND(G293="GL.CASH",L293="investing"),Q293-P293,0)</x:f>
        <x:v>0</x:v>
      </x:c>
      <x:c r="Z293" s="24" t="n">
        <x:f>IF(AND(G293="GL.CASH",L293="financing"),P293,0)</x:f>
        <x:v>0</x:v>
      </x:c>
      <x:c r="AA293" s="24" t="n">
        <x:f>IF(AND(G293="GL.CASH",L293="financing"),Q293,0)</x:f>
        <x:v>0</x:v>
      </x:c>
    </x:row>
    <x:row r="294" ht="25" customHeight="1">
      <x:c r="A294" s="3" t="str">
        <x:v>ACT/PAYROLL-M03-P03/2</x:v>
      </x:c>
      <x:c r="B294" s="3" t="str">
        <x:v>PAYROLL-M03-P03</x:v>
      </x:c>
      <x:c r="C294" s="16" t="n">
        <x:v>3</x:v>
      </x:c>
      <x:c r="D294" s="30" t="n">
        <x:v>46474</x:v>
      </x:c>
      <x:c r="E294" s="30" t="n">
        <x:v>46447</x:v>
      </x:c>
      <x:c r="F294" s="30" t="n">
        <x:v>46474</x:v>
      </x:c>
      <x:c r="G294" s="3" t="str">
        <x:v>GL.CASH</x:v>
      </x:c>
      <x:c r="H294" s="3" t="str">
        <x:v>ENG</x:v>
      </x:c>
      <x:c r="I294" s="3" t="str">
        <x:v>PAYROLL</x:v>
      </x:c>
      <x:c r="J294" s="3" t="str">
        <x:v>MAP.ACTUAL.PAYROLL.SALARY.ENG.PAYROLL.ENG</x:v>
      </x:c>
      <x:c r="K294" s="3" t="str">
        <x:v>PPL.SALARY</x:v>
      </x:c>
      <x:c r="L294" s="3" t="str">
        <x:v>operating</x:v>
      </x:c>
      <x:c r="M294" s="3" t="str">
        <x:v>not_applicable</x:v>
      </x:c>
      <x:c r="N294" s="3" t="str">
        <x:v>not_applicable</x:v>
      </x:c>
      <x:c r="O294" s="3" t="str">
        <x:v>not_applicable</x:v>
      </x:c>
      <x:c r="P294" s="32" t="n">
        <x:v>0</x:v>
      </x:c>
      <x:c r="Q294" s="32" t="n">
        <x:v>7762.5</x:v>
      </x:c>
      <x:c r="R294" s="24" t="n">
        <x:f>P294-Q294</x:f>
        <x:v>-7762.5</x:v>
      </x:c>
      <x:c r="S294" s="18" t="n">
        <x:f>'D03_Accounts'!D11</x:f>
        <x:v>0</x:v>
      </x:c>
      <x:c r="T294" s="24" t="n">
        <x:f>R294*S294</x:f>
        <x:v>0</x:v>
      </x:c>
      <x:c r="U294" s="25" t="str">
        <x:f>'D03_Mappings'!E221</x:f>
        <x:v>cash</x:v>
      </x:c>
      <x:c r="V294" s="24" t="str">
        <x:f>IF(I294="",IF(U294="people","PAYROLL","UNMAPPED"),I294)</x:f>
        <x:v>PAYROLL</x:v>
      </x:c>
      <x:c r="W294" s="24" t="n">
        <x:f>IF(AND(G294="GL.CASH",L294="operating"),Q294,0)</x:f>
        <x:v>7762.5</x:v>
      </x:c>
      <x:c r="X294" s="24" t="n">
        <x:f>IF(AND(G294="GL.CASH",L294="operating"),P294,0)</x:f>
        <x:v>0</x:v>
      </x:c>
      <x:c r="Y294" s="24" t="n">
        <x:f>IF(AND(G294="GL.CASH",L294="investing"),Q294-P294,0)</x:f>
        <x:v>0</x:v>
      </x:c>
      <x:c r="Z294" s="24" t="n">
        <x:f>IF(AND(G294="GL.CASH",L294="financing"),P294,0)</x:f>
        <x:v>0</x:v>
      </x:c>
      <x:c r="AA294" s="24" t="n">
        <x:f>IF(AND(G294="GL.CASH",L294="financing"),Q294,0)</x:f>
        <x:v>0</x:v>
      </x:c>
    </x:row>
    <x:row r="295" ht="25" customHeight="1">
      <x:c r="A295" s="3" t="str">
        <x:v>ACT/PAYROLL-M03-P03/3</x:v>
      </x:c>
      <x:c r="B295" s="3" t="str">
        <x:v>PAYROLL-M03-P03</x:v>
      </x:c>
      <x:c r="C295" s="16" t="n">
        <x:v>3</x:v>
      </x:c>
      <x:c r="D295" s="30" t="n">
        <x:v>46474</x:v>
      </x:c>
      <x:c r="E295" s="30" t="n">
        <x:v>46447</x:v>
      </x:c>
      <x:c r="F295" s="30" t="n">
        <x:v>46474</x:v>
      </x:c>
      <x:c r="G295" s="3" t="str">
        <x:v>GL.PEOPLE.RV</x:v>
      </x:c>
      <x:c r="H295" s="3" t="str">
        <x:v>ENG</x:v>
      </x:c>
      <x:c r="I295" s="3" t="str">
        <x:v>PAYROLL</x:v>
      </x:c>
      <x:c r="J295" s="3" t="str">
        <x:v>MAP.ACTUAL.PAYROLL.RV.ENG.PAYROLL.ENG</x:v>
      </x:c>
      <x:c r="K295" s="3" t="str">
        <x:v>PPL.RV</x:v>
      </x:c>
      <x:c r="L295" s="3" t="str">
        <x:v>operating</x:v>
      </x:c>
      <x:c r="M295" s="3" t="str">
        <x:v>recurring</x:v>
      </x:c>
      <x:c r="N295" s="3" t="str">
        <x:v>committed</x:v>
      </x:c>
      <x:c r="O295" s="3" t="str">
        <x:v>fixed</x:v>
      </x:c>
      <x:c r="P295" s="32" t="n">
        <x:v>721.91</x:v>
      </x:c>
      <x:c r="Q295" s="32" t="n">
        <x:v>0</x:v>
      </x:c>
      <x:c r="R295" s="24" t="n">
        <x:f>P295-Q295</x:f>
        <x:v>721.91</x:v>
      </x:c>
      <x:c r="S295" s="18" t="n">
        <x:f>'D03_Accounts'!D92</x:f>
        <x:v>1</x:v>
      </x:c>
      <x:c r="T295" s="24" t="n">
        <x:f>R295*S295</x:f>
        <x:v>721.91</x:v>
      </x:c>
      <x:c r="U295" s="25" t="str">
        <x:f>'D03_Mappings'!E210</x:f>
        <x:v>people</x:v>
      </x:c>
      <x:c r="V295" s="24" t="str">
        <x:f>IF(I295="",IF(U295="people","PAYROLL","UNMAPPED"),I295)</x:f>
        <x:v>PAYROLL</x:v>
      </x:c>
      <x:c r="W295" s="24" t="n">
        <x:f>IF(AND(G295="GL.CASH",L295="operating"),Q295,0)</x:f>
        <x:v>0</x:v>
      </x:c>
      <x:c r="X295" s="24" t="n">
        <x:f>IF(AND(G295="GL.CASH",L295="operating"),P295,0)</x:f>
        <x:v>0</x:v>
      </x:c>
      <x:c r="Y295" s="24" t="n">
        <x:f>IF(AND(G295="GL.CASH",L295="investing"),Q295-P295,0)</x:f>
        <x:v>0</x:v>
      </x:c>
      <x:c r="Z295" s="24" t="n">
        <x:f>IF(AND(G295="GL.CASH",L295="financing"),P295,0)</x:f>
        <x:v>0</x:v>
      </x:c>
      <x:c r="AA295" s="24" t="n">
        <x:f>IF(AND(G295="GL.CASH",L295="financing"),Q295,0)</x:f>
        <x:v>0</x:v>
      </x:c>
    </x:row>
    <x:row r="296" ht="25" customHeight="1">
      <x:c r="A296" s="3" t="str">
        <x:v>ACT/PAYROLL-M03-P03/4</x:v>
      </x:c>
      <x:c r="B296" s="3" t="str">
        <x:v>PAYROLL-M03-P03</x:v>
      </x:c>
      <x:c r="C296" s="16" t="n">
        <x:v>3</x:v>
      </x:c>
      <x:c r="D296" s="30" t="n">
        <x:v>46474</x:v>
      </x:c>
      <x:c r="E296" s="30" t="n">
        <x:v>46447</x:v>
      </x:c>
      <x:c r="F296" s="30" t="n">
        <x:v>46474</x:v>
      </x:c>
      <x:c r="G296" s="3" t="str">
        <x:v>GL.CASH</x:v>
      </x:c>
      <x:c r="H296" s="3" t="str">
        <x:v>ENG</x:v>
      </x:c>
      <x:c r="I296" s="3" t="str">
        <x:v>PAYROLL</x:v>
      </x:c>
      <x:c r="J296" s="3" t="str">
        <x:v>MAP.ACTUAL.PAYROLL.RV.ENG.PAYROLL.ENG</x:v>
      </x:c>
      <x:c r="K296" s="3" t="str">
        <x:v>PPL.RV</x:v>
      </x:c>
      <x:c r="L296" s="3" t="str">
        <x:v>operating</x:v>
      </x:c>
      <x:c r="M296" s="3" t="str">
        <x:v>not_applicable</x:v>
      </x:c>
      <x:c r="N296" s="3" t="str">
        <x:v>not_applicable</x:v>
      </x:c>
      <x:c r="O296" s="3" t="str">
        <x:v>not_applicable</x:v>
      </x:c>
      <x:c r="P296" s="32" t="n">
        <x:v>0</x:v>
      </x:c>
      <x:c r="Q296" s="32" t="n">
        <x:v>721.91</x:v>
      </x:c>
      <x:c r="R296" s="24" t="n">
        <x:f>P296-Q296</x:f>
        <x:v>-721.91</x:v>
      </x:c>
      <x:c r="S296" s="18" t="n">
        <x:f>'D03_Accounts'!D11</x:f>
        <x:v>0</x:v>
      </x:c>
      <x:c r="T296" s="24" t="n">
        <x:f>R296*S296</x:f>
        <x:v>0</x:v>
      </x:c>
      <x:c r="U296" s="25" t="str">
        <x:f>'D03_Mappings'!E211</x:f>
        <x:v>cash</x:v>
      </x:c>
      <x:c r="V296" s="24" t="str">
        <x:f>IF(I296="",IF(U296="people","PAYROLL","UNMAPPED"),I296)</x:f>
        <x:v>PAYROLL</x:v>
      </x:c>
      <x:c r="W296" s="24" t="n">
        <x:f>IF(AND(G296="GL.CASH",L296="operating"),Q296,0)</x:f>
        <x:v>721.91</x:v>
      </x:c>
      <x:c r="X296" s="24" t="n">
        <x:f>IF(AND(G296="GL.CASH",L296="operating"),P296,0)</x:f>
        <x:v>0</x:v>
      </x:c>
      <x:c r="Y296" s="24" t="n">
        <x:f>IF(AND(G296="GL.CASH",L296="investing"),Q296-P296,0)</x:f>
        <x:v>0</x:v>
      </x:c>
      <x:c r="Z296" s="24" t="n">
        <x:f>IF(AND(G296="GL.CASH",L296="financing"),P296,0)</x:f>
        <x:v>0</x:v>
      </x:c>
      <x:c r="AA296" s="24" t="n">
        <x:f>IF(AND(G296="GL.CASH",L296="financing"),Q296,0)</x:f>
        <x:v>0</x:v>
      </x:c>
    </x:row>
    <x:row r="297" ht="25" customHeight="1">
      <x:c r="A297" s="3" t="str">
        <x:v>ACT/PAYROLL-M03-P03/5</x:v>
      </x:c>
      <x:c r="B297" s="3" t="str">
        <x:v>PAYROLL-M03-P03</x:v>
      </x:c>
      <x:c r="C297" s="16" t="n">
        <x:v>3</x:v>
      </x:c>
      <x:c r="D297" s="30" t="n">
        <x:v>46474</x:v>
      </x:c>
      <x:c r="E297" s="30" t="n">
        <x:v>46447</x:v>
      </x:c>
      <x:c r="F297" s="30" t="n">
        <x:v>46474</x:v>
      </x:c>
      <x:c r="G297" s="3" t="str">
        <x:v>GL.PEOPLE.AV</x:v>
      </x:c>
      <x:c r="H297" s="3" t="str">
        <x:v>ENG</x:v>
      </x:c>
      <x:c r="I297" s="3" t="str">
        <x:v>PAYROLL</x:v>
      </x:c>
      <x:c r="J297" s="3" t="str">
        <x:v>MAP.ACTUAL.PAYROLL.AV.ENG.PAYROLL.ENG</x:v>
      </x:c>
      <x:c r="K297" s="3" t="str">
        <x:v>PPL.AV</x:v>
      </x:c>
      <x:c r="L297" s="3" t="str">
        <x:v>operating</x:v>
      </x:c>
      <x:c r="M297" s="3" t="str">
        <x:v>recurring</x:v>
      </x:c>
      <x:c r="N297" s="3" t="str">
        <x:v>committed</x:v>
      </x:c>
      <x:c r="O297" s="3" t="str">
        <x:v>fixed</x:v>
      </x:c>
      <x:c r="P297" s="32" t="n">
        <x:v>100.91</x:v>
      </x:c>
      <x:c r="Q297" s="32" t="n">
        <x:v>0</x:v>
      </x:c>
      <x:c r="R297" s="24" t="n">
        <x:f>P297-Q297</x:f>
        <x:v>100.91</x:v>
      </x:c>
      <x:c r="S297" s="18" t="n">
        <x:f>'D03_Accounts'!D93</x:f>
        <x:v>1</x:v>
      </x:c>
      <x:c r="T297" s="24" t="n">
        <x:f>R297*S297</x:f>
        <x:v>100.91</x:v>
      </x:c>
      <x:c r="U297" s="25" t="str">
        <x:f>'D03_Mappings'!E160</x:f>
        <x:v>people</x:v>
      </x:c>
      <x:c r="V297" s="24" t="str">
        <x:f>IF(I297="",IF(U297="people","PAYROLL","UNMAPPED"),I297)</x:f>
        <x:v>PAYROLL</x:v>
      </x:c>
      <x:c r="W297" s="24" t="n">
        <x:f>IF(AND(G297="GL.CASH",L297="operating"),Q297,0)</x:f>
        <x:v>0</x:v>
      </x:c>
      <x:c r="X297" s="24" t="n">
        <x:f>IF(AND(G297="GL.CASH",L297="operating"),P297,0)</x:f>
        <x:v>0</x:v>
      </x:c>
      <x:c r="Y297" s="24" t="n">
        <x:f>IF(AND(G297="GL.CASH",L297="investing"),Q297-P297,0)</x:f>
        <x:v>0</x:v>
      </x:c>
      <x:c r="Z297" s="24" t="n">
        <x:f>IF(AND(G297="GL.CASH",L297="financing"),P297,0)</x:f>
        <x:v>0</x:v>
      </x:c>
      <x:c r="AA297" s="24" t="n">
        <x:f>IF(AND(G297="GL.CASH",L297="financing"),Q297,0)</x:f>
        <x:v>0</x:v>
      </x:c>
    </x:row>
    <x:row r="298" ht="25" customHeight="1">
      <x:c r="A298" s="3" t="str">
        <x:v>ACT/PAYROLL-M03-P03/6</x:v>
      </x:c>
      <x:c r="B298" s="3" t="str">
        <x:v>PAYROLL-M03-P03</x:v>
      </x:c>
      <x:c r="C298" s="16" t="n">
        <x:v>3</x:v>
      </x:c>
      <x:c r="D298" s="30" t="n">
        <x:v>46474</x:v>
      </x:c>
      <x:c r="E298" s="30" t="n">
        <x:v>46447</x:v>
      </x:c>
      <x:c r="F298" s="30" t="n">
        <x:v>46474</x:v>
      </x:c>
      <x:c r="G298" s="3" t="str">
        <x:v>GL.CASH</x:v>
      </x:c>
      <x:c r="H298" s="3" t="str">
        <x:v>ENG</x:v>
      </x:c>
      <x:c r="I298" s="3" t="str">
        <x:v>PAYROLL</x:v>
      </x:c>
      <x:c r="J298" s="3" t="str">
        <x:v>MAP.ACTUAL.PAYROLL.AV.ENG.PAYROLL.ENG</x:v>
      </x:c>
      <x:c r="K298" s="3" t="str">
        <x:v>PPL.AV</x:v>
      </x:c>
      <x:c r="L298" s="3" t="str">
        <x:v>operating</x:v>
      </x:c>
      <x:c r="M298" s="3" t="str">
        <x:v>not_applicable</x:v>
      </x:c>
      <x:c r="N298" s="3" t="str">
        <x:v>not_applicable</x:v>
      </x:c>
      <x:c r="O298" s="3" t="str">
        <x:v>not_applicable</x:v>
      </x:c>
      <x:c r="P298" s="32" t="n">
        <x:v>0</x:v>
      </x:c>
      <x:c r="Q298" s="32" t="n">
        <x:v>100.91</x:v>
      </x:c>
      <x:c r="R298" s="24" t="n">
        <x:f>P298-Q298</x:f>
        <x:v>-100.91</x:v>
      </x:c>
      <x:c r="S298" s="18" t="n">
        <x:f>'D03_Accounts'!D11</x:f>
        <x:v>0</x:v>
      </x:c>
      <x:c r="T298" s="24" t="n">
        <x:f>R298*S298</x:f>
        <x:v>0</x:v>
      </x:c>
      <x:c r="U298" s="25" t="str">
        <x:f>'D03_Mappings'!E161</x:f>
        <x:v>cash</x:v>
      </x:c>
      <x:c r="V298" s="24" t="str">
        <x:f>IF(I298="",IF(U298="people","PAYROLL","UNMAPPED"),I298)</x:f>
        <x:v>PAYROLL</x:v>
      </x:c>
      <x:c r="W298" s="24" t="n">
        <x:f>IF(AND(G298="GL.CASH",L298="operating"),Q298,0)</x:f>
        <x:v>100.91</x:v>
      </x:c>
      <x:c r="X298" s="24" t="n">
        <x:f>IF(AND(G298="GL.CASH",L298="operating"),P298,0)</x:f>
        <x:v>0</x:v>
      </x:c>
      <x:c r="Y298" s="24" t="n">
        <x:f>IF(AND(G298="GL.CASH",L298="investing"),Q298-P298,0)</x:f>
        <x:v>0</x:v>
      </x:c>
      <x:c r="Z298" s="24" t="n">
        <x:f>IF(AND(G298="GL.CASH",L298="financing"),P298,0)</x:f>
        <x:v>0</x:v>
      </x:c>
      <x:c r="AA298" s="24" t="n">
        <x:f>IF(AND(G298="GL.CASH",L298="financing"),Q298,0)</x:f>
        <x:v>0</x:v>
      </x:c>
    </x:row>
    <x:row r="299" ht="25" customHeight="1">
      <x:c r="A299" s="3" t="str">
        <x:v>ACT/PAYROLL-M03-P03/7</x:v>
      </x:c>
      <x:c r="B299" s="3" t="str">
        <x:v>PAYROLL-M03-P03</x:v>
      </x:c>
      <x:c r="C299" s="16" t="n">
        <x:v>3</x:v>
      </x:c>
      <x:c r="D299" s="30" t="n">
        <x:v>46474</x:v>
      </x:c>
      <x:c r="E299" s="30" t="n">
        <x:v>46447</x:v>
      </x:c>
      <x:c r="F299" s="30" t="n">
        <x:v>46474</x:v>
      </x:c>
      <x:c r="G299" s="3" t="str">
        <x:v>GL.PEOPLE.KV</x:v>
      </x:c>
      <x:c r="H299" s="3" t="str">
        <x:v>ENG</x:v>
      </x:c>
      <x:c r="I299" s="3" t="str">
        <x:v>PAYROLL</x:v>
      </x:c>
      <x:c r="J299" s="3" t="str">
        <x:v>MAP.ACTUAL.PAYROLL.KV.ENG.PAYROLL.ENG</x:v>
      </x:c>
      <x:c r="K299" s="3" t="str">
        <x:v>PPL.KV</x:v>
      </x:c>
      <x:c r="L299" s="3" t="str">
        <x:v>operating</x:v>
      </x:c>
      <x:c r="M299" s="3" t="str">
        <x:v>recurring</x:v>
      </x:c>
      <x:c r="N299" s="3" t="str">
        <x:v>committed</x:v>
      </x:c>
      <x:c r="O299" s="3" t="str">
        <x:v>fixed</x:v>
      </x:c>
      <x:c r="P299" s="32" t="n">
        <x:v>564.19</x:v>
      </x:c>
      <x:c r="Q299" s="32" t="n">
        <x:v>0</x:v>
      </x:c>
      <x:c r="R299" s="24" t="n">
        <x:f>P299-Q299</x:f>
        <x:v>564.19</x:v>
      </x:c>
      <x:c r="S299" s="18" t="n">
        <x:f>'D03_Accounts'!D94</x:f>
        <x:v>1</x:v>
      </x:c>
      <x:c r="T299" s="24" t="n">
        <x:f>R299*S299</x:f>
        <x:v>564.19</x:v>
      </x:c>
      <x:c r="U299" s="25" t="str">
        <x:f>'D03_Mappings'!E190</x:f>
        <x:v>people</x:v>
      </x:c>
      <x:c r="V299" s="24" t="str">
        <x:f>IF(I299="",IF(U299="people","PAYROLL","UNMAPPED"),I299)</x:f>
        <x:v>PAYROLL</x:v>
      </x:c>
      <x:c r="W299" s="24" t="n">
        <x:f>IF(AND(G299="GL.CASH",L299="operating"),Q299,0)</x:f>
        <x:v>0</x:v>
      </x:c>
      <x:c r="X299" s="24" t="n">
        <x:f>IF(AND(G299="GL.CASH",L299="operating"),P299,0)</x:f>
        <x:v>0</x:v>
      </x:c>
      <x:c r="Y299" s="24" t="n">
        <x:f>IF(AND(G299="GL.CASH",L299="investing"),Q299-P299,0)</x:f>
        <x:v>0</x:v>
      </x:c>
      <x:c r="Z299" s="24" t="n">
        <x:f>IF(AND(G299="GL.CASH",L299="financing"),P299,0)</x:f>
        <x:v>0</x:v>
      </x:c>
      <x:c r="AA299" s="24" t="n">
        <x:f>IF(AND(G299="GL.CASH",L299="financing"),Q299,0)</x:f>
        <x:v>0</x:v>
      </x:c>
    </x:row>
    <x:row r="300" ht="25" customHeight="1">
      <x:c r="A300" s="3" t="str">
        <x:v>ACT/PAYROLL-M03-P03/8</x:v>
      </x:c>
      <x:c r="B300" s="3" t="str">
        <x:v>PAYROLL-M03-P03</x:v>
      </x:c>
      <x:c r="C300" s="16" t="n">
        <x:v>3</x:v>
      </x:c>
      <x:c r="D300" s="30" t="n">
        <x:v>46474</x:v>
      </x:c>
      <x:c r="E300" s="30" t="n">
        <x:v>46447</x:v>
      </x:c>
      <x:c r="F300" s="30" t="n">
        <x:v>46474</x:v>
      </x:c>
      <x:c r="G300" s="3" t="str">
        <x:v>GL.CASH</x:v>
      </x:c>
      <x:c r="H300" s="3" t="str">
        <x:v>ENG</x:v>
      </x:c>
      <x:c r="I300" s="3" t="str">
        <x:v>PAYROLL</x:v>
      </x:c>
      <x:c r="J300" s="3" t="str">
        <x:v>MAP.ACTUAL.PAYROLL.KV.ENG.PAYROLL.ENG</x:v>
      </x:c>
      <x:c r="K300" s="3" t="str">
        <x:v>PPL.KV</x:v>
      </x:c>
      <x:c r="L300" s="3" t="str">
        <x:v>operating</x:v>
      </x:c>
      <x:c r="M300" s="3" t="str">
        <x:v>not_applicable</x:v>
      </x:c>
      <x:c r="N300" s="3" t="str">
        <x:v>not_applicable</x:v>
      </x:c>
      <x:c r="O300" s="3" t="str">
        <x:v>not_applicable</x:v>
      </x:c>
      <x:c r="P300" s="32" t="n">
        <x:v>0</x:v>
      </x:c>
      <x:c r="Q300" s="32" t="n">
        <x:v>564.19</x:v>
      </x:c>
      <x:c r="R300" s="24" t="n">
        <x:f>P300-Q300</x:f>
        <x:v>-564.19</x:v>
      </x:c>
      <x:c r="S300" s="18" t="n">
        <x:f>'D03_Accounts'!D11</x:f>
        <x:v>0</x:v>
      </x:c>
      <x:c r="T300" s="24" t="n">
        <x:f>R300*S300</x:f>
        <x:v>0</x:v>
      </x:c>
      <x:c r="U300" s="25" t="str">
        <x:f>'D03_Mappings'!E191</x:f>
        <x:v>cash</x:v>
      </x:c>
      <x:c r="V300" s="24" t="str">
        <x:f>IF(I300="",IF(U300="people","PAYROLL","UNMAPPED"),I300)</x:f>
        <x:v>PAYROLL</x:v>
      </x:c>
      <x:c r="W300" s="24" t="n">
        <x:f>IF(AND(G300="GL.CASH",L300="operating"),Q300,0)</x:f>
        <x:v>564.19</x:v>
      </x:c>
      <x:c r="X300" s="24" t="n">
        <x:f>IF(AND(G300="GL.CASH",L300="operating"),P300,0)</x:f>
        <x:v>0</x:v>
      </x:c>
      <x:c r="Y300" s="24" t="n">
        <x:f>IF(AND(G300="GL.CASH",L300="investing"),Q300-P300,0)</x:f>
        <x:v>0</x:v>
      </x:c>
      <x:c r="Z300" s="24" t="n">
        <x:f>IF(AND(G300="GL.CASH",L300="financing"),P300,0)</x:f>
        <x:v>0</x:v>
      </x:c>
      <x:c r="AA300" s="24" t="n">
        <x:f>IF(AND(G300="GL.CASH",L300="financing"),Q300,0)</x:f>
        <x:v>0</x:v>
      </x:c>
    </x:row>
    <x:row r="301" ht="25" customHeight="1">
      <x:c r="A301" s="3" t="str">
        <x:v>ACT/PAYROLL-M03-P03/9</x:v>
      </x:c>
      <x:c r="B301" s="3" t="str">
        <x:v>PAYROLL-M03-P03</x:v>
      </x:c>
      <x:c r="C301" s="16" t="n">
        <x:v>3</x:v>
      </x:c>
      <x:c r="D301" s="30" t="n">
        <x:v>46474</x:v>
      </x:c>
      <x:c r="E301" s="30" t="n">
        <x:v>46447</x:v>
      </x:c>
      <x:c r="F301" s="30" t="n">
        <x:v>46474</x:v>
      </x:c>
      <x:c r="G301" s="3" t="str">
        <x:v>GL.PEOPLE.PV</x:v>
      </x:c>
      <x:c r="H301" s="3" t="str">
        <x:v>ENG</x:v>
      </x:c>
      <x:c r="I301" s="3" t="str">
        <x:v>PAYROLL</x:v>
      </x:c>
      <x:c r="J301" s="3" t="str">
        <x:v>MAP.ACTUAL.PAYROLL.PV.ENG.PAYROLL.ENG</x:v>
      </x:c>
      <x:c r="K301" s="3" t="str">
        <x:v>PPL.PV</x:v>
      </x:c>
      <x:c r="L301" s="3" t="str">
        <x:v>operating</x:v>
      </x:c>
      <x:c r="M301" s="3" t="str">
        <x:v>recurring</x:v>
      </x:c>
      <x:c r="N301" s="3" t="str">
        <x:v>committed</x:v>
      </x:c>
      <x:c r="O301" s="3" t="str">
        <x:v>fixed</x:v>
      </x:c>
      <x:c r="P301" s="32" t="n">
        <x:v>114.75</x:v>
      </x:c>
      <x:c r="Q301" s="32" t="n">
        <x:v>0</x:v>
      </x:c>
      <x:c r="R301" s="24" t="n">
        <x:f>P301-Q301</x:f>
        <x:v>114.75</x:v>
      </x:c>
      <x:c r="S301" s="18" t="n">
        <x:f>'D03_Accounts'!D95</x:f>
        <x:v>1</x:v>
      </x:c>
      <x:c r="T301" s="24" t="n">
        <x:f>R301*S301</x:f>
        <x:v>114.75</x:v>
      </x:c>
      <x:c r="U301" s="25" t="str">
        <x:f>'D03_Mappings'!E200</x:f>
        <x:v>people</x:v>
      </x:c>
      <x:c r="V301" s="24" t="str">
        <x:f>IF(I301="",IF(U301="people","PAYROLL","UNMAPPED"),I301)</x:f>
        <x:v>PAYROLL</x:v>
      </x:c>
      <x:c r="W301" s="24" t="n">
        <x:f>IF(AND(G301="GL.CASH",L301="operating"),Q301,0)</x:f>
        <x:v>0</x:v>
      </x:c>
      <x:c r="X301" s="24" t="n">
        <x:f>IF(AND(G301="GL.CASH",L301="operating"),P301,0)</x:f>
        <x:v>0</x:v>
      </x:c>
      <x:c r="Y301" s="24" t="n">
        <x:f>IF(AND(G301="GL.CASH",L301="investing"),Q301-P301,0)</x:f>
        <x:v>0</x:v>
      </x:c>
      <x:c r="Z301" s="24" t="n">
        <x:f>IF(AND(G301="GL.CASH",L301="financing"),P301,0)</x:f>
        <x:v>0</x:v>
      </x:c>
      <x:c r="AA301" s="24" t="n">
        <x:f>IF(AND(G301="GL.CASH",L301="financing"),Q301,0)</x:f>
        <x:v>0</x:v>
      </x:c>
    </x:row>
    <x:row r="302" ht="25" customHeight="1">
      <x:c r="A302" s="3" t="str">
        <x:v>ACT/PAYROLL-M03-P03/10</x:v>
      </x:c>
      <x:c r="B302" s="3" t="str">
        <x:v>PAYROLL-M03-P03</x:v>
      </x:c>
      <x:c r="C302" s="16" t="n">
        <x:v>3</x:v>
      </x:c>
      <x:c r="D302" s="30" t="n">
        <x:v>46474</x:v>
      </x:c>
      <x:c r="E302" s="30" t="n">
        <x:v>46447</x:v>
      </x:c>
      <x:c r="F302" s="30" t="n">
        <x:v>46474</x:v>
      </x:c>
      <x:c r="G302" s="3" t="str">
        <x:v>GL.CASH</x:v>
      </x:c>
      <x:c r="H302" s="3" t="str">
        <x:v>ENG</x:v>
      </x:c>
      <x:c r="I302" s="3" t="str">
        <x:v>PAYROLL</x:v>
      </x:c>
      <x:c r="J302" s="3" t="str">
        <x:v>MAP.ACTUAL.PAYROLL.PV.ENG.PAYROLL.ENG</x:v>
      </x:c>
      <x:c r="K302" s="3" t="str">
        <x:v>PPL.PV</x:v>
      </x:c>
      <x:c r="L302" s="3" t="str">
        <x:v>operating</x:v>
      </x:c>
      <x:c r="M302" s="3" t="str">
        <x:v>not_applicable</x:v>
      </x:c>
      <x:c r="N302" s="3" t="str">
        <x:v>not_applicable</x:v>
      </x:c>
      <x:c r="O302" s="3" t="str">
        <x:v>not_applicable</x:v>
      </x:c>
      <x:c r="P302" s="32" t="n">
        <x:v>0</x:v>
      </x:c>
      <x:c r="Q302" s="32" t="n">
        <x:v>114.75</x:v>
      </x:c>
      <x:c r="R302" s="24" t="n">
        <x:f>P302-Q302</x:f>
        <x:v>-114.75</x:v>
      </x:c>
      <x:c r="S302" s="18" t="n">
        <x:f>'D03_Accounts'!D11</x:f>
        <x:v>0</x:v>
      </x:c>
      <x:c r="T302" s="24" t="n">
        <x:f>R302*S302</x:f>
        <x:v>0</x:v>
      </x:c>
      <x:c r="U302" s="25" t="str">
        <x:f>'D03_Mappings'!E201</x:f>
        <x:v>cash</x:v>
      </x:c>
      <x:c r="V302" s="24" t="str">
        <x:f>IF(I302="",IF(U302="people","PAYROLL","UNMAPPED"),I302)</x:f>
        <x:v>PAYROLL</x:v>
      </x:c>
      <x:c r="W302" s="24" t="n">
        <x:f>IF(AND(G302="GL.CASH",L302="operating"),Q302,0)</x:f>
        <x:v>114.75</x:v>
      </x:c>
      <x:c r="X302" s="24" t="n">
        <x:f>IF(AND(G302="GL.CASH",L302="operating"),P302,0)</x:f>
        <x:v>0</x:v>
      </x:c>
      <x:c r="Y302" s="24" t="n">
        <x:f>IF(AND(G302="GL.CASH",L302="investing"),Q302-P302,0)</x:f>
        <x:v>0</x:v>
      </x:c>
      <x:c r="Z302" s="24" t="n">
        <x:f>IF(AND(G302="GL.CASH",L302="financing"),P302,0)</x:f>
        <x:v>0</x:v>
      </x:c>
      <x:c r="AA302" s="24" t="n">
        <x:f>IF(AND(G302="GL.CASH",L302="financing"),Q302,0)</x:f>
        <x:v>0</x:v>
      </x:c>
    </x:row>
    <x:row r="303" ht="25" customHeight="1">
      <x:c r="A303" s="3" t="str">
        <x:v>ACT/PAYROLL-M03-P03/11</x:v>
      </x:c>
      <x:c r="B303" s="3" t="str">
        <x:v>PAYROLL-M03-P03</x:v>
      </x:c>
      <x:c r="C303" s="16" t="n">
        <x:v>3</x:v>
      </x:c>
      <x:c r="D303" s="30" t="n">
        <x:v>46474</x:v>
      </x:c>
      <x:c r="E303" s="30" t="n">
        <x:v>46447</x:v>
      </x:c>
      <x:c r="F303" s="30" t="n">
        <x:v>46474</x:v>
      </x:c>
      <x:c r="G303" s="3" t="str">
        <x:v>GL.PEOPLE.U1</x:v>
      </x:c>
      <x:c r="H303" s="3" t="str">
        <x:v>ENG</x:v>
      </x:c>
      <x:c r="I303" s="3" t="str">
        <x:v>PAYROLL</x:v>
      </x:c>
      <x:c r="J303" s="3" t="str">
        <x:v>MAP.ACTUAL.PAYROLL.U1.ENG.PAYROLL.ENG</x:v>
      </x:c>
      <x:c r="K303" s="3" t="str">
        <x:v>PPL.U1</x:v>
      </x:c>
      <x:c r="L303" s="3" t="str">
        <x:v>operating</x:v>
      </x:c>
      <x:c r="M303" s="3" t="str">
        <x:v>recurring</x:v>
      </x:c>
      <x:c r="N303" s="3" t="str">
        <x:v>committed</x:v>
      </x:c>
      <x:c r="O303" s="3" t="str">
        <x:v>fixed</x:v>
      </x:c>
      <x:c r="P303" s="32" t="n">
        <x:v>163.01</x:v>
      </x:c>
      <x:c r="Q303" s="32" t="n">
        <x:v>0</x:v>
      </x:c>
      <x:c r="R303" s="24" t="n">
        <x:f>P303-Q303</x:f>
        <x:v>163.01</x:v>
      </x:c>
      <x:c r="S303" s="18" t="n">
        <x:f>'D03_Accounts'!D96</x:f>
        <x:v>1</x:v>
      </x:c>
      <x:c r="T303" s="24" t="n">
        <x:f>R303*S303</x:f>
        <x:v>163.01</x:v>
      </x:c>
      <x:c r="U303" s="25" t="str">
        <x:f>'D03_Mappings'!E230</x:f>
        <x:v>people</x:v>
      </x:c>
      <x:c r="V303" s="24" t="str">
        <x:f>IF(I303="",IF(U303="people","PAYROLL","UNMAPPED"),I303)</x:f>
        <x:v>PAYROLL</x:v>
      </x:c>
      <x:c r="W303" s="24" t="n">
        <x:f>IF(AND(G303="GL.CASH",L303="operating"),Q303,0)</x:f>
        <x:v>0</x:v>
      </x:c>
      <x:c r="X303" s="24" t="n">
        <x:f>IF(AND(G303="GL.CASH",L303="operating"),P303,0)</x:f>
        <x:v>0</x:v>
      </x:c>
      <x:c r="Y303" s="24" t="n">
        <x:f>IF(AND(G303="GL.CASH",L303="investing"),Q303-P303,0)</x:f>
        <x:v>0</x:v>
      </x:c>
      <x:c r="Z303" s="24" t="n">
        <x:f>IF(AND(G303="GL.CASH",L303="financing"),P303,0)</x:f>
        <x:v>0</x:v>
      </x:c>
      <x:c r="AA303" s="24" t="n">
        <x:f>IF(AND(G303="GL.CASH",L303="financing"),Q303,0)</x:f>
        <x:v>0</x:v>
      </x:c>
    </x:row>
    <x:row r="304" ht="25" customHeight="1">
      <x:c r="A304" s="3" t="str">
        <x:v>ACT/PAYROLL-M03-P03/12</x:v>
      </x:c>
      <x:c r="B304" s="3" t="str">
        <x:v>PAYROLL-M03-P03</x:v>
      </x:c>
      <x:c r="C304" s="16" t="n">
        <x:v>3</x:v>
      </x:c>
      <x:c r="D304" s="30" t="n">
        <x:v>46474</x:v>
      </x:c>
      <x:c r="E304" s="30" t="n">
        <x:v>46447</x:v>
      </x:c>
      <x:c r="F304" s="30" t="n">
        <x:v>46474</x:v>
      </x:c>
      <x:c r="G304" s="3" t="str">
        <x:v>GL.CASH</x:v>
      </x:c>
      <x:c r="H304" s="3" t="str">
        <x:v>ENG</x:v>
      </x:c>
      <x:c r="I304" s="3" t="str">
        <x:v>PAYROLL</x:v>
      </x:c>
      <x:c r="J304" s="3" t="str">
        <x:v>MAP.ACTUAL.PAYROLL.U1.ENG.PAYROLL.ENG</x:v>
      </x:c>
      <x:c r="K304" s="3" t="str">
        <x:v>PPL.U1</x:v>
      </x:c>
      <x:c r="L304" s="3" t="str">
        <x:v>operating</x:v>
      </x:c>
      <x:c r="M304" s="3" t="str">
        <x:v>not_applicable</x:v>
      </x:c>
      <x:c r="N304" s="3" t="str">
        <x:v>not_applicable</x:v>
      </x:c>
      <x:c r="O304" s="3" t="str">
        <x:v>not_applicable</x:v>
      </x:c>
      <x:c r="P304" s="32" t="n">
        <x:v>0</x:v>
      </x:c>
      <x:c r="Q304" s="32" t="n">
        <x:v>163.01</x:v>
      </x:c>
      <x:c r="R304" s="24" t="n">
        <x:f>P304-Q304</x:f>
        <x:v>-163.01</x:v>
      </x:c>
      <x:c r="S304" s="18" t="n">
        <x:f>'D03_Accounts'!D11</x:f>
        <x:v>0</x:v>
      </x:c>
      <x:c r="T304" s="24" t="n">
        <x:f>R304*S304</x:f>
        <x:v>0</x:v>
      </x:c>
      <x:c r="U304" s="25" t="str">
        <x:f>'D03_Mappings'!E231</x:f>
        <x:v>cash</x:v>
      </x:c>
      <x:c r="V304" s="24" t="str">
        <x:f>IF(I304="",IF(U304="people","PAYROLL","UNMAPPED"),I304)</x:f>
        <x:v>PAYROLL</x:v>
      </x:c>
      <x:c r="W304" s="24" t="n">
        <x:f>IF(AND(G304="GL.CASH",L304="operating"),Q304,0)</x:f>
        <x:v>163.01</x:v>
      </x:c>
      <x:c r="X304" s="24" t="n">
        <x:f>IF(AND(G304="GL.CASH",L304="operating"),P304,0)</x:f>
        <x:v>0</x:v>
      </x:c>
      <x:c r="Y304" s="24" t="n">
        <x:f>IF(AND(G304="GL.CASH",L304="investing"),Q304-P304,0)</x:f>
        <x:v>0</x:v>
      </x:c>
      <x:c r="Z304" s="24" t="n">
        <x:f>IF(AND(G304="GL.CASH",L304="financing"),P304,0)</x:f>
        <x:v>0</x:v>
      </x:c>
      <x:c r="AA304" s="24" t="n">
        <x:f>IF(AND(G304="GL.CASH",L304="financing"),Q304,0)</x:f>
        <x:v>0</x:v>
      </x:c>
    </x:row>
    <x:row r="305" ht="25" customHeight="1">
      <x:c r="A305" s="3" t="str">
        <x:v>ACT/PAYROLL-M03-P03/13</x:v>
      </x:c>
      <x:c r="B305" s="3" t="str">
        <x:v>PAYROLL-M03-P03</x:v>
      </x:c>
      <x:c r="C305" s="16" t="n">
        <x:v>3</x:v>
      </x:c>
      <x:c r="D305" s="30" t="n">
        <x:v>46474</x:v>
      </x:c>
      <x:c r="E305" s="30" t="n">
        <x:v>46447</x:v>
      </x:c>
      <x:c r="F305" s="30" t="n">
        <x:v>46474</x:v>
      </x:c>
      <x:c r="G305" s="3" t="str">
        <x:v>GL.PEOPLE.U2</x:v>
      </x:c>
      <x:c r="H305" s="3" t="str">
        <x:v>ENG</x:v>
      </x:c>
      <x:c r="I305" s="3" t="str">
        <x:v>PAYROLL</x:v>
      </x:c>
      <x:c r="J305" s="3" t="str">
        <x:v>MAP.ACTUAL.PAYROLL.U2.ENG.PAYROLL.ENG</x:v>
      </x:c>
      <x:c r="K305" s="3" t="str">
        <x:v>PPL.U2</x:v>
      </x:c>
      <x:c r="L305" s="3" t="str">
        <x:v>operating</x:v>
      </x:c>
      <x:c r="M305" s="3" t="str">
        <x:v>recurring</x:v>
      </x:c>
      <x:c r="N305" s="3" t="str">
        <x:v>committed</x:v>
      </x:c>
      <x:c r="O305" s="3" t="str">
        <x:v>fixed</x:v>
      </x:c>
      <x:c r="P305" s="32" t="n">
        <x:v>34.16</x:v>
      </x:c>
      <x:c r="Q305" s="32" t="n">
        <x:v>0</x:v>
      </x:c>
      <x:c r="R305" s="24" t="n">
        <x:f>P305-Q305</x:f>
        <x:v>34.16</x:v>
      </x:c>
      <x:c r="S305" s="18" t="n">
        <x:f>'D03_Accounts'!D97</x:f>
        <x:v>1</x:v>
      </x:c>
      <x:c r="T305" s="24" t="n">
        <x:f>R305*S305</x:f>
        <x:v>34.16</x:v>
      </x:c>
      <x:c r="U305" s="25" t="str">
        <x:f>'D03_Mappings'!E240</x:f>
        <x:v>people</x:v>
      </x:c>
      <x:c r="V305" s="24" t="str">
        <x:f>IF(I305="",IF(U305="people","PAYROLL","UNMAPPED"),I305)</x:f>
        <x:v>PAYROLL</x:v>
      </x:c>
      <x:c r="W305" s="24" t="n">
        <x:f>IF(AND(G305="GL.CASH",L305="operating"),Q305,0)</x:f>
        <x:v>0</x:v>
      </x:c>
      <x:c r="X305" s="24" t="n">
        <x:f>IF(AND(G305="GL.CASH",L305="operating"),P305,0)</x:f>
        <x:v>0</x:v>
      </x:c>
      <x:c r="Y305" s="24" t="n">
        <x:f>IF(AND(G305="GL.CASH",L305="investing"),Q305-P305,0)</x:f>
        <x:v>0</x:v>
      </x:c>
      <x:c r="Z305" s="24" t="n">
        <x:f>IF(AND(G305="GL.CASH",L305="financing"),P305,0)</x:f>
        <x:v>0</x:v>
      </x:c>
      <x:c r="AA305" s="24" t="n">
        <x:f>IF(AND(G305="GL.CASH",L305="financing"),Q305,0)</x:f>
        <x:v>0</x:v>
      </x:c>
    </x:row>
    <x:row r="306" ht="25" customHeight="1">
      <x:c r="A306" s="3" t="str">
        <x:v>ACT/PAYROLL-M03-P03/14</x:v>
      </x:c>
      <x:c r="B306" s="3" t="str">
        <x:v>PAYROLL-M03-P03</x:v>
      </x:c>
      <x:c r="C306" s="16" t="n">
        <x:v>3</x:v>
      </x:c>
      <x:c r="D306" s="30" t="n">
        <x:v>46474</x:v>
      </x:c>
      <x:c r="E306" s="30" t="n">
        <x:v>46447</x:v>
      </x:c>
      <x:c r="F306" s="30" t="n">
        <x:v>46474</x:v>
      </x:c>
      <x:c r="G306" s="3" t="str">
        <x:v>GL.CASH</x:v>
      </x:c>
      <x:c r="H306" s="3" t="str">
        <x:v>ENG</x:v>
      </x:c>
      <x:c r="I306" s="3" t="str">
        <x:v>PAYROLL</x:v>
      </x:c>
      <x:c r="J306" s="3" t="str">
        <x:v>MAP.ACTUAL.PAYROLL.U2.ENG.PAYROLL.ENG</x:v>
      </x:c>
      <x:c r="K306" s="3" t="str">
        <x:v>PPL.U2</x:v>
      </x:c>
      <x:c r="L306" s="3" t="str">
        <x:v>operating</x:v>
      </x:c>
      <x:c r="M306" s="3" t="str">
        <x:v>not_applicable</x:v>
      </x:c>
      <x:c r="N306" s="3" t="str">
        <x:v>not_applicable</x:v>
      </x:c>
      <x:c r="O306" s="3" t="str">
        <x:v>not_applicable</x:v>
      </x:c>
      <x:c r="P306" s="32" t="n">
        <x:v>0</x:v>
      </x:c>
      <x:c r="Q306" s="32" t="n">
        <x:v>34.16</x:v>
      </x:c>
      <x:c r="R306" s="24" t="n">
        <x:f>P306-Q306</x:f>
        <x:v>-34.16</x:v>
      </x:c>
      <x:c r="S306" s="18" t="n">
        <x:f>'D03_Accounts'!D11</x:f>
        <x:v>0</x:v>
      </x:c>
      <x:c r="T306" s="24" t="n">
        <x:f>R306*S306</x:f>
        <x:v>0</x:v>
      </x:c>
      <x:c r="U306" s="25" t="str">
        <x:f>'D03_Mappings'!E241</x:f>
        <x:v>cash</x:v>
      </x:c>
      <x:c r="V306" s="24" t="str">
        <x:f>IF(I306="",IF(U306="people","PAYROLL","UNMAPPED"),I306)</x:f>
        <x:v>PAYROLL</x:v>
      </x:c>
      <x:c r="W306" s="24" t="n">
        <x:f>IF(AND(G306="GL.CASH",L306="operating"),Q306,0)</x:f>
        <x:v>34.16</x:v>
      </x:c>
      <x:c r="X306" s="24" t="n">
        <x:f>IF(AND(G306="GL.CASH",L306="operating"),P306,0)</x:f>
        <x:v>0</x:v>
      </x:c>
      <x:c r="Y306" s="24" t="n">
        <x:f>IF(AND(G306="GL.CASH",L306="investing"),Q306-P306,0)</x:f>
        <x:v>0</x:v>
      </x:c>
      <x:c r="Z306" s="24" t="n">
        <x:f>IF(AND(G306="GL.CASH",L306="financing"),P306,0)</x:f>
        <x:v>0</x:v>
      </x:c>
      <x:c r="AA306" s="24" t="n">
        <x:f>IF(AND(G306="GL.CASH",L306="financing"),Q306,0)</x:f>
        <x:v>0</x:v>
      </x:c>
    </x:row>
    <x:row r="307" ht="25" customHeight="1">
      <x:c r="A307" s="3" t="str">
        <x:v>ACT/PAYROLL-M03-P03/15</x:v>
      </x:c>
      <x:c r="B307" s="3" t="str">
        <x:v>PAYROLL-M03-P03</x:v>
      </x:c>
      <x:c r="C307" s="16" t="n">
        <x:v>3</x:v>
      </x:c>
      <x:c r="D307" s="30" t="n">
        <x:v>46474</x:v>
      </x:c>
      <x:c r="E307" s="30" t="n">
        <x:v>46447</x:v>
      </x:c>
      <x:c r="F307" s="30" t="n">
        <x:v>46474</x:v>
      </x:c>
      <x:c r="G307" s="3" t="str">
        <x:v>GL.PEOPLE.INSOLV</x:v>
      </x:c>
      <x:c r="H307" s="3" t="str">
        <x:v>ENG</x:v>
      </x:c>
      <x:c r="I307" s="3" t="str">
        <x:v>PAYROLL</x:v>
      </x:c>
      <x:c r="J307" s="3" t="str">
        <x:v>MAP.ACTUAL.PAYROLL.INSOLV.ENG.PAYROLL.ENG</x:v>
      </x:c>
      <x:c r="K307" s="3" t="str">
        <x:v>PPL.INSOLV</x:v>
      </x:c>
      <x:c r="L307" s="3" t="str">
        <x:v>operating</x:v>
      </x:c>
      <x:c r="M307" s="3" t="str">
        <x:v>recurring</x:v>
      </x:c>
      <x:c r="N307" s="3" t="str">
        <x:v>committed</x:v>
      </x:c>
      <x:c r="O307" s="3" t="str">
        <x:v>fixed</x:v>
      </x:c>
      <x:c r="P307" s="32" t="n">
        <x:v>11.64</x:v>
      </x:c>
      <x:c r="Q307" s="32" t="n">
        <x:v>0</x:v>
      </x:c>
      <x:c r="R307" s="24" t="n">
        <x:f>P307-Q307</x:f>
        <x:v>11.64</x:v>
      </x:c>
      <x:c r="S307" s="18" t="n">
        <x:f>'D03_Accounts'!D98</x:f>
        <x:v>1</x:v>
      </x:c>
      <x:c r="T307" s="24" t="n">
        <x:f>R307*S307</x:f>
        <x:v>11.64</x:v>
      </x:c>
      <x:c r="U307" s="25" t="str">
        <x:f>'D03_Mappings'!E180</x:f>
        <x:v>people</x:v>
      </x:c>
      <x:c r="V307" s="24" t="str">
        <x:f>IF(I307="",IF(U307="people","PAYROLL","UNMAPPED"),I307)</x:f>
        <x:v>PAYROLL</x:v>
      </x:c>
      <x:c r="W307" s="24" t="n">
        <x:f>IF(AND(G307="GL.CASH",L307="operating"),Q307,0)</x:f>
        <x:v>0</x:v>
      </x:c>
      <x:c r="X307" s="24" t="n">
        <x:f>IF(AND(G307="GL.CASH",L307="operating"),P307,0)</x:f>
        <x:v>0</x:v>
      </x:c>
      <x:c r="Y307" s="24" t="n">
        <x:f>IF(AND(G307="GL.CASH",L307="investing"),Q307-P307,0)</x:f>
        <x:v>0</x:v>
      </x:c>
      <x:c r="Z307" s="24" t="n">
        <x:f>IF(AND(G307="GL.CASH",L307="financing"),P307,0)</x:f>
        <x:v>0</x:v>
      </x:c>
      <x:c r="AA307" s="24" t="n">
        <x:f>IF(AND(G307="GL.CASH",L307="financing"),Q307,0)</x:f>
        <x:v>0</x:v>
      </x:c>
    </x:row>
    <x:row r="308" ht="25" customHeight="1">
      <x:c r="A308" s="3" t="str">
        <x:v>ACT/PAYROLL-M03-P03/16</x:v>
      </x:c>
      <x:c r="B308" s="3" t="str">
        <x:v>PAYROLL-M03-P03</x:v>
      </x:c>
      <x:c r="C308" s="16" t="n">
        <x:v>3</x:v>
      </x:c>
      <x:c r="D308" s="30" t="n">
        <x:v>46474</x:v>
      </x:c>
      <x:c r="E308" s="30" t="n">
        <x:v>46447</x:v>
      </x:c>
      <x:c r="F308" s="30" t="n">
        <x:v>46474</x:v>
      </x:c>
      <x:c r="G308" s="3" t="str">
        <x:v>GL.CASH</x:v>
      </x:c>
      <x:c r="H308" s="3" t="str">
        <x:v>ENG</x:v>
      </x:c>
      <x:c r="I308" s="3" t="str">
        <x:v>PAYROLL</x:v>
      </x:c>
      <x:c r="J308" s="3" t="str">
        <x:v>MAP.ACTUAL.PAYROLL.INSOLV.ENG.PAYROLL.ENG</x:v>
      </x:c>
      <x:c r="K308" s="3" t="str">
        <x:v>PPL.INSOLV</x:v>
      </x:c>
      <x:c r="L308" s="3" t="str">
        <x:v>operating</x:v>
      </x:c>
      <x:c r="M308" s="3" t="str">
        <x:v>not_applicable</x:v>
      </x:c>
      <x:c r="N308" s="3" t="str">
        <x:v>not_applicable</x:v>
      </x:c>
      <x:c r="O308" s="3" t="str">
        <x:v>not_applicable</x:v>
      </x:c>
      <x:c r="P308" s="32" t="n">
        <x:v>0</x:v>
      </x:c>
      <x:c r="Q308" s="32" t="n">
        <x:v>11.64</x:v>
      </x:c>
      <x:c r="R308" s="24" t="n">
        <x:f>P308-Q308</x:f>
        <x:v>-11.64</x:v>
      </x:c>
      <x:c r="S308" s="18" t="n">
        <x:f>'D03_Accounts'!D11</x:f>
        <x:v>0</x:v>
      </x:c>
      <x:c r="T308" s="24" t="n">
        <x:f>R308*S308</x:f>
        <x:v>0</x:v>
      </x:c>
      <x:c r="U308" s="25" t="str">
        <x:f>'D03_Mappings'!E181</x:f>
        <x:v>cash</x:v>
      </x:c>
      <x:c r="V308" s="24" t="str">
        <x:f>IF(I308="",IF(U308="people","PAYROLL","UNMAPPED"),I308)</x:f>
        <x:v>PAYROLL</x:v>
      </x:c>
      <x:c r="W308" s="24" t="n">
        <x:f>IF(AND(G308="GL.CASH",L308="operating"),Q308,0)</x:f>
        <x:v>11.64</x:v>
      </x:c>
      <x:c r="X308" s="24" t="n">
        <x:f>IF(AND(G308="GL.CASH",L308="operating"),P308,0)</x:f>
        <x:v>0</x:v>
      </x:c>
      <x:c r="Y308" s="24" t="n">
        <x:f>IF(AND(G308="GL.CASH",L308="investing"),Q308-P308,0)</x:f>
        <x:v>0</x:v>
      </x:c>
      <x:c r="Z308" s="24" t="n">
        <x:f>IF(AND(G308="GL.CASH",L308="financing"),P308,0)</x:f>
        <x:v>0</x:v>
      </x:c>
      <x:c r="AA308" s="24" t="n">
        <x:f>IF(AND(G308="GL.CASH",L308="financing"),Q308,0)</x:f>
        <x:v>0</x:v>
      </x:c>
    </x:row>
    <x:row r="309" ht="25" customHeight="1">
      <x:c r="A309" s="3" t="str">
        <x:v>ACT/PAYROLL-M03-P03/17</x:v>
      </x:c>
      <x:c r="B309" s="3" t="str">
        <x:v>PAYROLL-M03-P03</x:v>
      </x:c>
      <x:c r="C309" s="16" t="n">
        <x:v>3</x:v>
      </x:c>
      <x:c r="D309" s="30" t="n">
        <x:v>46474</x:v>
      </x:c>
      <x:c r="E309" s="30" t="n">
        <x:v>46447</x:v>
      </x:c>
      <x:c r="F309" s="30" t="n">
        <x:v>46474</x:v>
      </x:c>
      <x:c r="G309" s="3" t="str">
        <x:v>GL.PEOPLE.BG</x:v>
      </x:c>
      <x:c r="H309" s="3" t="str">
        <x:v>ENG</x:v>
      </x:c>
      <x:c r="I309" s="3" t="str">
        <x:v>PAYROLL</x:v>
      </x:c>
      <x:c r="J309" s="3" t="str">
        <x:v>MAP.ACTUAL.PAYROLL.BG.ENG.PAYROLL.ENG</x:v>
      </x:c>
      <x:c r="K309" s="3" t="str">
        <x:v>PPL.BG</x:v>
      </x:c>
      <x:c r="L309" s="3" t="str">
        <x:v>operating</x:v>
      </x:c>
      <x:c r="M309" s="3" t="str">
        <x:v>recurring</x:v>
      </x:c>
      <x:c r="N309" s="3" t="str">
        <x:v>committed</x:v>
      </x:c>
      <x:c r="O309" s="3" t="str">
        <x:v>fixed</x:v>
      </x:c>
      <x:c r="P309" s="32" t="n">
        <x:v>23.29</x:v>
      </x:c>
      <x:c r="Q309" s="32" t="n">
        <x:v>0</x:v>
      </x:c>
      <x:c r="R309" s="24" t="n">
        <x:f>P309-Q309</x:f>
        <x:v>23.29</x:v>
      </x:c>
      <x:c r="S309" s="18" t="n">
        <x:f>'D03_Accounts'!D99</x:f>
        <x:v>1</x:v>
      </x:c>
      <x:c r="T309" s="24" t="n">
        <x:f>R309*S309</x:f>
        <x:v>23.29</x:v>
      </x:c>
      <x:c r="U309" s="25" t="str">
        <x:f>'D03_Mappings'!E170</x:f>
        <x:v>people</x:v>
      </x:c>
      <x:c r="V309" s="24" t="str">
        <x:f>IF(I309="",IF(U309="people","PAYROLL","UNMAPPED"),I309)</x:f>
        <x:v>PAYROLL</x:v>
      </x:c>
      <x:c r="W309" s="24" t="n">
        <x:f>IF(AND(G309="GL.CASH",L309="operating"),Q309,0)</x:f>
        <x:v>0</x:v>
      </x:c>
      <x:c r="X309" s="24" t="n">
        <x:f>IF(AND(G309="GL.CASH",L309="operating"),P309,0)</x:f>
        <x:v>0</x:v>
      </x:c>
      <x:c r="Y309" s="24" t="n">
        <x:f>IF(AND(G309="GL.CASH",L309="investing"),Q309-P309,0)</x:f>
        <x:v>0</x:v>
      </x:c>
      <x:c r="Z309" s="24" t="n">
        <x:f>IF(AND(G309="GL.CASH",L309="financing"),P309,0)</x:f>
        <x:v>0</x:v>
      </x:c>
      <x:c r="AA309" s="24" t="n">
        <x:f>IF(AND(G309="GL.CASH",L309="financing"),Q309,0)</x:f>
        <x:v>0</x:v>
      </x:c>
    </x:row>
    <x:row r="310" ht="25" customHeight="1">
      <x:c r="A310" s="3" t="str">
        <x:v>ACT/PAYROLL-M03-P03/18</x:v>
      </x:c>
      <x:c r="B310" s="3" t="str">
        <x:v>PAYROLL-M03-P03</x:v>
      </x:c>
      <x:c r="C310" s="16" t="n">
        <x:v>3</x:v>
      </x:c>
      <x:c r="D310" s="30" t="n">
        <x:v>46474</x:v>
      </x:c>
      <x:c r="E310" s="30" t="n">
        <x:v>46447</x:v>
      </x:c>
      <x:c r="F310" s="30" t="n">
        <x:v>46474</x:v>
      </x:c>
      <x:c r="G310" s="3" t="str">
        <x:v>GL.CASH</x:v>
      </x:c>
      <x:c r="H310" s="3" t="str">
        <x:v>ENG</x:v>
      </x:c>
      <x:c r="I310" s="3" t="str">
        <x:v>PAYROLL</x:v>
      </x:c>
      <x:c r="J310" s="3" t="str">
        <x:v>MAP.ACTUAL.PAYROLL.BG.ENG.PAYROLL.ENG</x:v>
      </x:c>
      <x:c r="K310" s="3" t="str">
        <x:v>PPL.BG</x:v>
      </x:c>
      <x:c r="L310" s="3" t="str">
        <x:v>operating</x:v>
      </x:c>
      <x:c r="M310" s="3" t="str">
        <x:v>not_applicable</x:v>
      </x:c>
      <x:c r="N310" s="3" t="str">
        <x:v>not_applicable</x:v>
      </x:c>
      <x:c r="O310" s="3" t="str">
        <x:v>not_applicable</x:v>
      </x:c>
      <x:c r="P310" s="32" t="n">
        <x:v>0</x:v>
      </x:c>
      <x:c r="Q310" s="32" t="n">
        <x:v>23.29</x:v>
      </x:c>
      <x:c r="R310" s="24" t="n">
        <x:f>P310-Q310</x:f>
        <x:v>-23.29</x:v>
      </x:c>
      <x:c r="S310" s="18" t="n">
        <x:f>'D03_Accounts'!D11</x:f>
        <x:v>0</x:v>
      </x:c>
      <x:c r="T310" s="24" t="n">
        <x:f>R310*S310</x:f>
        <x:v>0</x:v>
      </x:c>
      <x:c r="U310" s="25" t="str">
        <x:f>'D03_Mappings'!E171</x:f>
        <x:v>cash</x:v>
      </x:c>
      <x:c r="V310" s="24" t="str">
        <x:f>IF(I310="",IF(U310="people","PAYROLL","UNMAPPED"),I310)</x:f>
        <x:v>PAYROLL</x:v>
      </x:c>
      <x:c r="W310" s="24" t="n">
        <x:f>IF(AND(G310="GL.CASH",L310="operating"),Q310,0)</x:f>
        <x:v>23.29</x:v>
      </x:c>
      <x:c r="X310" s="24" t="n">
        <x:f>IF(AND(G310="GL.CASH",L310="operating"),P310,0)</x:f>
        <x:v>0</x:v>
      </x:c>
      <x:c r="Y310" s="24" t="n">
        <x:f>IF(AND(G310="GL.CASH",L310="investing"),Q310-P310,0)</x:f>
        <x:v>0</x:v>
      </x:c>
      <x:c r="Z310" s="24" t="n">
        <x:f>IF(AND(G310="GL.CASH",L310="financing"),P310,0)</x:f>
        <x:v>0</x:v>
      </x:c>
      <x:c r="AA310" s="24" t="n">
        <x:f>IF(AND(G310="GL.CASH",L310="financing"),Q310,0)</x:f>
        <x:v>0</x:v>
      </x:c>
    </x:row>
    <x:row r="311" ht="25" customHeight="1">
      <x:c r="A311" s="3" t="str">
        <x:v>ACT/PAYROLL-M03-P04/1</x:v>
      </x:c>
      <x:c r="B311" s="3" t="str">
        <x:v>PAYROLL-M03-P04</x:v>
      </x:c>
      <x:c r="C311" s="16" t="n">
        <x:v>3</x:v>
      </x:c>
      <x:c r="D311" s="30" t="n">
        <x:v>46474</x:v>
      </x:c>
      <x:c r="E311" s="30" t="n">
        <x:v>46447</x:v>
      </x:c>
      <x:c r="F311" s="30" t="n">
        <x:v>46474</x:v>
      </x:c>
      <x:c r="G311" s="3" t="str">
        <x:v>GL.PEOPLE.SALARY</x:v>
      </x:c>
      <x:c r="H311" s="3" t="str">
        <x:v>ENG</x:v>
      </x:c>
      <x:c r="I311" s="3" t="str">
        <x:v>PAYROLL</x:v>
      </x:c>
      <x:c r="J311" s="3" t="str">
        <x:v>MAP.ACTUAL.PAYROLL.SALARY.ENG.PAYROLL.ENG</x:v>
      </x:c>
      <x:c r="K311" s="3" t="str">
        <x:v>PPL.SALARY</x:v>
      </x:c>
      <x:c r="L311" s="3" t="str">
        <x:v>operating</x:v>
      </x:c>
      <x:c r="M311" s="3" t="str">
        <x:v>recurring</x:v>
      </x:c>
      <x:c r="N311" s="3" t="str">
        <x:v>committed</x:v>
      </x:c>
      <x:c r="O311" s="3" t="str">
        <x:v>fixed</x:v>
      </x:c>
      <x:c r="P311" s="32" t="n">
        <x:v>7762.5</x:v>
      </x:c>
      <x:c r="Q311" s="32" t="n">
        <x:v>0</x:v>
      </x:c>
      <x:c r="R311" s="24" t="n">
        <x:f>P311-Q311</x:f>
        <x:v>7762.5</x:v>
      </x:c>
      <x:c r="S311" s="18" t="n">
        <x:f>'D03_Accounts'!D91</x:f>
        <x:v>1</x:v>
      </x:c>
      <x:c r="T311" s="24" t="n">
        <x:f>R311*S311</x:f>
        <x:v>7762.5</x:v>
      </x:c>
      <x:c r="U311" s="25" t="str">
        <x:f>'D03_Mappings'!E220</x:f>
        <x:v>people</x:v>
      </x:c>
      <x:c r="V311" s="24" t="str">
        <x:f>IF(I311="",IF(U311="people","PAYROLL","UNMAPPED"),I311)</x:f>
        <x:v>PAYROLL</x:v>
      </x:c>
      <x:c r="W311" s="24" t="n">
        <x:f>IF(AND(G311="GL.CASH",L311="operating"),Q311,0)</x:f>
        <x:v>0</x:v>
      </x:c>
      <x:c r="X311" s="24" t="n">
        <x:f>IF(AND(G311="GL.CASH",L311="operating"),P311,0)</x:f>
        <x:v>0</x:v>
      </x:c>
      <x:c r="Y311" s="24" t="n">
        <x:f>IF(AND(G311="GL.CASH",L311="investing"),Q311-P311,0)</x:f>
        <x:v>0</x:v>
      </x:c>
      <x:c r="Z311" s="24" t="n">
        <x:f>IF(AND(G311="GL.CASH",L311="financing"),P311,0)</x:f>
        <x:v>0</x:v>
      </x:c>
      <x:c r="AA311" s="24" t="n">
        <x:f>IF(AND(G311="GL.CASH",L311="financing"),Q311,0)</x:f>
        <x:v>0</x:v>
      </x:c>
    </x:row>
    <x:row r="312" ht="25" customHeight="1">
      <x:c r="A312" s="3" t="str">
        <x:v>ACT/PAYROLL-M03-P04/2</x:v>
      </x:c>
      <x:c r="B312" s="3" t="str">
        <x:v>PAYROLL-M03-P04</x:v>
      </x:c>
      <x:c r="C312" s="16" t="n">
        <x:v>3</x:v>
      </x:c>
      <x:c r="D312" s="30" t="n">
        <x:v>46474</x:v>
      </x:c>
      <x:c r="E312" s="30" t="n">
        <x:v>46447</x:v>
      </x:c>
      <x:c r="F312" s="30" t="n">
        <x:v>46474</x:v>
      </x:c>
      <x:c r="G312" s="3" t="str">
        <x:v>GL.CASH</x:v>
      </x:c>
      <x:c r="H312" s="3" t="str">
        <x:v>ENG</x:v>
      </x:c>
      <x:c r="I312" s="3" t="str">
        <x:v>PAYROLL</x:v>
      </x:c>
      <x:c r="J312" s="3" t="str">
        <x:v>MAP.ACTUAL.PAYROLL.SALARY.ENG.PAYROLL.ENG</x:v>
      </x:c>
      <x:c r="K312" s="3" t="str">
        <x:v>PPL.SALARY</x:v>
      </x:c>
      <x:c r="L312" s="3" t="str">
        <x:v>operating</x:v>
      </x:c>
      <x:c r="M312" s="3" t="str">
        <x:v>not_applicable</x:v>
      </x:c>
      <x:c r="N312" s="3" t="str">
        <x:v>not_applicable</x:v>
      </x:c>
      <x:c r="O312" s="3" t="str">
        <x:v>not_applicable</x:v>
      </x:c>
      <x:c r="P312" s="32" t="n">
        <x:v>0</x:v>
      </x:c>
      <x:c r="Q312" s="32" t="n">
        <x:v>7762.5</x:v>
      </x:c>
      <x:c r="R312" s="24" t="n">
        <x:f>P312-Q312</x:f>
        <x:v>-7762.5</x:v>
      </x:c>
      <x:c r="S312" s="18" t="n">
        <x:f>'D03_Accounts'!D11</x:f>
        <x:v>0</x:v>
      </x:c>
      <x:c r="T312" s="24" t="n">
        <x:f>R312*S312</x:f>
        <x:v>0</x:v>
      </x:c>
      <x:c r="U312" s="25" t="str">
        <x:f>'D03_Mappings'!E221</x:f>
        <x:v>cash</x:v>
      </x:c>
      <x:c r="V312" s="24" t="str">
        <x:f>IF(I312="",IF(U312="people","PAYROLL","UNMAPPED"),I312)</x:f>
        <x:v>PAYROLL</x:v>
      </x:c>
      <x:c r="W312" s="24" t="n">
        <x:f>IF(AND(G312="GL.CASH",L312="operating"),Q312,0)</x:f>
        <x:v>7762.5</x:v>
      </x:c>
      <x:c r="X312" s="24" t="n">
        <x:f>IF(AND(G312="GL.CASH",L312="operating"),P312,0)</x:f>
        <x:v>0</x:v>
      </x:c>
      <x:c r="Y312" s="24" t="n">
        <x:f>IF(AND(G312="GL.CASH",L312="investing"),Q312-P312,0)</x:f>
        <x:v>0</x:v>
      </x:c>
      <x:c r="Z312" s="24" t="n">
        <x:f>IF(AND(G312="GL.CASH",L312="financing"),P312,0)</x:f>
        <x:v>0</x:v>
      </x:c>
      <x:c r="AA312" s="24" t="n">
        <x:f>IF(AND(G312="GL.CASH",L312="financing"),Q312,0)</x:f>
        <x:v>0</x:v>
      </x:c>
    </x:row>
    <x:row r="313" ht="25" customHeight="1">
      <x:c r="A313" s="3" t="str">
        <x:v>ACT/PAYROLL-M03-P04/3</x:v>
      </x:c>
      <x:c r="B313" s="3" t="str">
        <x:v>PAYROLL-M03-P04</x:v>
      </x:c>
      <x:c r="C313" s="16" t="n">
        <x:v>3</x:v>
      </x:c>
      <x:c r="D313" s="30" t="n">
        <x:v>46474</x:v>
      </x:c>
      <x:c r="E313" s="30" t="n">
        <x:v>46447</x:v>
      </x:c>
      <x:c r="F313" s="30" t="n">
        <x:v>46474</x:v>
      </x:c>
      <x:c r="G313" s="3" t="str">
        <x:v>GL.PEOPLE.RV</x:v>
      </x:c>
      <x:c r="H313" s="3" t="str">
        <x:v>ENG</x:v>
      </x:c>
      <x:c r="I313" s="3" t="str">
        <x:v>PAYROLL</x:v>
      </x:c>
      <x:c r="J313" s="3" t="str">
        <x:v>MAP.ACTUAL.PAYROLL.RV.ENG.PAYROLL.ENG</x:v>
      </x:c>
      <x:c r="K313" s="3" t="str">
        <x:v>PPL.RV</x:v>
      </x:c>
      <x:c r="L313" s="3" t="str">
        <x:v>operating</x:v>
      </x:c>
      <x:c r="M313" s="3" t="str">
        <x:v>recurring</x:v>
      </x:c>
      <x:c r="N313" s="3" t="str">
        <x:v>committed</x:v>
      </x:c>
      <x:c r="O313" s="3" t="str">
        <x:v>fixed</x:v>
      </x:c>
      <x:c r="P313" s="32" t="n">
        <x:v>721.91</x:v>
      </x:c>
      <x:c r="Q313" s="32" t="n">
        <x:v>0</x:v>
      </x:c>
      <x:c r="R313" s="24" t="n">
        <x:f>P313-Q313</x:f>
        <x:v>721.91</x:v>
      </x:c>
      <x:c r="S313" s="18" t="n">
        <x:f>'D03_Accounts'!D92</x:f>
        <x:v>1</x:v>
      </x:c>
      <x:c r="T313" s="24" t="n">
        <x:f>R313*S313</x:f>
        <x:v>721.91</x:v>
      </x:c>
      <x:c r="U313" s="25" t="str">
        <x:f>'D03_Mappings'!E210</x:f>
        <x:v>people</x:v>
      </x:c>
      <x:c r="V313" s="24" t="str">
        <x:f>IF(I313="",IF(U313="people","PAYROLL","UNMAPPED"),I313)</x:f>
        <x:v>PAYROLL</x:v>
      </x:c>
      <x:c r="W313" s="24" t="n">
        <x:f>IF(AND(G313="GL.CASH",L313="operating"),Q313,0)</x:f>
        <x:v>0</x:v>
      </x:c>
      <x:c r="X313" s="24" t="n">
        <x:f>IF(AND(G313="GL.CASH",L313="operating"),P313,0)</x:f>
        <x:v>0</x:v>
      </x:c>
      <x:c r="Y313" s="24" t="n">
        <x:f>IF(AND(G313="GL.CASH",L313="investing"),Q313-P313,0)</x:f>
        <x:v>0</x:v>
      </x:c>
      <x:c r="Z313" s="24" t="n">
        <x:f>IF(AND(G313="GL.CASH",L313="financing"),P313,0)</x:f>
        <x:v>0</x:v>
      </x:c>
      <x:c r="AA313" s="24" t="n">
        <x:f>IF(AND(G313="GL.CASH",L313="financing"),Q313,0)</x:f>
        <x:v>0</x:v>
      </x:c>
    </x:row>
    <x:row r="314" ht="25" customHeight="1">
      <x:c r="A314" s="3" t="str">
        <x:v>ACT/PAYROLL-M03-P04/4</x:v>
      </x:c>
      <x:c r="B314" s="3" t="str">
        <x:v>PAYROLL-M03-P04</x:v>
      </x:c>
      <x:c r="C314" s="16" t="n">
        <x:v>3</x:v>
      </x:c>
      <x:c r="D314" s="30" t="n">
        <x:v>46474</x:v>
      </x:c>
      <x:c r="E314" s="30" t="n">
        <x:v>46447</x:v>
      </x:c>
      <x:c r="F314" s="30" t="n">
        <x:v>46474</x:v>
      </x:c>
      <x:c r="G314" s="3" t="str">
        <x:v>GL.CASH</x:v>
      </x:c>
      <x:c r="H314" s="3" t="str">
        <x:v>ENG</x:v>
      </x:c>
      <x:c r="I314" s="3" t="str">
        <x:v>PAYROLL</x:v>
      </x:c>
      <x:c r="J314" s="3" t="str">
        <x:v>MAP.ACTUAL.PAYROLL.RV.ENG.PAYROLL.ENG</x:v>
      </x:c>
      <x:c r="K314" s="3" t="str">
        <x:v>PPL.RV</x:v>
      </x:c>
      <x:c r="L314" s="3" t="str">
        <x:v>operating</x:v>
      </x:c>
      <x:c r="M314" s="3" t="str">
        <x:v>not_applicable</x:v>
      </x:c>
      <x:c r="N314" s="3" t="str">
        <x:v>not_applicable</x:v>
      </x:c>
      <x:c r="O314" s="3" t="str">
        <x:v>not_applicable</x:v>
      </x:c>
      <x:c r="P314" s="32" t="n">
        <x:v>0</x:v>
      </x:c>
      <x:c r="Q314" s="32" t="n">
        <x:v>721.91</x:v>
      </x:c>
      <x:c r="R314" s="24" t="n">
        <x:f>P314-Q314</x:f>
        <x:v>-721.91</x:v>
      </x:c>
      <x:c r="S314" s="18" t="n">
        <x:f>'D03_Accounts'!D11</x:f>
        <x:v>0</x:v>
      </x:c>
      <x:c r="T314" s="24" t="n">
        <x:f>R314*S314</x:f>
        <x:v>0</x:v>
      </x:c>
      <x:c r="U314" s="25" t="str">
        <x:f>'D03_Mappings'!E211</x:f>
        <x:v>cash</x:v>
      </x:c>
      <x:c r="V314" s="24" t="str">
        <x:f>IF(I314="",IF(U314="people","PAYROLL","UNMAPPED"),I314)</x:f>
        <x:v>PAYROLL</x:v>
      </x:c>
      <x:c r="W314" s="24" t="n">
        <x:f>IF(AND(G314="GL.CASH",L314="operating"),Q314,0)</x:f>
        <x:v>721.91</x:v>
      </x:c>
      <x:c r="X314" s="24" t="n">
        <x:f>IF(AND(G314="GL.CASH",L314="operating"),P314,0)</x:f>
        <x:v>0</x:v>
      </x:c>
      <x:c r="Y314" s="24" t="n">
        <x:f>IF(AND(G314="GL.CASH",L314="investing"),Q314-P314,0)</x:f>
        <x:v>0</x:v>
      </x:c>
      <x:c r="Z314" s="24" t="n">
        <x:f>IF(AND(G314="GL.CASH",L314="financing"),P314,0)</x:f>
        <x:v>0</x:v>
      </x:c>
      <x:c r="AA314" s="24" t="n">
        <x:f>IF(AND(G314="GL.CASH",L314="financing"),Q314,0)</x:f>
        <x:v>0</x:v>
      </x:c>
    </x:row>
    <x:row r="315" ht="25" customHeight="1">
      <x:c r="A315" s="3" t="str">
        <x:v>ACT/PAYROLL-M03-P04/5</x:v>
      </x:c>
      <x:c r="B315" s="3" t="str">
        <x:v>PAYROLL-M03-P04</x:v>
      </x:c>
      <x:c r="C315" s="16" t="n">
        <x:v>3</x:v>
      </x:c>
      <x:c r="D315" s="30" t="n">
        <x:v>46474</x:v>
      </x:c>
      <x:c r="E315" s="30" t="n">
        <x:v>46447</x:v>
      </x:c>
      <x:c r="F315" s="30" t="n">
        <x:v>46474</x:v>
      </x:c>
      <x:c r="G315" s="3" t="str">
        <x:v>GL.PEOPLE.AV</x:v>
      </x:c>
      <x:c r="H315" s="3" t="str">
        <x:v>ENG</x:v>
      </x:c>
      <x:c r="I315" s="3" t="str">
        <x:v>PAYROLL</x:v>
      </x:c>
      <x:c r="J315" s="3" t="str">
        <x:v>MAP.ACTUAL.PAYROLL.AV.ENG.PAYROLL.ENG</x:v>
      </x:c>
      <x:c r="K315" s="3" t="str">
        <x:v>PPL.AV</x:v>
      </x:c>
      <x:c r="L315" s="3" t="str">
        <x:v>operating</x:v>
      </x:c>
      <x:c r="M315" s="3" t="str">
        <x:v>recurring</x:v>
      </x:c>
      <x:c r="N315" s="3" t="str">
        <x:v>committed</x:v>
      </x:c>
      <x:c r="O315" s="3" t="str">
        <x:v>fixed</x:v>
      </x:c>
      <x:c r="P315" s="32" t="n">
        <x:v>100.91</x:v>
      </x:c>
      <x:c r="Q315" s="32" t="n">
        <x:v>0</x:v>
      </x:c>
      <x:c r="R315" s="24" t="n">
        <x:f>P315-Q315</x:f>
        <x:v>100.91</x:v>
      </x:c>
      <x:c r="S315" s="18" t="n">
        <x:f>'D03_Accounts'!D93</x:f>
        <x:v>1</x:v>
      </x:c>
      <x:c r="T315" s="24" t="n">
        <x:f>R315*S315</x:f>
        <x:v>100.91</x:v>
      </x:c>
      <x:c r="U315" s="25" t="str">
        <x:f>'D03_Mappings'!E160</x:f>
        <x:v>people</x:v>
      </x:c>
      <x:c r="V315" s="24" t="str">
        <x:f>IF(I315="",IF(U315="people","PAYROLL","UNMAPPED"),I315)</x:f>
        <x:v>PAYROLL</x:v>
      </x:c>
      <x:c r="W315" s="24" t="n">
        <x:f>IF(AND(G315="GL.CASH",L315="operating"),Q315,0)</x:f>
        <x:v>0</x:v>
      </x:c>
      <x:c r="X315" s="24" t="n">
        <x:f>IF(AND(G315="GL.CASH",L315="operating"),P315,0)</x:f>
        <x:v>0</x:v>
      </x:c>
      <x:c r="Y315" s="24" t="n">
        <x:f>IF(AND(G315="GL.CASH",L315="investing"),Q315-P315,0)</x:f>
        <x:v>0</x:v>
      </x:c>
      <x:c r="Z315" s="24" t="n">
        <x:f>IF(AND(G315="GL.CASH",L315="financing"),P315,0)</x:f>
        <x:v>0</x:v>
      </x:c>
      <x:c r="AA315" s="24" t="n">
        <x:f>IF(AND(G315="GL.CASH",L315="financing"),Q315,0)</x:f>
        <x:v>0</x:v>
      </x:c>
    </x:row>
    <x:row r="316" ht="25" customHeight="1">
      <x:c r="A316" s="3" t="str">
        <x:v>ACT/PAYROLL-M03-P04/6</x:v>
      </x:c>
      <x:c r="B316" s="3" t="str">
        <x:v>PAYROLL-M03-P04</x:v>
      </x:c>
      <x:c r="C316" s="16" t="n">
        <x:v>3</x:v>
      </x:c>
      <x:c r="D316" s="30" t="n">
        <x:v>46474</x:v>
      </x:c>
      <x:c r="E316" s="30" t="n">
        <x:v>46447</x:v>
      </x:c>
      <x:c r="F316" s="30" t="n">
        <x:v>46474</x:v>
      </x:c>
      <x:c r="G316" s="3" t="str">
        <x:v>GL.CASH</x:v>
      </x:c>
      <x:c r="H316" s="3" t="str">
        <x:v>ENG</x:v>
      </x:c>
      <x:c r="I316" s="3" t="str">
        <x:v>PAYROLL</x:v>
      </x:c>
      <x:c r="J316" s="3" t="str">
        <x:v>MAP.ACTUAL.PAYROLL.AV.ENG.PAYROLL.ENG</x:v>
      </x:c>
      <x:c r="K316" s="3" t="str">
        <x:v>PPL.AV</x:v>
      </x:c>
      <x:c r="L316" s="3" t="str">
        <x:v>operating</x:v>
      </x:c>
      <x:c r="M316" s="3" t="str">
        <x:v>not_applicable</x:v>
      </x:c>
      <x:c r="N316" s="3" t="str">
        <x:v>not_applicable</x:v>
      </x:c>
      <x:c r="O316" s="3" t="str">
        <x:v>not_applicable</x:v>
      </x:c>
      <x:c r="P316" s="32" t="n">
        <x:v>0</x:v>
      </x:c>
      <x:c r="Q316" s="32" t="n">
        <x:v>100.91</x:v>
      </x:c>
      <x:c r="R316" s="24" t="n">
        <x:f>P316-Q316</x:f>
        <x:v>-100.91</x:v>
      </x:c>
      <x:c r="S316" s="18" t="n">
        <x:f>'D03_Accounts'!D11</x:f>
        <x:v>0</x:v>
      </x:c>
      <x:c r="T316" s="24" t="n">
        <x:f>R316*S316</x:f>
        <x:v>0</x:v>
      </x:c>
      <x:c r="U316" s="25" t="str">
        <x:f>'D03_Mappings'!E161</x:f>
        <x:v>cash</x:v>
      </x:c>
      <x:c r="V316" s="24" t="str">
        <x:f>IF(I316="",IF(U316="people","PAYROLL","UNMAPPED"),I316)</x:f>
        <x:v>PAYROLL</x:v>
      </x:c>
      <x:c r="W316" s="24" t="n">
        <x:f>IF(AND(G316="GL.CASH",L316="operating"),Q316,0)</x:f>
        <x:v>100.91</x:v>
      </x:c>
      <x:c r="X316" s="24" t="n">
        <x:f>IF(AND(G316="GL.CASH",L316="operating"),P316,0)</x:f>
        <x:v>0</x:v>
      </x:c>
      <x:c r="Y316" s="24" t="n">
        <x:f>IF(AND(G316="GL.CASH",L316="investing"),Q316-P316,0)</x:f>
        <x:v>0</x:v>
      </x:c>
      <x:c r="Z316" s="24" t="n">
        <x:f>IF(AND(G316="GL.CASH",L316="financing"),P316,0)</x:f>
        <x:v>0</x:v>
      </x:c>
      <x:c r="AA316" s="24" t="n">
        <x:f>IF(AND(G316="GL.CASH",L316="financing"),Q316,0)</x:f>
        <x:v>0</x:v>
      </x:c>
    </x:row>
    <x:row r="317" ht="25" customHeight="1">
      <x:c r="A317" s="3" t="str">
        <x:v>ACT/PAYROLL-M03-P04/7</x:v>
      </x:c>
      <x:c r="B317" s="3" t="str">
        <x:v>PAYROLL-M03-P04</x:v>
      </x:c>
      <x:c r="C317" s="16" t="n">
        <x:v>3</x:v>
      </x:c>
      <x:c r="D317" s="30" t="n">
        <x:v>46474</x:v>
      </x:c>
      <x:c r="E317" s="30" t="n">
        <x:v>46447</x:v>
      </x:c>
      <x:c r="F317" s="30" t="n">
        <x:v>46474</x:v>
      </x:c>
      <x:c r="G317" s="3" t="str">
        <x:v>GL.PEOPLE.KV</x:v>
      </x:c>
      <x:c r="H317" s="3" t="str">
        <x:v>ENG</x:v>
      </x:c>
      <x:c r="I317" s="3" t="str">
        <x:v>PAYROLL</x:v>
      </x:c>
      <x:c r="J317" s="3" t="str">
        <x:v>MAP.ACTUAL.PAYROLL.KV.ENG.PAYROLL.ENG</x:v>
      </x:c>
      <x:c r="K317" s="3" t="str">
        <x:v>PPL.KV</x:v>
      </x:c>
      <x:c r="L317" s="3" t="str">
        <x:v>operating</x:v>
      </x:c>
      <x:c r="M317" s="3" t="str">
        <x:v>recurring</x:v>
      </x:c>
      <x:c r="N317" s="3" t="str">
        <x:v>committed</x:v>
      </x:c>
      <x:c r="O317" s="3" t="str">
        <x:v>fixed</x:v>
      </x:c>
      <x:c r="P317" s="32" t="n">
        <x:v>564.19</x:v>
      </x:c>
      <x:c r="Q317" s="32" t="n">
        <x:v>0</x:v>
      </x:c>
      <x:c r="R317" s="24" t="n">
        <x:f>P317-Q317</x:f>
        <x:v>564.19</x:v>
      </x:c>
      <x:c r="S317" s="18" t="n">
        <x:f>'D03_Accounts'!D94</x:f>
        <x:v>1</x:v>
      </x:c>
      <x:c r="T317" s="24" t="n">
        <x:f>R317*S317</x:f>
        <x:v>564.19</x:v>
      </x:c>
      <x:c r="U317" s="25" t="str">
        <x:f>'D03_Mappings'!E190</x:f>
        <x:v>people</x:v>
      </x:c>
      <x:c r="V317" s="24" t="str">
        <x:f>IF(I317="",IF(U317="people","PAYROLL","UNMAPPED"),I317)</x:f>
        <x:v>PAYROLL</x:v>
      </x:c>
      <x:c r="W317" s="24" t="n">
        <x:f>IF(AND(G317="GL.CASH",L317="operating"),Q317,0)</x:f>
        <x:v>0</x:v>
      </x:c>
      <x:c r="X317" s="24" t="n">
        <x:f>IF(AND(G317="GL.CASH",L317="operating"),P317,0)</x:f>
        <x:v>0</x:v>
      </x:c>
      <x:c r="Y317" s="24" t="n">
        <x:f>IF(AND(G317="GL.CASH",L317="investing"),Q317-P317,0)</x:f>
        <x:v>0</x:v>
      </x:c>
      <x:c r="Z317" s="24" t="n">
        <x:f>IF(AND(G317="GL.CASH",L317="financing"),P317,0)</x:f>
        <x:v>0</x:v>
      </x:c>
      <x:c r="AA317" s="24" t="n">
        <x:f>IF(AND(G317="GL.CASH",L317="financing"),Q317,0)</x:f>
        <x:v>0</x:v>
      </x:c>
    </x:row>
    <x:row r="318" ht="25" customHeight="1">
      <x:c r="A318" s="3" t="str">
        <x:v>ACT/PAYROLL-M03-P04/8</x:v>
      </x:c>
      <x:c r="B318" s="3" t="str">
        <x:v>PAYROLL-M03-P04</x:v>
      </x:c>
      <x:c r="C318" s="16" t="n">
        <x:v>3</x:v>
      </x:c>
      <x:c r="D318" s="30" t="n">
        <x:v>46474</x:v>
      </x:c>
      <x:c r="E318" s="30" t="n">
        <x:v>46447</x:v>
      </x:c>
      <x:c r="F318" s="30" t="n">
        <x:v>46474</x:v>
      </x:c>
      <x:c r="G318" s="3" t="str">
        <x:v>GL.CASH</x:v>
      </x:c>
      <x:c r="H318" s="3" t="str">
        <x:v>ENG</x:v>
      </x:c>
      <x:c r="I318" s="3" t="str">
        <x:v>PAYROLL</x:v>
      </x:c>
      <x:c r="J318" s="3" t="str">
        <x:v>MAP.ACTUAL.PAYROLL.KV.ENG.PAYROLL.ENG</x:v>
      </x:c>
      <x:c r="K318" s="3" t="str">
        <x:v>PPL.KV</x:v>
      </x:c>
      <x:c r="L318" s="3" t="str">
        <x:v>operating</x:v>
      </x:c>
      <x:c r="M318" s="3" t="str">
        <x:v>not_applicable</x:v>
      </x:c>
      <x:c r="N318" s="3" t="str">
        <x:v>not_applicable</x:v>
      </x:c>
      <x:c r="O318" s="3" t="str">
        <x:v>not_applicable</x:v>
      </x:c>
      <x:c r="P318" s="32" t="n">
        <x:v>0</x:v>
      </x:c>
      <x:c r="Q318" s="32" t="n">
        <x:v>564.19</x:v>
      </x:c>
      <x:c r="R318" s="24" t="n">
        <x:f>P318-Q318</x:f>
        <x:v>-564.19</x:v>
      </x:c>
      <x:c r="S318" s="18" t="n">
        <x:f>'D03_Accounts'!D11</x:f>
        <x:v>0</x:v>
      </x:c>
      <x:c r="T318" s="24" t="n">
        <x:f>R318*S318</x:f>
        <x:v>0</x:v>
      </x:c>
      <x:c r="U318" s="25" t="str">
        <x:f>'D03_Mappings'!E191</x:f>
        <x:v>cash</x:v>
      </x:c>
      <x:c r="V318" s="24" t="str">
        <x:f>IF(I318="",IF(U318="people","PAYROLL","UNMAPPED"),I318)</x:f>
        <x:v>PAYROLL</x:v>
      </x:c>
      <x:c r="W318" s="24" t="n">
        <x:f>IF(AND(G318="GL.CASH",L318="operating"),Q318,0)</x:f>
        <x:v>564.19</x:v>
      </x:c>
      <x:c r="X318" s="24" t="n">
        <x:f>IF(AND(G318="GL.CASH",L318="operating"),P318,0)</x:f>
        <x:v>0</x:v>
      </x:c>
      <x:c r="Y318" s="24" t="n">
        <x:f>IF(AND(G318="GL.CASH",L318="investing"),Q318-P318,0)</x:f>
        <x:v>0</x:v>
      </x:c>
      <x:c r="Z318" s="24" t="n">
        <x:f>IF(AND(G318="GL.CASH",L318="financing"),P318,0)</x:f>
        <x:v>0</x:v>
      </x:c>
      <x:c r="AA318" s="24" t="n">
        <x:f>IF(AND(G318="GL.CASH",L318="financing"),Q318,0)</x:f>
        <x:v>0</x:v>
      </x:c>
    </x:row>
    <x:row r="319" ht="25" customHeight="1">
      <x:c r="A319" s="3" t="str">
        <x:v>ACT/PAYROLL-M03-P04/9</x:v>
      </x:c>
      <x:c r="B319" s="3" t="str">
        <x:v>PAYROLL-M03-P04</x:v>
      </x:c>
      <x:c r="C319" s="16" t="n">
        <x:v>3</x:v>
      </x:c>
      <x:c r="D319" s="30" t="n">
        <x:v>46474</x:v>
      </x:c>
      <x:c r="E319" s="30" t="n">
        <x:v>46447</x:v>
      </x:c>
      <x:c r="F319" s="30" t="n">
        <x:v>46474</x:v>
      </x:c>
      <x:c r="G319" s="3" t="str">
        <x:v>GL.PEOPLE.PV</x:v>
      </x:c>
      <x:c r="H319" s="3" t="str">
        <x:v>ENG</x:v>
      </x:c>
      <x:c r="I319" s="3" t="str">
        <x:v>PAYROLL</x:v>
      </x:c>
      <x:c r="J319" s="3" t="str">
        <x:v>MAP.ACTUAL.PAYROLL.PV.ENG.PAYROLL.ENG</x:v>
      </x:c>
      <x:c r="K319" s="3" t="str">
        <x:v>PPL.PV</x:v>
      </x:c>
      <x:c r="L319" s="3" t="str">
        <x:v>operating</x:v>
      </x:c>
      <x:c r="M319" s="3" t="str">
        <x:v>recurring</x:v>
      </x:c>
      <x:c r="N319" s="3" t="str">
        <x:v>committed</x:v>
      </x:c>
      <x:c r="O319" s="3" t="str">
        <x:v>fixed</x:v>
      </x:c>
      <x:c r="P319" s="32" t="n">
        <x:v>114.75</x:v>
      </x:c>
      <x:c r="Q319" s="32" t="n">
        <x:v>0</x:v>
      </x:c>
      <x:c r="R319" s="24" t="n">
        <x:f>P319-Q319</x:f>
        <x:v>114.75</x:v>
      </x:c>
      <x:c r="S319" s="18" t="n">
        <x:f>'D03_Accounts'!D95</x:f>
        <x:v>1</x:v>
      </x:c>
      <x:c r="T319" s="24" t="n">
        <x:f>R319*S319</x:f>
        <x:v>114.75</x:v>
      </x:c>
      <x:c r="U319" s="25" t="str">
        <x:f>'D03_Mappings'!E200</x:f>
        <x:v>people</x:v>
      </x:c>
      <x:c r="V319" s="24" t="str">
        <x:f>IF(I319="",IF(U319="people","PAYROLL","UNMAPPED"),I319)</x:f>
        <x:v>PAYROLL</x:v>
      </x:c>
      <x:c r="W319" s="24" t="n">
        <x:f>IF(AND(G319="GL.CASH",L319="operating"),Q319,0)</x:f>
        <x:v>0</x:v>
      </x:c>
      <x:c r="X319" s="24" t="n">
        <x:f>IF(AND(G319="GL.CASH",L319="operating"),P319,0)</x:f>
        <x:v>0</x:v>
      </x:c>
      <x:c r="Y319" s="24" t="n">
        <x:f>IF(AND(G319="GL.CASH",L319="investing"),Q319-P319,0)</x:f>
        <x:v>0</x:v>
      </x:c>
      <x:c r="Z319" s="24" t="n">
        <x:f>IF(AND(G319="GL.CASH",L319="financing"),P319,0)</x:f>
        <x:v>0</x:v>
      </x:c>
      <x:c r="AA319" s="24" t="n">
        <x:f>IF(AND(G319="GL.CASH",L319="financing"),Q319,0)</x:f>
        <x:v>0</x:v>
      </x:c>
    </x:row>
    <x:row r="320" ht="25" customHeight="1">
      <x:c r="A320" s="3" t="str">
        <x:v>ACT/PAYROLL-M03-P04/10</x:v>
      </x:c>
      <x:c r="B320" s="3" t="str">
        <x:v>PAYROLL-M03-P04</x:v>
      </x:c>
      <x:c r="C320" s="16" t="n">
        <x:v>3</x:v>
      </x:c>
      <x:c r="D320" s="30" t="n">
        <x:v>46474</x:v>
      </x:c>
      <x:c r="E320" s="30" t="n">
        <x:v>46447</x:v>
      </x:c>
      <x:c r="F320" s="30" t="n">
        <x:v>46474</x:v>
      </x:c>
      <x:c r="G320" s="3" t="str">
        <x:v>GL.CASH</x:v>
      </x:c>
      <x:c r="H320" s="3" t="str">
        <x:v>ENG</x:v>
      </x:c>
      <x:c r="I320" s="3" t="str">
        <x:v>PAYROLL</x:v>
      </x:c>
      <x:c r="J320" s="3" t="str">
        <x:v>MAP.ACTUAL.PAYROLL.PV.ENG.PAYROLL.ENG</x:v>
      </x:c>
      <x:c r="K320" s="3" t="str">
        <x:v>PPL.PV</x:v>
      </x:c>
      <x:c r="L320" s="3" t="str">
        <x:v>operating</x:v>
      </x:c>
      <x:c r="M320" s="3" t="str">
        <x:v>not_applicable</x:v>
      </x:c>
      <x:c r="N320" s="3" t="str">
        <x:v>not_applicable</x:v>
      </x:c>
      <x:c r="O320" s="3" t="str">
        <x:v>not_applicable</x:v>
      </x:c>
      <x:c r="P320" s="32" t="n">
        <x:v>0</x:v>
      </x:c>
      <x:c r="Q320" s="32" t="n">
        <x:v>114.75</x:v>
      </x:c>
      <x:c r="R320" s="24" t="n">
        <x:f>P320-Q320</x:f>
        <x:v>-114.75</x:v>
      </x:c>
      <x:c r="S320" s="18" t="n">
        <x:f>'D03_Accounts'!D11</x:f>
        <x:v>0</x:v>
      </x:c>
      <x:c r="T320" s="24" t="n">
        <x:f>R320*S320</x:f>
        <x:v>0</x:v>
      </x:c>
      <x:c r="U320" s="25" t="str">
        <x:f>'D03_Mappings'!E201</x:f>
        <x:v>cash</x:v>
      </x:c>
      <x:c r="V320" s="24" t="str">
        <x:f>IF(I320="",IF(U320="people","PAYROLL","UNMAPPED"),I320)</x:f>
        <x:v>PAYROLL</x:v>
      </x:c>
      <x:c r="W320" s="24" t="n">
        <x:f>IF(AND(G320="GL.CASH",L320="operating"),Q320,0)</x:f>
        <x:v>114.75</x:v>
      </x:c>
      <x:c r="X320" s="24" t="n">
        <x:f>IF(AND(G320="GL.CASH",L320="operating"),P320,0)</x:f>
        <x:v>0</x:v>
      </x:c>
      <x:c r="Y320" s="24" t="n">
        <x:f>IF(AND(G320="GL.CASH",L320="investing"),Q320-P320,0)</x:f>
        <x:v>0</x:v>
      </x:c>
      <x:c r="Z320" s="24" t="n">
        <x:f>IF(AND(G320="GL.CASH",L320="financing"),P320,0)</x:f>
        <x:v>0</x:v>
      </x:c>
      <x:c r="AA320" s="24" t="n">
        <x:f>IF(AND(G320="GL.CASH",L320="financing"),Q320,0)</x:f>
        <x:v>0</x:v>
      </x:c>
    </x:row>
    <x:row r="321" ht="25" customHeight="1">
      <x:c r="A321" s="3" t="str">
        <x:v>ACT/PAYROLL-M03-P04/11</x:v>
      </x:c>
      <x:c r="B321" s="3" t="str">
        <x:v>PAYROLL-M03-P04</x:v>
      </x:c>
      <x:c r="C321" s="16" t="n">
        <x:v>3</x:v>
      </x:c>
      <x:c r="D321" s="30" t="n">
        <x:v>46474</x:v>
      </x:c>
      <x:c r="E321" s="30" t="n">
        <x:v>46447</x:v>
      </x:c>
      <x:c r="F321" s="30" t="n">
        <x:v>46474</x:v>
      </x:c>
      <x:c r="G321" s="3" t="str">
        <x:v>GL.PEOPLE.U1</x:v>
      </x:c>
      <x:c r="H321" s="3" t="str">
        <x:v>ENG</x:v>
      </x:c>
      <x:c r="I321" s="3" t="str">
        <x:v>PAYROLL</x:v>
      </x:c>
      <x:c r="J321" s="3" t="str">
        <x:v>MAP.ACTUAL.PAYROLL.U1.ENG.PAYROLL.ENG</x:v>
      </x:c>
      <x:c r="K321" s="3" t="str">
        <x:v>PPL.U1</x:v>
      </x:c>
      <x:c r="L321" s="3" t="str">
        <x:v>operating</x:v>
      </x:c>
      <x:c r="M321" s="3" t="str">
        <x:v>recurring</x:v>
      </x:c>
      <x:c r="N321" s="3" t="str">
        <x:v>committed</x:v>
      </x:c>
      <x:c r="O321" s="3" t="str">
        <x:v>fixed</x:v>
      </x:c>
      <x:c r="P321" s="32" t="n">
        <x:v>163.01</x:v>
      </x:c>
      <x:c r="Q321" s="32" t="n">
        <x:v>0</x:v>
      </x:c>
      <x:c r="R321" s="24" t="n">
        <x:f>P321-Q321</x:f>
        <x:v>163.01</x:v>
      </x:c>
      <x:c r="S321" s="18" t="n">
        <x:f>'D03_Accounts'!D96</x:f>
        <x:v>1</x:v>
      </x:c>
      <x:c r="T321" s="24" t="n">
        <x:f>R321*S321</x:f>
        <x:v>163.01</x:v>
      </x:c>
      <x:c r="U321" s="25" t="str">
        <x:f>'D03_Mappings'!E230</x:f>
        <x:v>people</x:v>
      </x:c>
      <x:c r="V321" s="24" t="str">
        <x:f>IF(I321="",IF(U321="people","PAYROLL","UNMAPPED"),I321)</x:f>
        <x:v>PAYROLL</x:v>
      </x:c>
      <x:c r="W321" s="24" t="n">
        <x:f>IF(AND(G321="GL.CASH",L321="operating"),Q321,0)</x:f>
        <x:v>0</x:v>
      </x:c>
      <x:c r="X321" s="24" t="n">
        <x:f>IF(AND(G321="GL.CASH",L321="operating"),P321,0)</x:f>
        <x:v>0</x:v>
      </x:c>
      <x:c r="Y321" s="24" t="n">
        <x:f>IF(AND(G321="GL.CASH",L321="investing"),Q321-P321,0)</x:f>
        <x:v>0</x:v>
      </x:c>
      <x:c r="Z321" s="24" t="n">
        <x:f>IF(AND(G321="GL.CASH",L321="financing"),P321,0)</x:f>
        <x:v>0</x:v>
      </x:c>
      <x:c r="AA321" s="24" t="n">
        <x:f>IF(AND(G321="GL.CASH",L321="financing"),Q321,0)</x:f>
        <x:v>0</x:v>
      </x:c>
    </x:row>
    <x:row r="322" ht="25" customHeight="1">
      <x:c r="A322" s="3" t="str">
        <x:v>ACT/PAYROLL-M03-P04/12</x:v>
      </x:c>
      <x:c r="B322" s="3" t="str">
        <x:v>PAYROLL-M03-P04</x:v>
      </x:c>
      <x:c r="C322" s="16" t="n">
        <x:v>3</x:v>
      </x:c>
      <x:c r="D322" s="30" t="n">
        <x:v>46474</x:v>
      </x:c>
      <x:c r="E322" s="30" t="n">
        <x:v>46447</x:v>
      </x:c>
      <x:c r="F322" s="30" t="n">
        <x:v>46474</x:v>
      </x:c>
      <x:c r="G322" s="3" t="str">
        <x:v>GL.CASH</x:v>
      </x:c>
      <x:c r="H322" s="3" t="str">
        <x:v>ENG</x:v>
      </x:c>
      <x:c r="I322" s="3" t="str">
        <x:v>PAYROLL</x:v>
      </x:c>
      <x:c r="J322" s="3" t="str">
        <x:v>MAP.ACTUAL.PAYROLL.U1.ENG.PAYROLL.ENG</x:v>
      </x:c>
      <x:c r="K322" s="3" t="str">
        <x:v>PPL.U1</x:v>
      </x:c>
      <x:c r="L322" s="3" t="str">
        <x:v>operating</x:v>
      </x:c>
      <x:c r="M322" s="3" t="str">
        <x:v>not_applicable</x:v>
      </x:c>
      <x:c r="N322" s="3" t="str">
        <x:v>not_applicable</x:v>
      </x:c>
      <x:c r="O322" s="3" t="str">
        <x:v>not_applicable</x:v>
      </x:c>
      <x:c r="P322" s="32" t="n">
        <x:v>0</x:v>
      </x:c>
      <x:c r="Q322" s="32" t="n">
        <x:v>163.01</x:v>
      </x:c>
      <x:c r="R322" s="24" t="n">
        <x:f>P322-Q322</x:f>
        <x:v>-163.01</x:v>
      </x:c>
      <x:c r="S322" s="18" t="n">
        <x:f>'D03_Accounts'!D11</x:f>
        <x:v>0</x:v>
      </x:c>
      <x:c r="T322" s="24" t="n">
        <x:f>R322*S322</x:f>
        <x:v>0</x:v>
      </x:c>
      <x:c r="U322" s="25" t="str">
        <x:f>'D03_Mappings'!E231</x:f>
        <x:v>cash</x:v>
      </x:c>
      <x:c r="V322" s="24" t="str">
        <x:f>IF(I322="",IF(U322="people","PAYROLL","UNMAPPED"),I322)</x:f>
        <x:v>PAYROLL</x:v>
      </x:c>
      <x:c r="W322" s="24" t="n">
        <x:f>IF(AND(G322="GL.CASH",L322="operating"),Q322,0)</x:f>
        <x:v>163.01</x:v>
      </x:c>
      <x:c r="X322" s="24" t="n">
        <x:f>IF(AND(G322="GL.CASH",L322="operating"),P322,0)</x:f>
        <x:v>0</x:v>
      </x:c>
      <x:c r="Y322" s="24" t="n">
        <x:f>IF(AND(G322="GL.CASH",L322="investing"),Q322-P322,0)</x:f>
        <x:v>0</x:v>
      </x:c>
      <x:c r="Z322" s="24" t="n">
        <x:f>IF(AND(G322="GL.CASH",L322="financing"),P322,0)</x:f>
        <x:v>0</x:v>
      </x:c>
      <x:c r="AA322" s="24" t="n">
        <x:f>IF(AND(G322="GL.CASH",L322="financing"),Q322,0)</x:f>
        <x:v>0</x:v>
      </x:c>
    </x:row>
    <x:row r="323" ht="25" customHeight="1">
      <x:c r="A323" s="3" t="str">
        <x:v>ACT/PAYROLL-M03-P04/13</x:v>
      </x:c>
      <x:c r="B323" s="3" t="str">
        <x:v>PAYROLL-M03-P04</x:v>
      </x:c>
      <x:c r="C323" s="16" t="n">
        <x:v>3</x:v>
      </x:c>
      <x:c r="D323" s="30" t="n">
        <x:v>46474</x:v>
      </x:c>
      <x:c r="E323" s="30" t="n">
        <x:v>46447</x:v>
      </x:c>
      <x:c r="F323" s="30" t="n">
        <x:v>46474</x:v>
      </x:c>
      <x:c r="G323" s="3" t="str">
        <x:v>GL.PEOPLE.U2</x:v>
      </x:c>
      <x:c r="H323" s="3" t="str">
        <x:v>ENG</x:v>
      </x:c>
      <x:c r="I323" s="3" t="str">
        <x:v>PAYROLL</x:v>
      </x:c>
      <x:c r="J323" s="3" t="str">
        <x:v>MAP.ACTUAL.PAYROLL.U2.ENG.PAYROLL.ENG</x:v>
      </x:c>
      <x:c r="K323" s="3" t="str">
        <x:v>PPL.U2</x:v>
      </x:c>
      <x:c r="L323" s="3" t="str">
        <x:v>operating</x:v>
      </x:c>
      <x:c r="M323" s="3" t="str">
        <x:v>recurring</x:v>
      </x:c>
      <x:c r="N323" s="3" t="str">
        <x:v>committed</x:v>
      </x:c>
      <x:c r="O323" s="3" t="str">
        <x:v>fixed</x:v>
      </x:c>
      <x:c r="P323" s="32" t="n">
        <x:v>34.16</x:v>
      </x:c>
      <x:c r="Q323" s="32" t="n">
        <x:v>0</x:v>
      </x:c>
      <x:c r="R323" s="24" t="n">
        <x:f>P323-Q323</x:f>
        <x:v>34.16</x:v>
      </x:c>
      <x:c r="S323" s="18" t="n">
        <x:f>'D03_Accounts'!D97</x:f>
        <x:v>1</x:v>
      </x:c>
      <x:c r="T323" s="24" t="n">
        <x:f>R323*S323</x:f>
        <x:v>34.16</x:v>
      </x:c>
      <x:c r="U323" s="25" t="str">
        <x:f>'D03_Mappings'!E240</x:f>
        <x:v>people</x:v>
      </x:c>
      <x:c r="V323" s="24" t="str">
        <x:f>IF(I323="",IF(U323="people","PAYROLL","UNMAPPED"),I323)</x:f>
        <x:v>PAYROLL</x:v>
      </x:c>
      <x:c r="W323" s="24" t="n">
        <x:f>IF(AND(G323="GL.CASH",L323="operating"),Q323,0)</x:f>
        <x:v>0</x:v>
      </x:c>
      <x:c r="X323" s="24" t="n">
        <x:f>IF(AND(G323="GL.CASH",L323="operating"),P323,0)</x:f>
        <x:v>0</x:v>
      </x:c>
      <x:c r="Y323" s="24" t="n">
        <x:f>IF(AND(G323="GL.CASH",L323="investing"),Q323-P323,0)</x:f>
        <x:v>0</x:v>
      </x:c>
      <x:c r="Z323" s="24" t="n">
        <x:f>IF(AND(G323="GL.CASH",L323="financing"),P323,0)</x:f>
        <x:v>0</x:v>
      </x:c>
      <x:c r="AA323" s="24" t="n">
        <x:f>IF(AND(G323="GL.CASH",L323="financing"),Q323,0)</x:f>
        <x:v>0</x:v>
      </x:c>
    </x:row>
    <x:row r="324" ht="25" customHeight="1">
      <x:c r="A324" s="3" t="str">
        <x:v>ACT/PAYROLL-M03-P04/14</x:v>
      </x:c>
      <x:c r="B324" s="3" t="str">
        <x:v>PAYROLL-M03-P04</x:v>
      </x:c>
      <x:c r="C324" s="16" t="n">
        <x:v>3</x:v>
      </x:c>
      <x:c r="D324" s="30" t="n">
        <x:v>46474</x:v>
      </x:c>
      <x:c r="E324" s="30" t="n">
        <x:v>46447</x:v>
      </x:c>
      <x:c r="F324" s="30" t="n">
        <x:v>46474</x:v>
      </x:c>
      <x:c r="G324" s="3" t="str">
        <x:v>GL.CASH</x:v>
      </x:c>
      <x:c r="H324" s="3" t="str">
        <x:v>ENG</x:v>
      </x:c>
      <x:c r="I324" s="3" t="str">
        <x:v>PAYROLL</x:v>
      </x:c>
      <x:c r="J324" s="3" t="str">
        <x:v>MAP.ACTUAL.PAYROLL.U2.ENG.PAYROLL.ENG</x:v>
      </x:c>
      <x:c r="K324" s="3" t="str">
        <x:v>PPL.U2</x:v>
      </x:c>
      <x:c r="L324" s="3" t="str">
        <x:v>operating</x:v>
      </x:c>
      <x:c r="M324" s="3" t="str">
        <x:v>not_applicable</x:v>
      </x:c>
      <x:c r="N324" s="3" t="str">
        <x:v>not_applicable</x:v>
      </x:c>
      <x:c r="O324" s="3" t="str">
        <x:v>not_applicable</x:v>
      </x:c>
      <x:c r="P324" s="32" t="n">
        <x:v>0</x:v>
      </x:c>
      <x:c r="Q324" s="32" t="n">
        <x:v>34.16</x:v>
      </x:c>
      <x:c r="R324" s="24" t="n">
        <x:f>P324-Q324</x:f>
        <x:v>-34.16</x:v>
      </x:c>
      <x:c r="S324" s="18" t="n">
        <x:f>'D03_Accounts'!D11</x:f>
        <x:v>0</x:v>
      </x:c>
      <x:c r="T324" s="24" t="n">
        <x:f>R324*S324</x:f>
        <x:v>0</x:v>
      </x:c>
      <x:c r="U324" s="25" t="str">
        <x:f>'D03_Mappings'!E241</x:f>
        <x:v>cash</x:v>
      </x:c>
      <x:c r="V324" s="24" t="str">
        <x:f>IF(I324="",IF(U324="people","PAYROLL","UNMAPPED"),I324)</x:f>
        <x:v>PAYROLL</x:v>
      </x:c>
      <x:c r="W324" s="24" t="n">
        <x:f>IF(AND(G324="GL.CASH",L324="operating"),Q324,0)</x:f>
        <x:v>34.16</x:v>
      </x:c>
      <x:c r="X324" s="24" t="n">
        <x:f>IF(AND(G324="GL.CASH",L324="operating"),P324,0)</x:f>
        <x:v>0</x:v>
      </x:c>
      <x:c r="Y324" s="24" t="n">
        <x:f>IF(AND(G324="GL.CASH",L324="investing"),Q324-P324,0)</x:f>
        <x:v>0</x:v>
      </x:c>
      <x:c r="Z324" s="24" t="n">
        <x:f>IF(AND(G324="GL.CASH",L324="financing"),P324,0)</x:f>
        <x:v>0</x:v>
      </x:c>
      <x:c r="AA324" s="24" t="n">
        <x:f>IF(AND(G324="GL.CASH",L324="financing"),Q324,0)</x:f>
        <x:v>0</x:v>
      </x:c>
    </x:row>
    <x:row r="325" ht="25" customHeight="1">
      <x:c r="A325" s="3" t="str">
        <x:v>ACT/PAYROLL-M03-P04/15</x:v>
      </x:c>
      <x:c r="B325" s="3" t="str">
        <x:v>PAYROLL-M03-P04</x:v>
      </x:c>
      <x:c r="C325" s="16" t="n">
        <x:v>3</x:v>
      </x:c>
      <x:c r="D325" s="30" t="n">
        <x:v>46474</x:v>
      </x:c>
      <x:c r="E325" s="30" t="n">
        <x:v>46447</x:v>
      </x:c>
      <x:c r="F325" s="30" t="n">
        <x:v>46474</x:v>
      </x:c>
      <x:c r="G325" s="3" t="str">
        <x:v>GL.PEOPLE.INSOLV</x:v>
      </x:c>
      <x:c r="H325" s="3" t="str">
        <x:v>ENG</x:v>
      </x:c>
      <x:c r="I325" s="3" t="str">
        <x:v>PAYROLL</x:v>
      </x:c>
      <x:c r="J325" s="3" t="str">
        <x:v>MAP.ACTUAL.PAYROLL.INSOLV.ENG.PAYROLL.ENG</x:v>
      </x:c>
      <x:c r="K325" s="3" t="str">
        <x:v>PPL.INSOLV</x:v>
      </x:c>
      <x:c r="L325" s="3" t="str">
        <x:v>operating</x:v>
      </x:c>
      <x:c r="M325" s="3" t="str">
        <x:v>recurring</x:v>
      </x:c>
      <x:c r="N325" s="3" t="str">
        <x:v>committed</x:v>
      </x:c>
      <x:c r="O325" s="3" t="str">
        <x:v>fixed</x:v>
      </x:c>
      <x:c r="P325" s="32" t="n">
        <x:v>11.64</x:v>
      </x:c>
      <x:c r="Q325" s="32" t="n">
        <x:v>0</x:v>
      </x:c>
      <x:c r="R325" s="24" t="n">
        <x:f>P325-Q325</x:f>
        <x:v>11.64</x:v>
      </x:c>
      <x:c r="S325" s="18" t="n">
        <x:f>'D03_Accounts'!D98</x:f>
        <x:v>1</x:v>
      </x:c>
      <x:c r="T325" s="24" t="n">
        <x:f>R325*S325</x:f>
        <x:v>11.64</x:v>
      </x:c>
      <x:c r="U325" s="25" t="str">
        <x:f>'D03_Mappings'!E180</x:f>
        <x:v>people</x:v>
      </x:c>
      <x:c r="V325" s="24" t="str">
        <x:f>IF(I325="",IF(U325="people","PAYROLL","UNMAPPED"),I325)</x:f>
        <x:v>PAYROLL</x:v>
      </x:c>
      <x:c r="W325" s="24" t="n">
        <x:f>IF(AND(G325="GL.CASH",L325="operating"),Q325,0)</x:f>
        <x:v>0</x:v>
      </x:c>
      <x:c r="X325" s="24" t="n">
        <x:f>IF(AND(G325="GL.CASH",L325="operating"),P325,0)</x:f>
        <x:v>0</x:v>
      </x:c>
      <x:c r="Y325" s="24" t="n">
        <x:f>IF(AND(G325="GL.CASH",L325="investing"),Q325-P325,0)</x:f>
        <x:v>0</x:v>
      </x:c>
      <x:c r="Z325" s="24" t="n">
        <x:f>IF(AND(G325="GL.CASH",L325="financing"),P325,0)</x:f>
        <x:v>0</x:v>
      </x:c>
      <x:c r="AA325" s="24" t="n">
        <x:f>IF(AND(G325="GL.CASH",L325="financing"),Q325,0)</x:f>
        <x:v>0</x:v>
      </x:c>
    </x:row>
    <x:row r="326" ht="25" customHeight="1">
      <x:c r="A326" s="3" t="str">
        <x:v>ACT/PAYROLL-M03-P04/16</x:v>
      </x:c>
      <x:c r="B326" s="3" t="str">
        <x:v>PAYROLL-M03-P04</x:v>
      </x:c>
      <x:c r="C326" s="16" t="n">
        <x:v>3</x:v>
      </x:c>
      <x:c r="D326" s="30" t="n">
        <x:v>46474</x:v>
      </x:c>
      <x:c r="E326" s="30" t="n">
        <x:v>46447</x:v>
      </x:c>
      <x:c r="F326" s="30" t="n">
        <x:v>46474</x:v>
      </x:c>
      <x:c r="G326" s="3" t="str">
        <x:v>GL.CASH</x:v>
      </x:c>
      <x:c r="H326" s="3" t="str">
        <x:v>ENG</x:v>
      </x:c>
      <x:c r="I326" s="3" t="str">
        <x:v>PAYROLL</x:v>
      </x:c>
      <x:c r="J326" s="3" t="str">
        <x:v>MAP.ACTUAL.PAYROLL.INSOLV.ENG.PAYROLL.ENG</x:v>
      </x:c>
      <x:c r="K326" s="3" t="str">
        <x:v>PPL.INSOLV</x:v>
      </x:c>
      <x:c r="L326" s="3" t="str">
        <x:v>operating</x:v>
      </x:c>
      <x:c r="M326" s="3" t="str">
        <x:v>not_applicable</x:v>
      </x:c>
      <x:c r="N326" s="3" t="str">
        <x:v>not_applicable</x:v>
      </x:c>
      <x:c r="O326" s="3" t="str">
        <x:v>not_applicable</x:v>
      </x:c>
      <x:c r="P326" s="32" t="n">
        <x:v>0</x:v>
      </x:c>
      <x:c r="Q326" s="32" t="n">
        <x:v>11.64</x:v>
      </x:c>
      <x:c r="R326" s="24" t="n">
        <x:f>P326-Q326</x:f>
        <x:v>-11.64</x:v>
      </x:c>
      <x:c r="S326" s="18" t="n">
        <x:f>'D03_Accounts'!D11</x:f>
        <x:v>0</x:v>
      </x:c>
      <x:c r="T326" s="24" t="n">
        <x:f>R326*S326</x:f>
        <x:v>0</x:v>
      </x:c>
      <x:c r="U326" s="25" t="str">
        <x:f>'D03_Mappings'!E181</x:f>
        <x:v>cash</x:v>
      </x:c>
      <x:c r="V326" s="24" t="str">
        <x:f>IF(I326="",IF(U326="people","PAYROLL","UNMAPPED"),I326)</x:f>
        <x:v>PAYROLL</x:v>
      </x:c>
      <x:c r="W326" s="24" t="n">
        <x:f>IF(AND(G326="GL.CASH",L326="operating"),Q326,0)</x:f>
        <x:v>11.64</x:v>
      </x:c>
      <x:c r="X326" s="24" t="n">
        <x:f>IF(AND(G326="GL.CASH",L326="operating"),P326,0)</x:f>
        <x:v>0</x:v>
      </x:c>
      <x:c r="Y326" s="24" t="n">
        <x:f>IF(AND(G326="GL.CASH",L326="investing"),Q326-P326,0)</x:f>
        <x:v>0</x:v>
      </x:c>
      <x:c r="Z326" s="24" t="n">
        <x:f>IF(AND(G326="GL.CASH",L326="financing"),P326,0)</x:f>
        <x:v>0</x:v>
      </x:c>
      <x:c r="AA326" s="24" t="n">
        <x:f>IF(AND(G326="GL.CASH",L326="financing"),Q326,0)</x:f>
        <x:v>0</x:v>
      </x:c>
    </x:row>
    <x:row r="327" ht="25" customHeight="1">
      <x:c r="A327" s="3" t="str">
        <x:v>ACT/PAYROLL-M03-P04/17</x:v>
      </x:c>
      <x:c r="B327" s="3" t="str">
        <x:v>PAYROLL-M03-P04</x:v>
      </x:c>
      <x:c r="C327" s="16" t="n">
        <x:v>3</x:v>
      </x:c>
      <x:c r="D327" s="30" t="n">
        <x:v>46474</x:v>
      </x:c>
      <x:c r="E327" s="30" t="n">
        <x:v>46447</x:v>
      </x:c>
      <x:c r="F327" s="30" t="n">
        <x:v>46474</x:v>
      </x:c>
      <x:c r="G327" s="3" t="str">
        <x:v>GL.PEOPLE.BG</x:v>
      </x:c>
      <x:c r="H327" s="3" t="str">
        <x:v>ENG</x:v>
      </x:c>
      <x:c r="I327" s="3" t="str">
        <x:v>PAYROLL</x:v>
      </x:c>
      <x:c r="J327" s="3" t="str">
        <x:v>MAP.ACTUAL.PAYROLL.BG.ENG.PAYROLL.ENG</x:v>
      </x:c>
      <x:c r="K327" s="3" t="str">
        <x:v>PPL.BG</x:v>
      </x:c>
      <x:c r="L327" s="3" t="str">
        <x:v>operating</x:v>
      </x:c>
      <x:c r="M327" s="3" t="str">
        <x:v>recurring</x:v>
      </x:c>
      <x:c r="N327" s="3" t="str">
        <x:v>committed</x:v>
      </x:c>
      <x:c r="O327" s="3" t="str">
        <x:v>fixed</x:v>
      </x:c>
      <x:c r="P327" s="32" t="n">
        <x:v>23.29</x:v>
      </x:c>
      <x:c r="Q327" s="32" t="n">
        <x:v>0</x:v>
      </x:c>
      <x:c r="R327" s="24" t="n">
        <x:f>P327-Q327</x:f>
        <x:v>23.29</x:v>
      </x:c>
      <x:c r="S327" s="18" t="n">
        <x:f>'D03_Accounts'!D99</x:f>
        <x:v>1</x:v>
      </x:c>
      <x:c r="T327" s="24" t="n">
        <x:f>R327*S327</x:f>
        <x:v>23.29</x:v>
      </x:c>
      <x:c r="U327" s="25" t="str">
        <x:f>'D03_Mappings'!E170</x:f>
        <x:v>people</x:v>
      </x:c>
      <x:c r="V327" s="24" t="str">
        <x:f>IF(I327="",IF(U327="people","PAYROLL","UNMAPPED"),I327)</x:f>
        <x:v>PAYROLL</x:v>
      </x:c>
      <x:c r="W327" s="24" t="n">
        <x:f>IF(AND(G327="GL.CASH",L327="operating"),Q327,0)</x:f>
        <x:v>0</x:v>
      </x:c>
      <x:c r="X327" s="24" t="n">
        <x:f>IF(AND(G327="GL.CASH",L327="operating"),P327,0)</x:f>
        <x:v>0</x:v>
      </x:c>
      <x:c r="Y327" s="24" t="n">
        <x:f>IF(AND(G327="GL.CASH",L327="investing"),Q327-P327,0)</x:f>
        <x:v>0</x:v>
      </x:c>
      <x:c r="Z327" s="24" t="n">
        <x:f>IF(AND(G327="GL.CASH",L327="financing"),P327,0)</x:f>
        <x:v>0</x:v>
      </x:c>
      <x:c r="AA327" s="24" t="n">
        <x:f>IF(AND(G327="GL.CASH",L327="financing"),Q327,0)</x:f>
        <x:v>0</x:v>
      </x:c>
    </x:row>
    <x:row r="328" ht="25" customHeight="1">
      <x:c r="A328" s="3" t="str">
        <x:v>ACT/PAYROLL-M03-P04/18</x:v>
      </x:c>
      <x:c r="B328" s="3" t="str">
        <x:v>PAYROLL-M03-P04</x:v>
      </x:c>
      <x:c r="C328" s="16" t="n">
        <x:v>3</x:v>
      </x:c>
      <x:c r="D328" s="30" t="n">
        <x:v>46474</x:v>
      </x:c>
      <x:c r="E328" s="30" t="n">
        <x:v>46447</x:v>
      </x:c>
      <x:c r="F328" s="30" t="n">
        <x:v>46474</x:v>
      </x:c>
      <x:c r="G328" s="3" t="str">
        <x:v>GL.CASH</x:v>
      </x:c>
      <x:c r="H328" s="3" t="str">
        <x:v>ENG</x:v>
      </x:c>
      <x:c r="I328" s="3" t="str">
        <x:v>PAYROLL</x:v>
      </x:c>
      <x:c r="J328" s="3" t="str">
        <x:v>MAP.ACTUAL.PAYROLL.BG.ENG.PAYROLL.ENG</x:v>
      </x:c>
      <x:c r="K328" s="3" t="str">
        <x:v>PPL.BG</x:v>
      </x:c>
      <x:c r="L328" s="3" t="str">
        <x:v>operating</x:v>
      </x:c>
      <x:c r="M328" s="3" t="str">
        <x:v>not_applicable</x:v>
      </x:c>
      <x:c r="N328" s="3" t="str">
        <x:v>not_applicable</x:v>
      </x:c>
      <x:c r="O328" s="3" t="str">
        <x:v>not_applicable</x:v>
      </x:c>
      <x:c r="P328" s="32" t="n">
        <x:v>0</x:v>
      </x:c>
      <x:c r="Q328" s="32" t="n">
        <x:v>23.29</x:v>
      </x:c>
      <x:c r="R328" s="24" t="n">
        <x:f>P328-Q328</x:f>
        <x:v>-23.29</x:v>
      </x:c>
      <x:c r="S328" s="18" t="n">
        <x:f>'D03_Accounts'!D11</x:f>
        <x:v>0</x:v>
      </x:c>
      <x:c r="T328" s="24" t="n">
        <x:f>R328*S328</x:f>
        <x:v>0</x:v>
      </x:c>
      <x:c r="U328" s="25" t="str">
        <x:f>'D03_Mappings'!E171</x:f>
        <x:v>cash</x:v>
      </x:c>
      <x:c r="V328" s="24" t="str">
        <x:f>IF(I328="",IF(U328="people","PAYROLL","UNMAPPED"),I328)</x:f>
        <x:v>PAYROLL</x:v>
      </x:c>
      <x:c r="W328" s="24" t="n">
        <x:f>IF(AND(G328="GL.CASH",L328="operating"),Q328,0)</x:f>
        <x:v>23.29</x:v>
      </x:c>
      <x:c r="X328" s="24" t="n">
        <x:f>IF(AND(G328="GL.CASH",L328="operating"),P328,0)</x:f>
        <x:v>0</x:v>
      </x:c>
      <x:c r="Y328" s="24" t="n">
        <x:f>IF(AND(G328="GL.CASH",L328="investing"),Q328-P328,0)</x:f>
        <x:v>0</x:v>
      </x:c>
      <x:c r="Z328" s="24" t="n">
        <x:f>IF(AND(G328="GL.CASH",L328="financing"),P328,0)</x:f>
        <x:v>0</x:v>
      </x:c>
      <x:c r="AA328" s="24" t="n">
        <x:f>IF(AND(G328="GL.CASH",L328="financing"),Q328,0)</x:f>
        <x:v>0</x:v>
      </x:c>
    </x:row>
    <x:row r="329" ht="25" customHeight="1">
      <x:c r="A329" s="3" t="str">
        <x:v>ACT/PAYROLL-M03-P05/1</x:v>
      </x:c>
      <x:c r="B329" s="3" t="str">
        <x:v>PAYROLL-M03-P05</x:v>
      </x:c>
      <x:c r="C329" s="16" t="n">
        <x:v>3</x:v>
      </x:c>
      <x:c r="D329" s="30" t="n">
        <x:v>46474</x:v>
      </x:c>
      <x:c r="E329" s="30" t="n">
        <x:v>46447</x:v>
      </x:c>
      <x:c r="F329" s="30" t="n">
        <x:v>46474</x:v>
      </x:c>
      <x:c r="G329" s="3" t="str">
        <x:v>GL.PEOPLE.SALARY</x:v>
      </x:c>
      <x:c r="H329" s="3" t="str">
        <x:v>ENG</x:v>
      </x:c>
      <x:c r="I329" s="3" t="str">
        <x:v>PAYROLL</x:v>
      </x:c>
      <x:c r="J329" s="3" t="str">
        <x:v>MAP.ACTUAL.PAYROLL.SALARY.ENG.PAYROLL.ENG</x:v>
      </x:c>
      <x:c r="K329" s="3" t="str">
        <x:v>PPL.SALARY</x:v>
      </x:c>
      <x:c r="L329" s="3" t="str">
        <x:v>operating</x:v>
      </x:c>
      <x:c r="M329" s="3" t="str">
        <x:v>recurring</x:v>
      </x:c>
      <x:c r="N329" s="3" t="str">
        <x:v>committed</x:v>
      </x:c>
      <x:c r="O329" s="3" t="str">
        <x:v>fixed</x:v>
      </x:c>
      <x:c r="P329" s="32" t="n">
        <x:v>6900</x:v>
      </x:c>
      <x:c r="Q329" s="32" t="n">
        <x:v>0</x:v>
      </x:c>
      <x:c r="R329" s="24" t="n">
        <x:f>P329-Q329</x:f>
        <x:v>6900</x:v>
      </x:c>
      <x:c r="S329" s="18" t="n">
        <x:f>'D03_Accounts'!D91</x:f>
        <x:v>1</x:v>
      </x:c>
      <x:c r="T329" s="24" t="n">
        <x:f>R329*S329</x:f>
        <x:v>6900</x:v>
      </x:c>
      <x:c r="U329" s="25" t="str">
        <x:f>'D03_Mappings'!E220</x:f>
        <x:v>people</x:v>
      </x:c>
      <x:c r="V329" s="24" t="str">
        <x:f>IF(I329="",IF(U329="people","PAYROLL","UNMAPPED"),I329)</x:f>
        <x:v>PAYROLL</x:v>
      </x:c>
      <x:c r="W329" s="24" t="n">
        <x:f>IF(AND(G329="GL.CASH",L329="operating"),Q329,0)</x:f>
        <x:v>0</x:v>
      </x:c>
      <x:c r="X329" s="24" t="n">
        <x:f>IF(AND(G329="GL.CASH",L329="operating"),P329,0)</x:f>
        <x:v>0</x:v>
      </x:c>
      <x:c r="Y329" s="24" t="n">
        <x:f>IF(AND(G329="GL.CASH",L329="investing"),Q329-P329,0)</x:f>
        <x:v>0</x:v>
      </x:c>
      <x:c r="Z329" s="24" t="n">
        <x:f>IF(AND(G329="GL.CASH",L329="financing"),P329,0)</x:f>
        <x:v>0</x:v>
      </x:c>
      <x:c r="AA329" s="24" t="n">
        <x:f>IF(AND(G329="GL.CASH",L329="financing"),Q329,0)</x:f>
        <x:v>0</x:v>
      </x:c>
    </x:row>
    <x:row r="330" ht="25" customHeight="1">
      <x:c r="A330" s="3" t="str">
        <x:v>ACT/PAYROLL-M03-P05/2</x:v>
      </x:c>
      <x:c r="B330" s="3" t="str">
        <x:v>PAYROLL-M03-P05</x:v>
      </x:c>
      <x:c r="C330" s="16" t="n">
        <x:v>3</x:v>
      </x:c>
      <x:c r="D330" s="30" t="n">
        <x:v>46474</x:v>
      </x:c>
      <x:c r="E330" s="30" t="n">
        <x:v>46447</x:v>
      </x:c>
      <x:c r="F330" s="30" t="n">
        <x:v>46474</x:v>
      </x:c>
      <x:c r="G330" s="3" t="str">
        <x:v>GL.CASH</x:v>
      </x:c>
      <x:c r="H330" s="3" t="str">
        <x:v>ENG</x:v>
      </x:c>
      <x:c r="I330" s="3" t="str">
        <x:v>PAYROLL</x:v>
      </x:c>
      <x:c r="J330" s="3" t="str">
        <x:v>MAP.ACTUAL.PAYROLL.SALARY.ENG.PAYROLL.ENG</x:v>
      </x:c>
      <x:c r="K330" s="3" t="str">
        <x:v>PPL.SALARY</x:v>
      </x:c>
      <x:c r="L330" s="3" t="str">
        <x:v>operating</x:v>
      </x:c>
      <x:c r="M330" s="3" t="str">
        <x:v>not_applicable</x:v>
      </x:c>
      <x:c r="N330" s="3" t="str">
        <x:v>not_applicable</x:v>
      </x:c>
      <x:c r="O330" s="3" t="str">
        <x:v>not_applicable</x:v>
      </x:c>
      <x:c r="P330" s="32" t="n">
        <x:v>0</x:v>
      </x:c>
      <x:c r="Q330" s="32" t="n">
        <x:v>6900</x:v>
      </x:c>
      <x:c r="R330" s="24" t="n">
        <x:f>P330-Q330</x:f>
        <x:v>-6900</x:v>
      </x:c>
      <x:c r="S330" s="18" t="n">
        <x:f>'D03_Accounts'!D11</x:f>
        <x:v>0</x:v>
      </x:c>
      <x:c r="T330" s="24" t="n">
        <x:f>R330*S330</x:f>
        <x:v>0</x:v>
      </x:c>
      <x:c r="U330" s="25" t="str">
        <x:f>'D03_Mappings'!E221</x:f>
        <x:v>cash</x:v>
      </x:c>
      <x:c r="V330" s="24" t="str">
        <x:f>IF(I330="",IF(U330="people","PAYROLL","UNMAPPED"),I330)</x:f>
        <x:v>PAYROLL</x:v>
      </x:c>
      <x:c r="W330" s="24" t="n">
        <x:f>IF(AND(G330="GL.CASH",L330="operating"),Q330,0)</x:f>
        <x:v>6900</x:v>
      </x:c>
      <x:c r="X330" s="24" t="n">
        <x:f>IF(AND(G330="GL.CASH",L330="operating"),P330,0)</x:f>
        <x:v>0</x:v>
      </x:c>
      <x:c r="Y330" s="24" t="n">
        <x:f>IF(AND(G330="GL.CASH",L330="investing"),Q330-P330,0)</x:f>
        <x:v>0</x:v>
      </x:c>
      <x:c r="Z330" s="24" t="n">
        <x:f>IF(AND(G330="GL.CASH",L330="financing"),P330,0)</x:f>
        <x:v>0</x:v>
      </x:c>
      <x:c r="AA330" s="24" t="n">
        <x:f>IF(AND(G330="GL.CASH",L330="financing"),Q330,0)</x:f>
        <x:v>0</x:v>
      </x:c>
    </x:row>
    <x:row r="331" ht="25" customHeight="1">
      <x:c r="A331" s="3" t="str">
        <x:v>ACT/PAYROLL-M03-P05/3</x:v>
      </x:c>
      <x:c r="B331" s="3" t="str">
        <x:v>PAYROLL-M03-P05</x:v>
      </x:c>
      <x:c r="C331" s="16" t="n">
        <x:v>3</x:v>
      </x:c>
      <x:c r="D331" s="30" t="n">
        <x:v>46474</x:v>
      </x:c>
      <x:c r="E331" s="30" t="n">
        <x:v>46447</x:v>
      </x:c>
      <x:c r="F331" s="30" t="n">
        <x:v>46474</x:v>
      </x:c>
      <x:c r="G331" s="3" t="str">
        <x:v>GL.PEOPLE.RV</x:v>
      </x:c>
      <x:c r="H331" s="3" t="str">
        <x:v>ENG</x:v>
      </x:c>
      <x:c r="I331" s="3" t="str">
        <x:v>PAYROLL</x:v>
      </x:c>
      <x:c r="J331" s="3" t="str">
        <x:v>MAP.ACTUAL.PAYROLL.RV.ENG.PAYROLL.ENG</x:v>
      </x:c>
      <x:c r="K331" s="3" t="str">
        <x:v>PPL.RV</x:v>
      </x:c>
      <x:c r="L331" s="3" t="str">
        <x:v>operating</x:v>
      </x:c>
      <x:c r="M331" s="3" t="str">
        <x:v>recurring</x:v>
      </x:c>
      <x:c r="N331" s="3" t="str">
        <x:v>committed</x:v>
      </x:c>
      <x:c r="O331" s="3" t="str">
        <x:v>fixed</x:v>
      </x:c>
      <x:c r="P331" s="32" t="n">
        <x:v>641.7</x:v>
      </x:c>
      <x:c r="Q331" s="32" t="n">
        <x:v>0</x:v>
      </x:c>
      <x:c r="R331" s="24" t="n">
        <x:f>P331-Q331</x:f>
        <x:v>641.7</x:v>
      </x:c>
      <x:c r="S331" s="18" t="n">
        <x:f>'D03_Accounts'!D92</x:f>
        <x:v>1</x:v>
      </x:c>
      <x:c r="T331" s="24" t="n">
        <x:f>R331*S331</x:f>
        <x:v>641.7</x:v>
      </x:c>
      <x:c r="U331" s="25" t="str">
        <x:f>'D03_Mappings'!E210</x:f>
        <x:v>people</x:v>
      </x:c>
      <x:c r="V331" s="24" t="str">
        <x:f>IF(I331="",IF(U331="people","PAYROLL","UNMAPPED"),I331)</x:f>
        <x:v>PAYROLL</x:v>
      </x:c>
      <x:c r="W331" s="24" t="n">
        <x:f>IF(AND(G331="GL.CASH",L331="operating"),Q331,0)</x:f>
        <x:v>0</x:v>
      </x:c>
      <x:c r="X331" s="24" t="n">
        <x:f>IF(AND(G331="GL.CASH",L331="operating"),P331,0)</x:f>
        <x:v>0</x:v>
      </x:c>
      <x:c r="Y331" s="24" t="n">
        <x:f>IF(AND(G331="GL.CASH",L331="investing"),Q331-P331,0)</x:f>
        <x:v>0</x:v>
      </x:c>
      <x:c r="Z331" s="24" t="n">
        <x:f>IF(AND(G331="GL.CASH",L331="financing"),P331,0)</x:f>
        <x:v>0</x:v>
      </x:c>
      <x:c r="AA331" s="24" t="n">
        <x:f>IF(AND(G331="GL.CASH",L331="financing"),Q331,0)</x:f>
        <x:v>0</x:v>
      </x:c>
    </x:row>
    <x:row r="332" ht="25" customHeight="1">
      <x:c r="A332" s="3" t="str">
        <x:v>ACT/PAYROLL-M03-P05/4</x:v>
      </x:c>
      <x:c r="B332" s="3" t="str">
        <x:v>PAYROLL-M03-P05</x:v>
      </x:c>
      <x:c r="C332" s="16" t="n">
        <x:v>3</x:v>
      </x:c>
      <x:c r="D332" s="30" t="n">
        <x:v>46474</x:v>
      </x:c>
      <x:c r="E332" s="30" t="n">
        <x:v>46447</x:v>
      </x:c>
      <x:c r="F332" s="30" t="n">
        <x:v>46474</x:v>
      </x:c>
      <x:c r="G332" s="3" t="str">
        <x:v>GL.CASH</x:v>
      </x:c>
      <x:c r="H332" s="3" t="str">
        <x:v>ENG</x:v>
      </x:c>
      <x:c r="I332" s="3" t="str">
        <x:v>PAYROLL</x:v>
      </x:c>
      <x:c r="J332" s="3" t="str">
        <x:v>MAP.ACTUAL.PAYROLL.RV.ENG.PAYROLL.ENG</x:v>
      </x:c>
      <x:c r="K332" s="3" t="str">
        <x:v>PPL.RV</x:v>
      </x:c>
      <x:c r="L332" s="3" t="str">
        <x:v>operating</x:v>
      </x:c>
      <x:c r="M332" s="3" t="str">
        <x:v>not_applicable</x:v>
      </x:c>
      <x:c r="N332" s="3" t="str">
        <x:v>not_applicable</x:v>
      </x:c>
      <x:c r="O332" s="3" t="str">
        <x:v>not_applicable</x:v>
      </x:c>
      <x:c r="P332" s="32" t="n">
        <x:v>0</x:v>
      </x:c>
      <x:c r="Q332" s="32" t="n">
        <x:v>641.7</x:v>
      </x:c>
      <x:c r="R332" s="24" t="n">
        <x:f>P332-Q332</x:f>
        <x:v>-641.7</x:v>
      </x:c>
      <x:c r="S332" s="18" t="n">
        <x:f>'D03_Accounts'!D11</x:f>
        <x:v>0</x:v>
      </x:c>
      <x:c r="T332" s="24" t="n">
        <x:f>R332*S332</x:f>
        <x:v>0</x:v>
      </x:c>
      <x:c r="U332" s="25" t="str">
        <x:f>'D03_Mappings'!E211</x:f>
        <x:v>cash</x:v>
      </x:c>
      <x:c r="V332" s="24" t="str">
        <x:f>IF(I332="",IF(U332="people","PAYROLL","UNMAPPED"),I332)</x:f>
        <x:v>PAYROLL</x:v>
      </x:c>
      <x:c r="W332" s="24" t="n">
        <x:f>IF(AND(G332="GL.CASH",L332="operating"),Q332,0)</x:f>
        <x:v>641.7</x:v>
      </x:c>
      <x:c r="X332" s="24" t="n">
        <x:f>IF(AND(G332="GL.CASH",L332="operating"),P332,0)</x:f>
        <x:v>0</x:v>
      </x:c>
      <x:c r="Y332" s="24" t="n">
        <x:f>IF(AND(G332="GL.CASH",L332="investing"),Q332-P332,0)</x:f>
        <x:v>0</x:v>
      </x:c>
      <x:c r="Z332" s="24" t="n">
        <x:f>IF(AND(G332="GL.CASH",L332="financing"),P332,0)</x:f>
        <x:v>0</x:v>
      </x:c>
      <x:c r="AA332" s="24" t="n">
        <x:f>IF(AND(G332="GL.CASH",L332="financing"),Q332,0)</x:f>
        <x:v>0</x:v>
      </x:c>
    </x:row>
    <x:row r="333" ht="25" customHeight="1">
      <x:c r="A333" s="3" t="str">
        <x:v>ACT/PAYROLL-M03-P05/5</x:v>
      </x:c>
      <x:c r="B333" s="3" t="str">
        <x:v>PAYROLL-M03-P05</x:v>
      </x:c>
      <x:c r="C333" s="16" t="n">
        <x:v>3</x:v>
      </x:c>
      <x:c r="D333" s="30" t="n">
        <x:v>46474</x:v>
      </x:c>
      <x:c r="E333" s="30" t="n">
        <x:v>46447</x:v>
      </x:c>
      <x:c r="F333" s="30" t="n">
        <x:v>46474</x:v>
      </x:c>
      <x:c r="G333" s="3" t="str">
        <x:v>GL.PEOPLE.AV</x:v>
      </x:c>
      <x:c r="H333" s="3" t="str">
        <x:v>ENG</x:v>
      </x:c>
      <x:c r="I333" s="3" t="str">
        <x:v>PAYROLL</x:v>
      </x:c>
      <x:c r="J333" s="3" t="str">
        <x:v>MAP.ACTUAL.PAYROLL.AV.ENG.PAYROLL.ENG</x:v>
      </x:c>
      <x:c r="K333" s="3" t="str">
        <x:v>PPL.AV</x:v>
      </x:c>
      <x:c r="L333" s="3" t="str">
        <x:v>operating</x:v>
      </x:c>
      <x:c r="M333" s="3" t="str">
        <x:v>recurring</x:v>
      </x:c>
      <x:c r="N333" s="3" t="str">
        <x:v>committed</x:v>
      </x:c>
      <x:c r="O333" s="3" t="str">
        <x:v>fixed</x:v>
      </x:c>
      <x:c r="P333" s="32" t="n">
        <x:v>89.7</x:v>
      </x:c>
      <x:c r="Q333" s="32" t="n">
        <x:v>0</x:v>
      </x:c>
      <x:c r="R333" s="24" t="n">
        <x:f>P333-Q333</x:f>
        <x:v>89.7</x:v>
      </x:c>
      <x:c r="S333" s="18" t="n">
        <x:f>'D03_Accounts'!D93</x:f>
        <x:v>1</x:v>
      </x:c>
      <x:c r="T333" s="24" t="n">
        <x:f>R333*S333</x:f>
        <x:v>89.7</x:v>
      </x:c>
      <x:c r="U333" s="25" t="str">
        <x:f>'D03_Mappings'!E160</x:f>
        <x:v>people</x:v>
      </x:c>
      <x:c r="V333" s="24" t="str">
        <x:f>IF(I333="",IF(U333="people","PAYROLL","UNMAPPED"),I333)</x:f>
        <x:v>PAYROLL</x:v>
      </x:c>
      <x:c r="W333" s="24" t="n">
        <x:f>IF(AND(G333="GL.CASH",L333="operating"),Q333,0)</x:f>
        <x:v>0</x:v>
      </x:c>
      <x:c r="X333" s="24" t="n">
        <x:f>IF(AND(G333="GL.CASH",L333="operating"),P333,0)</x:f>
        <x:v>0</x:v>
      </x:c>
      <x:c r="Y333" s="24" t="n">
        <x:f>IF(AND(G333="GL.CASH",L333="investing"),Q333-P333,0)</x:f>
        <x:v>0</x:v>
      </x:c>
      <x:c r="Z333" s="24" t="n">
        <x:f>IF(AND(G333="GL.CASH",L333="financing"),P333,0)</x:f>
        <x:v>0</x:v>
      </x:c>
      <x:c r="AA333" s="24" t="n">
        <x:f>IF(AND(G333="GL.CASH",L333="financing"),Q333,0)</x:f>
        <x:v>0</x:v>
      </x:c>
    </x:row>
    <x:row r="334" ht="25" customHeight="1">
      <x:c r="A334" s="3" t="str">
        <x:v>ACT/PAYROLL-M03-P05/6</x:v>
      </x:c>
      <x:c r="B334" s="3" t="str">
        <x:v>PAYROLL-M03-P05</x:v>
      </x:c>
      <x:c r="C334" s="16" t="n">
        <x:v>3</x:v>
      </x:c>
      <x:c r="D334" s="30" t="n">
        <x:v>46474</x:v>
      </x:c>
      <x:c r="E334" s="30" t="n">
        <x:v>46447</x:v>
      </x:c>
      <x:c r="F334" s="30" t="n">
        <x:v>46474</x:v>
      </x:c>
      <x:c r="G334" s="3" t="str">
        <x:v>GL.CASH</x:v>
      </x:c>
      <x:c r="H334" s="3" t="str">
        <x:v>ENG</x:v>
      </x:c>
      <x:c r="I334" s="3" t="str">
        <x:v>PAYROLL</x:v>
      </x:c>
      <x:c r="J334" s="3" t="str">
        <x:v>MAP.ACTUAL.PAYROLL.AV.ENG.PAYROLL.ENG</x:v>
      </x:c>
      <x:c r="K334" s="3" t="str">
        <x:v>PPL.AV</x:v>
      </x:c>
      <x:c r="L334" s="3" t="str">
        <x:v>operating</x:v>
      </x:c>
      <x:c r="M334" s="3" t="str">
        <x:v>not_applicable</x:v>
      </x:c>
      <x:c r="N334" s="3" t="str">
        <x:v>not_applicable</x:v>
      </x:c>
      <x:c r="O334" s="3" t="str">
        <x:v>not_applicable</x:v>
      </x:c>
      <x:c r="P334" s="32" t="n">
        <x:v>0</x:v>
      </x:c>
      <x:c r="Q334" s="32" t="n">
        <x:v>89.7</x:v>
      </x:c>
      <x:c r="R334" s="24" t="n">
        <x:f>P334-Q334</x:f>
        <x:v>-89.7</x:v>
      </x:c>
      <x:c r="S334" s="18" t="n">
        <x:f>'D03_Accounts'!D11</x:f>
        <x:v>0</x:v>
      </x:c>
      <x:c r="T334" s="24" t="n">
        <x:f>R334*S334</x:f>
        <x:v>0</x:v>
      </x:c>
      <x:c r="U334" s="25" t="str">
        <x:f>'D03_Mappings'!E161</x:f>
        <x:v>cash</x:v>
      </x:c>
      <x:c r="V334" s="24" t="str">
        <x:f>IF(I334="",IF(U334="people","PAYROLL","UNMAPPED"),I334)</x:f>
        <x:v>PAYROLL</x:v>
      </x:c>
      <x:c r="W334" s="24" t="n">
        <x:f>IF(AND(G334="GL.CASH",L334="operating"),Q334,0)</x:f>
        <x:v>89.7</x:v>
      </x:c>
      <x:c r="X334" s="24" t="n">
        <x:f>IF(AND(G334="GL.CASH",L334="operating"),P334,0)</x:f>
        <x:v>0</x:v>
      </x:c>
      <x:c r="Y334" s="24" t="n">
        <x:f>IF(AND(G334="GL.CASH",L334="investing"),Q334-P334,0)</x:f>
        <x:v>0</x:v>
      </x:c>
      <x:c r="Z334" s="24" t="n">
        <x:f>IF(AND(G334="GL.CASH",L334="financing"),P334,0)</x:f>
        <x:v>0</x:v>
      </x:c>
      <x:c r="AA334" s="24" t="n">
        <x:f>IF(AND(G334="GL.CASH",L334="financing"),Q334,0)</x:f>
        <x:v>0</x:v>
      </x:c>
    </x:row>
    <x:row r="335" ht="25" customHeight="1">
      <x:c r="A335" s="3" t="str">
        <x:v>ACT/PAYROLL-M03-P05/7</x:v>
      </x:c>
      <x:c r="B335" s="3" t="str">
        <x:v>PAYROLL-M03-P05</x:v>
      </x:c>
      <x:c r="C335" s="16" t="n">
        <x:v>3</x:v>
      </x:c>
      <x:c r="D335" s="30" t="n">
        <x:v>46474</x:v>
      </x:c>
      <x:c r="E335" s="30" t="n">
        <x:v>46447</x:v>
      </x:c>
      <x:c r="F335" s="30" t="n">
        <x:v>46474</x:v>
      </x:c>
      <x:c r="G335" s="3" t="str">
        <x:v>GL.PEOPLE.KV</x:v>
      </x:c>
      <x:c r="H335" s="3" t="str">
        <x:v>ENG</x:v>
      </x:c>
      <x:c r="I335" s="3" t="str">
        <x:v>PAYROLL</x:v>
      </x:c>
      <x:c r="J335" s="3" t="str">
        <x:v>MAP.ACTUAL.PAYROLL.KV.ENG.PAYROLL.ENG</x:v>
      </x:c>
      <x:c r="K335" s="3" t="str">
        <x:v>PPL.KV</x:v>
      </x:c>
      <x:c r="L335" s="3" t="str">
        <x:v>operating</x:v>
      </x:c>
      <x:c r="M335" s="3" t="str">
        <x:v>recurring</x:v>
      </x:c>
      <x:c r="N335" s="3" t="str">
        <x:v>committed</x:v>
      </x:c>
      <x:c r="O335" s="3" t="str">
        <x:v>fixed</x:v>
      </x:c>
      <x:c r="P335" s="32" t="n">
        <x:v>564.19</x:v>
      </x:c>
      <x:c r="Q335" s="32" t="n">
        <x:v>0</x:v>
      </x:c>
      <x:c r="R335" s="24" t="n">
        <x:f>P335-Q335</x:f>
        <x:v>564.19</x:v>
      </x:c>
      <x:c r="S335" s="18" t="n">
        <x:f>'D03_Accounts'!D94</x:f>
        <x:v>1</x:v>
      </x:c>
      <x:c r="T335" s="24" t="n">
        <x:f>R335*S335</x:f>
        <x:v>564.19</x:v>
      </x:c>
      <x:c r="U335" s="25" t="str">
        <x:f>'D03_Mappings'!E190</x:f>
        <x:v>people</x:v>
      </x:c>
      <x:c r="V335" s="24" t="str">
        <x:f>IF(I335="",IF(U335="people","PAYROLL","UNMAPPED"),I335)</x:f>
        <x:v>PAYROLL</x:v>
      </x:c>
      <x:c r="W335" s="24" t="n">
        <x:f>IF(AND(G335="GL.CASH",L335="operating"),Q335,0)</x:f>
        <x:v>0</x:v>
      </x:c>
      <x:c r="X335" s="24" t="n">
        <x:f>IF(AND(G335="GL.CASH",L335="operating"),P335,0)</x:f>
        <x:v>0</x:v>
      </x:c>
      <x:c r="Y335" s="24" t="n">
        <x:f>IF(AND(G335="GL.CASH",L335="investing"),Q335-P335,0)</x:f>
        <x:v>0</x:v>
      </x:c>
      <x:c r="Z335" s="24" t="n">
        <x:f>IF(AND(G335="GL.CASH",L335="financing"),P335,0)</x:f>
        <x:v>0</x:v>
      </x:c>
      <x:c r="AA335" s="24" t="n">
        <x:f>IF(AND(G335="GL.CASH",L335="financing"),Q335,0)</x:f>
        <x:v>0</x:v>
      </x:c>
    </x:row>
    <x:row r="336" ht="25" customHeight="1">
      <x:c r="A336" s="3" t="str">
        <x:v>ACT/PAYROLL-M03-P05/8</x:v>
      </x:c>
      <x:c r="B336" s="3" t="str">
        <x:v>PAYROLL-M03-P05</x:v>
      </x:c>
      <x:c r="C336" s="16" t="n">
        <x:v>3</x:v>
      </x:c>
      <x:c r="D336" s="30" t="n">
        <x:v>46474</x:v>
      </x:c>
      <x:c r="E336" s="30" t="n">
        <x:v>46447</x:v>
      </x:c>
      <x:c r="F336" s="30" t="n">
        <x:v>46474</x:v>
      </x:c>
      <x:c r="G336" s="3" t="str">
        <x:v>GL.CASH</x:v>
      </x:c>
      <x:c r="H336" s="3" t="str">
        <x:v>ENG</x:v>
      </x:c>
      <x:c r="I336" s="3" t="str">
        <x:v>PAYROLL</x:v>
      </x:c>
      <x:c r="J336" s="3" t="str">
        <x:v>MAP.ACTUAL.PAYROLL.KV.ENG.PAYROLL.ENG</x:v>
      </x:c>
      <x:c r="K336" s="3" t="str">
        <x:v>PPL.KV</x:v>
      </x:c>
      <x:c r="L336" s="3" t="str">
        <x:v>operating</x:v>
      </x:c>
      <x:c r="M336" s="3" t="str">
        <x:v>not_applicable</x:v>
      </x:c>
      <x:c r="N336" s="3" t="str">
        <x:v>not_applicable</x:v>
      </x:c>
      <x:c r="O336" s="3" t="str">
        <x:v>not_applicable</x:v>
      </x:c>
      <x:c r="P336" s="32" t="n">
        <x:v>0</x:v>
      </x:c>
      <x:c r="Q336" s="32" t="n">
        <x:v>564.19</x:v>
      </x:c>
      <x:c r="R336" s="24" t="n">
        <x:f>P336-Q336</x:f>
        <x:v>-564.19</x:v>
      </x:c>
      <x:c r="S336" s="18" t="n">
        <x:f>'D03_Accounts'!D11</x:f>
        <x:v>0</x:v>
      </x:c>
      <x:c r="T336" s="24" t="n">
        <x:f>R336*S336</x:f>
        <x:v>0</x:v>
      </x:c>
      <x:c r="U336" s="25" t="str">
        <x:f>'D03_Mappings'!E191</x:f>
        <x:v>cash</x:v>
      </x:c>
      <x:c r="V336" s="24" t="str">
        <x:f>IF(I336="",IF(U336="people","PAYROLL","UNMAPPED"),I336)</x:f>
        <x:v>PAYROLL</x:v>
      </x:c>
      <x:c r="W336" s="24" t="n">
        <x:f>IF(AND(G336="GL.CASH",L336="operating"),Q336,0)</x:f>
        <x:v>564.19</x:v>
      </x:c>
      <x:c r="X336" s="24" t="n">
        <x:f>IF(AND(G336="GL.CASH",L336="operating"),P336,0)</x:f>
        <x:v>0</x:v>
      </x:c>
      <x:c r="Y336" s="24" t="n">
        <x:f>IF(AND(G336="GL.CASH",L336="investing"),Q336-P336,0)</x:f>
        <x:v>0</x:v>
      </x:c>
      <x:c r="Z336" s="24" t="n">
        <x:f>IF(AND(G336="GL.CASH",L336="financing"),P336,0)</x:f>
        <x:v>0</x:v>
      </x:c>
      <x:c r="AA336" s="24" t="n">
        <x:f>IF(AND(G336="GL.CASH",L336="financing"),Q336,0)</x:f>
        <x:v>0</x:v>
      </x:c>
    </x:row>
    <x:row r="337" ht="25" customHeight="1">
      <x:c r="A337" s="3" t="str">
        <x:v>ACT/PAYROLL-M03-P05/9</x:v>
      </x:c>
      <x:c r="B337" s="3" t="str">
        <x:v>PAYROLL-M03-P05</x:v>
      </x:c>
      <x:c r="C337" s="16" t="n">
        <x:v>3</x:v>
      </x:c>
      <x:c r="D337" s="30" t="n">
        <x:v>46474</x:v>
      </x:c>
      <x:c r="E337" s="30" t="n">
        <x:v>46447</x:v>
      </x:c>
      <x:c r="F337" s="30" t="n">
        <x:v>46474</x:v>
      </x:c>
      <x:c r="G337" s="3" t="str">
        <x:v>GL.PEOPLE.PV</x:v>
      </x:c>
      <x:c r="H337" s="3" t="str">
        <x:v>ENG</x:v>
      </x:c>
      <x:c r="I337" s="3" t="str">
        <x:v>PAYROLL</x:v>
      </x:c>
      <x:c r="J337" s="3" t="str">
        <x:v>MAP.ACTUAL.PAYROLL.PV.ENG.PAYROLL.ENG</x:v>
      </x:c>
      <x:c r="K337" s="3" t="str">
        <x:v>PPL.PV</x:v>
      </x:c>
      <x:c r="L337" s="3" t="str">
        <x:v>operating</x:v>
      </x:c>
      <x:c r="M337" s="3" t="str">
        <x:v>recurring</x:v>
      </x:c>
      <x:c r="N337" s="3" t="str">
        <x:v>committed</x:v>
      </x:c>
      <x:c r="O337" s="3" t="str">
        <x:v>fixed</x:v>
      </x:c>
      <x:c r="P337" s="32" t="n">
        <x:v>114.75</x:v>
      </x:c>
      <x:c r="Q337" s="32" t="n">
        <x:v>0</x:v>
      </x:c>
      <x:c r="R337" s="24" t="n">
        <x:f>P337-Q337</x:f>
        <x:v>114.75</x:v>
      </x:c>
      <x:c r="S337" s="18" t="n">
        <x:f>'D03_Accounts'!D95</x:f>
        <x:v>1</x:v>
      </x:c>
      <x:c r="T337" s="24" t="n">
        <x:f>R337*S337</x:f>
        <x:v>114.75</x:v>
      </x:c>
      <x:c r="U337" s="25" t="str">
        <x:f>'D03_Mappings'!E200</x:f>
        <x:v>people</x:v>
      </x:c>
      <x:c r="V337" s="24" t="str">
        <x:f>IF(I337="",IF(U337="people","PAYROLL","UNMAPPED"),I337)</x:f>
        <x:v>PAYROLL</x:v>
      </x:c>
      <x:c r="W337" s="24" t="n">
        <x:f>IF(AND(G337="GL.CASH",L337="operating"),Q337,0)</x:f>
        <x:v>0</x:v>
      </x:c>
      <x:c r="X337" s="24" t="n">
        <x:f>IF(AND(G337="GL.CASH",L337="operating"),P337,0)</x:f>
        <x:v>0</x:v>
      </x:c>
      <x:c r="Y337" s="24" t="n">
        <x:f>IF(AND(G337="GL.CASH",L337="investing"),Q337-P337,0)</x:f>
        <x:v>0</x:v>
      </x:c>
      <x:c r="Z337" s="24" t="n">
        <x:f>IF(AND(G337="GL.CASH",L337="financing"),P337,0)</x:f>
        <x:v>0</x:v>
      </x:c>
      <x:c r="AA337" s="24" t="n">
        <x:f>IF(AND(G337="GL.CASH",L337="financing"),Q337,0)</x:f>
        <x:v>0</x:v>
      </x:c>
    </x:row>
    <x:row r="338" ht="25" customHeight="1">
      <x:c r="A338" s="3" t="str">
        <x:v>ACT/PAYROLL-M03-P05/10</x:v>
      </x:c>
      <x:c r="B338" s="3" t="str">
        <x:v>PAYROLL-M03-P05</x:v>
      </x:c>
      <x:c r="C338" s="16" t="n">
        <x:v>3</x:v>
      </x:c>
      <x:c r="D338" s="30" t="n">
        <x:v>46474</x:v>
      </x:c>
      <x:c r="E338" s="30" t="n">
        <x:v>46447</x:v>
      </x:c>
      <x:c r="F338" s="30" t="n">
        <x:v>46474</x:v>
      </x:c>
      <x:c r="G338" s="3" t="str">
        <x:v>GL.CASH</x:v>
      </x:c>
      <x:c r="H338" s="3" t="str">
        <x:v>ENG</x:v>
      </x:c>
      <x:c r="I338" s="3" t="str">
        <x:v>PAYROLL</x:v>
      </x:c>
      <x:c r="J338" s="3" t="str">
        <x:v>MAP.ACTUAL.PAYROLL.PV.ENG.PAYROLL.ENG</x:v>
      </x:c>
      <x:c r="K338" s="3" t="str">
        <x:v>PPL.PV</x:v>
      </x:c>
      <x:c r="L338" s="3" t="str">
        <x:v>operating</x:v>
      </x:c>
      <x:c r="M338" s="3" t="str">
        <x:v>not_applicable</x:v>
      </x:c>
      <x:c r="N338" s="3" t="str">
        <x:v>not_applicable</x:v>
      </x:c>
      <x:c r="O338" s="3" t="str">
        <x:v>not_applicable</x:v>
      </x:c>
      <x:c r="P338" s="32" t="n">
        <x:v>0</x:v>
      </x:c>
      <x:c r="Q338" s="32" t="n">
        <x:v>114.75</x:v>
      </x:c>
      <x:c r="R338" s="24" t="n">
        <x:f>P338-Q338</x:f>
        <x:v>-114.75</x:v>
      </x:c>
      <x:c r="S338" s="18" t="n">
        <x:f>'D03_Accounts'!D11</x:f>
        <x:v>0</x:v>
      </x:c>
      <x:c r="T338" s="24" t="n">
        <x:f>R338*S338</x:f>
        <x:v>0</x:v>
      </x:c>
      <x:c r="U338" s="25" t="str">
        <x:f>'D03_Mappings'!E201</x:f>
        <x:v>cash</x:v>
      </x:c>
      <x:c r="V338" s="24" t="str">
        <x:f>IF(I338="",IF(U338="people","PAYROLL","UNMAPPED"),I338)</x:f>
        <x:v>PAYROLL</x:v>
      </x:c>
      <x:c r="W338" s="24" t="n">
        <x:f>IF(AND(G338="GL.CASH",L338="operating"),Q338,0)</x:f>
        <x:v>114.75</x:v>
      </x:c>
      <x:c r="X338" s="24" t="n">
        <x:f>IF(AND(G338="GL.CASH",L338="operating"),P338,0)</x:f>
        <x:v>0</x:v>
      </x:c>
      <x:c r="Y338" s="24" t="n">
        <x:f>IF(AND(G338="GL.CASH",L338="investing"),Q338-P338,0)</x:f>
        <x:v>0</x:v>
      </x:c>
      <x:c r="Z338" s="24" t="n">
        <x:f>IF(AND(G338="GL.CASH",L338="financing"),P338,0)</x:f>
        <x:v>0</x:v>
      </x:c>
      <x:c r="AA338" s="24" t="n">
        <x:f>IF(AND(G338="GL.CASH",L338="financing"),Q338,0)</x:f>
        <x:v>0</x:v>
      </x:c>
    </x:row>
    <x:row r="339" ht="25" customHeight="1">
      <x:c r="A339" s="3" t="str">
        <x:v>ACT/PAYROLL-M03-P05/11</x:v>
      </x:c>
      <x:c r="B339" s="3" t="str">
        <x:v>PAYROLL-M03-P05</x:v>
      </x:c>
      <x:c r="C339" s="16" t="n">
        <x:v>3</x:v>
      </x:c>
      <x:c r="D339" s="30" t="n">
        <x:v>46474</x:v>
      </x:c>
      <x:c r="E339" s="30" t="n">
        <x:v>46447</x:v>
      </x:c>
      <x:c r="F339" s="30" t="n">
        <x:v>46474</x:v>
      </x:c>
      <x:c r="G339" s="3" t="str">
        <x:v>GL.PEOPLE.U1</x:v>
      </x:c>
      <x:c r="H339" s="3" t="str">
        <x:v>ENG</x:v>
      </x:c>
      <x:c r="I339" s="3" t="str">
        <x:v>PAYROLL</x:v>
      </x:c>
      <x:c r="J339" s="3" t="str">
        <x:v>MAP.ACTUAL.PAYROLL.U1.ENG.PAYROLL.ENG</x:v>
      </x:c>
      <x:c r="K339" s="3" t="str">
        <x:v>PPL.U1</x:v>
      </x:c>
      <x:c r="L339" s="3" t="str">
        <x:v>operating</x:v>
      </x:c>
      <x:c r="M339" s="3" t="str">
        <x:v>recurring</x:v>
      </x:c>
      <x:c r="N339" s="3" t="str">
        <x:v>committed</x:v>
      </x:c>
      <x:c r="O339" s="3" t="str">
        <x:v>fixed</x:v>
      </x:c>
      <x:c r="P339" s="32" t="n">
        <x:v>144.9</x:v>
      </x:c>
      <x:c r="Q339" s="32" t="n">
        <x:v>0</x:v>
      </x:c>
      <x:c r="R339" s="24" t="n">
        <x:f>P339-Q339</x:f>
        <x:v>144.9</x:v>
      </x:c>
      <x:c r="S339" s="18" t="n">
        <x:f>'D03_Accounts'!D96</x:f>
        <x:v>1</x:v>
      </x:c>
      <x:c r="T339" s="24" t="n">
        <x:f>R339*S339</x:f>
        <x:v>144.9</x:v>
      </x:c>
      <x:c r="U339" s="25" t="str">
        <x:f>'D03_Mappings'!E230</x:f>
        <x:v>people</x:v>
      </x:c>
      <x:c r="V339" s="24" t="str">
        <x:f>IF(I339="",IF(U339="people","PAYROLL","UNMAPPED"),I339)</x:f>
        <x:v>PAYROLL</x:v>
      </x:c>
      <x:c r="W339" s="24" t="n">
        <x:f>IF(AND(G339="GL.CASH",L339="operating"),Q339,0)</x:f>
        <x:v>0</x:v>
      </x:c>
      <x:c r="X339" s="24" t="n">
        <x:f>IF(AND(G339="GL.CASH",L339="operating"),P339,0)</x:f>
        <x:v>0</x:v>
      </x:c>
      <x:c r="Y339" s="24" t="n">
        <x:f>IF(AND(G339="GL.CASH",L339="investing"),Q339-P339,0)</x:f>
        <x:v>0</x:v>
      </x:c>
      <x:c r="Z339" s="24" t="n">
        <x:f>IF(AND(G339="GL.CASH",L339="financing"),P339,0)</x:f>
        <x:v>0</x:v>
      </x:c>
      <x:c r="AA339" s="24" t="n">
        <x:f>IF(AND(G339="GL.CASH",L339="financing"),Q339,0)</x:f>
        <x:v>0</x:v>
      </x:c>
    </x:row>
    <x:row r="340" ht="25" customHeight="1">
      <x:c r="A340" s="3" t="str">
        <x:v>ACT/PAYROLL-M03-P05/12</x:v>
      </x:c>
      <x:c r="B340" s="3" t="str">
        <x:v>PAYROLL-M03-P05</x:v>
      </x:c>
      <x:c r="C340" s="16" t="n">
        <x:v>3</x:v>
      </x:c>
      <x:c r="D340" s="30" t="n">
        <x:v>46474</x:v>
      </x:c>
      <x:c r="E340" s="30" t="n">
        <x:v>46447</x:v>
      </x:c>
      <x:c r="F340" s="30" t="n">
        <x:v>46474</x:v>
      </x:c>
      <x:c r="G340" s="3" t="str">
        <x:v>GL.CASH</x:v>
      </x:c>
      <x:c r="H340" s="3" t="str">
        <x:v>ENG</x:v>
      </x:c>
      <x:c r="I340" s="3" t="str">
        <x:v>PAYROLL</x:v>
      </x:c>
      <x:c r="J340" s="3" t="str">
        <x:v>MAP.ACTUAL.PAYROLL.U1.ENG.PAYROLL.ENG</x:v>
      </x:c>
      <x:c r="K340" s="3" t="str">
        <x:v>PPL.U1</x:v>
      </x:c>
      <x:c r="L340" s="3" t="str">
        <x:v>operating</x:v>
      </x:c>
      <x:c r="M340" s="3" t="str">
        <x:v>not_applicable</x:v>
      </x:c>
      <x:c r="N340" s="3" t="str">
        <x:v>not_applicable</x:v>
      </x:c>
      <x:c r="O340" s="3" t="str">
        <x:v>not_applicable</x:v>
      </x:c>
      <x:c r="P340" s="32" t="n">
        <x:v>0</x:v>
      </x:c>
      <x:c r="Q340" s="32" t="n">
        <x:v>144.9</x:v>
      </x:c>
      <x:c r="R340" s="24" t="n">
        <x:f>P340-Q340</x:f>
        <x:v>-144.9</x:v>
      </x:c>
      <x:c r="S340" s="18" t="n">
        <x:f>'D03_Accounts'!D11</x:f>
        <x:v>0</x:v>
      </x:c>
      <x:c r="T340" s="24" t="n">
        <x:f>R340*S340</x:f>
        <x:v>0</x:v>
      </x:c>
      <x:c r="U340" s="25" t="str">
        <x:f>'D03_Mappings'!E231</x:f>
        <x:v>cash</x:v>
      </x:c>
      <x:c r="V340" s="24" t="str">
        <x:f>IF(I340="",IF(U340="people","PAYROLL","UNMAPPED"),I340)</x:f>
        <x:v>PAYROLL</x:v>
      </x:c>
      <x:c r="W340" s="24" t="n">
        <x:f>IF(AND(G340="GL.CASH",L340="operating"),Q340,0)</x:f>
        <x:v>144.9</x:v>
      </x:c>
      <x:c r="X340" s="24" t="n">
        <x:f>IF(AND(G340="GL.CASH",L340="operating"),P340,0)</x:f>
        <x:v>0</x:v>
      </x:c>
      <x:c r="Y340" s="24" t="n">
        <x:f>IF(AND(G340="GL.CASH",L340="investing"),Q340-P340,0)</x:f>
        <x:v>0</x:v>
      </x:c>
      <x:c r="Z340" s="24" t="n">
        <x:f>IF(AND(G340="GL.CASH",L340="financing"),P340,0)</x:f>
        <x:v>0</x:v>
      </x:c>
      <x:c r="AA340" s="24" t="n">
        <x:f>IF(AND(G340="GL.CASH",L340="financing"),Q340,0)</x:f>
        <x:v>0</x:v>
      </x:c>
    </x:row>
    <x:row r="341" ht="25" customHeight="1">
      <x:c r="A341" s="3" t="str">
        <x:v>ACT/PAYROLL-M03-P05/13</x:v>
      </x:c>
      <x:c r="B341" s="3" t="str">
        <x:v>PAYROLL-M03-P05</x:v>
      </x:c>
      <x:c r="C341" s="16" t="n">
        <x:v>3</x:v>
      </x:c>
      <x:c r="D341" s="30" t="n">
        <x:v>46474</x:v>
      </x:c>
      <x:c r="E341" s="30" t="n">
        <x:v>46447</x:v>
      </x:c>
      <x:c r="F341" s="30" t="n">
        <x:v>46474</x:v>
      </x:c>
      <x:c r="G341" s="3" t="str">
        <x:v>GL.PEOPLE.U2</x:v>
      </x:c>
      <x:c r="H341" s="3" t="str">
        <x:v>ENG</x:v>
      </x:c>
      <x:c r="I341" s="3" t="str">
        <x:v>PAYROLL</x:v>
      </x:c>
      <x:c r="J341" s="3" t="str">
        <x:v>MAP.ACTUAL.PAYROLL.U2.ENG.PAYROLL.ENG</x:v>
      </x:c>
      <x:c r="K341" s="3" t="str">
        <x:v>PPL.U2</x:v>
      </x:c>
      <x:c r="L341" s="3" t="str">
        <x:v>operating</x:v>
      </x:c>
      <x:c r="M341" s="3" t="str">
        <x:v>recurring</x:v>
      </x:c>
      <x:c r="N341" s="3" t="str">
        <x:v>committed</x:v>
      </x:c>
      <x:c r="O341" s="3" t="str">
        <x:v>fixed</x:v>
      </x:c>
      <x:c r="P341" s="32" t="n">
        <x:v>30.36</x:v>
      </x:c>
      <x:c r="Q341" s="32" t="n">
        <x:v>0</x:v>
      </x:c>
      <x:c r="R341" s="24" t="n">
        <x:f>P341-Q341</x:f>
        <x:v>30.36</x:v>
      </x:c>
      <x:c r="S341" s="18" t="n">
        <x:f>'D03_Accounts'!D97</x:f>
        <x:v>1</x:v>
      </x:c>
      <x:c r="T341" s="24" t="n">
        <x:f>R341*S341</x:f>
        <x:v>30.36</x:v>
      </x:c>
      <x:c r="U341" s="25" t="str">
        <x:f>'D03_Mappings'!E240</x:f>
        <x:v>people</x:v>
      </x:c>
      <x:c r="V341" s="24" t="str">
        <x:f>IF(I341="",IF(U341="people","PAYROLL","UNMAPPED"),I341)</x:f>
        <x:v>PAYROLL</x:v>
      </x:c>
      <x:c r="W341" s="24" t="n">
        <x:f>IF(AND(G341="GL.CASH",L341="operating"),Q341,0)</x:f>
        <x:v>0</x:v>
      </x:c>
      <x:c r="X341" s="24" t="n">
        <x:f>IF(AND(G341="GL.CASH",L341="operating"),P341,0)</x:f>
        <x:v>0</x:v>
      </x:c>
      <x:c r="Y341" s="24" t="n">
        <x:f>IF(AND(G341="GL.CASH",L341="investing"),Q341-P341,0)</x:f>
        <x:v>0</x:v>
      </x:c>
      <x:c r="Z341" s="24" t="n">
        <x:f>IF(AND(G341="GL.CASH",L341="financing"),P341,0)</x:f>
        <x:v>0</x:v>
      </x:c>
      <x:c r="AA341" s="24" t="n">
        <x:f>IF(AND(G341="GL.CASH",L341="financing"),Q341,0)</x:f>
        <x:v>0</x:v>
      </x:c>
    </x:row>
    <x:row r="342" ht="25" customHeight="1">
      <x:c r="A342" s="3" t="str">
        <x:v>ACT/PAYROLL-M03-P05/14</x:v>
      </x:c>
      <x:c r="B342" s="3" t="str">
        <x:v>PAYROLL-M03-P05</x:v>
      </x:c>
      <x:c r="C342" s="16" t="n">
        <x:v>3</x:v>
      </x:c>
      <x:c r="D342" s="30" t="n">
        <x:v>46474</x:v>
      </x:c>
      <x:c r="E342" s="30" t="n">
        <x:v>46447</x:v>
      </x:c>
      <x:c r="F342" s="30" t="n">
        <x:v>46474</x:v>
      </x:c>
      <x:c r="G342" s="3" t="str">
        <x:v>GL.CASH</x:v>
      </x:c>
      <x:c r="H342" s="3" t="str">
        <x:v>ENG</x:v>
      </x:c>
      <x:c r="I342" s="3" t="str">
        <x:v>PAYROLL</x:v>
      </x:c>
      <x:c r="J342" s="3" t="str">
        <x:v>MAP.ACTUAL.PAYROLL.U2.ENG.PAYROLL.ENG</x:v>
      </x:c>
      <x:c r="K342" s="3" t="str">
        <x:v>PPL.U2</x:v>
      </x:c>
      <x:c r="L342" s="3" t="str">
        <x:v>operating</x:v>
      </x:c>
      <x:c r="M342" s="3" t="str">
        <x:v>not_applicable</x:v>
      </x:c>
      <x:c r="N342" s="3" t="str">
        <x:v>not_applicable</x:v>
      </x:c>
      <x:c r="O342" s="3" t="str">
        <x:v>not_applicable</x:v>
      </x:c>
      <x:c r="P342" s="32" t="n">
        <x:v>0</x:v>
      </x:c>
      <x:c r="Q342" s="32" t="n">
        <x:v>30.36</x:v>
      </x:c>
      <x:c r="R342" s="24" t="n">
        <x:f>P342-Q342</x:f>
        <x:v>-30.36</x:v>
      </x:c>
      <x:c r="S342" s="18" t="n">
        <x:f>'D03_Accounts'!D11</x:f>
        <x:v>0</x:v>
      </x:c>
      <x:c r="T342" s="24" t="n">
        <x:f>R342*S342</x:f>
        <x:v>0</x:v>
      </x:c>
      <x:c r="U342" s="25" t="str">
        <x:f>'D03_Mappings'!E241</x:f>
        <x:v>cash</x:v>
      </x:c>
      <x:c r="V342" s="24" t="str">
        <x:f>IF(I342="",IF(U342="people","PAYROLL","UNMAPPED"),I342)</x:f>
        <x:v>PAYROLL</x:v>
      </x:c>
      <x:c r="W342" s="24" t="n">
        <x:f>IF(AND(G342="GL.CASH",L342="operating"),Q342,0)</x:f>
        <x:v>30.36</x:v>
      </x:c>
      <x:c r="X342" s="24" t="n">
        <x:f>IF(AND(G342="GL.CASH",L342="operating"),P342,0)</x:f>
        <x:v>0</x:v>
      </x:c>
      <x:c r="Y342" s="24" t="n">
        <x:f>IF(AND(G342="GL.CASH",L342="investing"),Q342-P342,0)</x:f>
        <x:v>0</x:v>
      </x:c>
      <x:c r="Z342" s="24" t="n">
        <x:f>IF(AND(G342="GL.CASH",L342="financing"),P342,0)</x:f>
        <x:v>0</x:v>
      </x:c>
      <x:c r="AA342" s="24" t="n">
        <x:f>IF(AND(G342="GL.CASH",L342="financing"),Q342,0)</x:f>
        <x:v>0</x:v>
      </x:c>
    </x:row>
    <x:row r="343" ht="25" customHeight="1">
      <x:c r="A343" s="3" t="str">
        <x:v>ACT/PAYROLL-M03-P05/15</x:v>
      </x:c>
      <x:c r="B343" s="3" t="str">
        <x:v>PAYROLL-M03-P05</x:v>
      </x:c>
      <x:c r="C343" s="16" t="n">
        <x:v>3</x:v>
      </x:c>
      <x:c r="D343" s="30" t="n">
        <x:v>46474</x:v>
      </x:c>
      <x:c r="E343" s="30" t="n">
        <x:v>46447</x:v>
      </x:c>
      <x:c r="F343" s="30" t="n">
        <x:v>46474</x:v>
      </x:c>
      <x:c r="G343" s="3" t="str">
        <x:v>GL.PEOPLE.INSOLV</x:v>
      </x:c>
      <x:c r="H343" s="3" t="str">
        <x:v>ENG</x:v>
      </x:c>
      <x:c r="I343" s="3" t="str">
        <x:v>PAYROLL</x:v>
      </x:c>
      <x:c r="J343" s="3" t="str">
        <x:v>MAP.ACTUAL.PAYROLL.INSOLV.ENG.PAYROLL.ENG</x:v>
      </x:c>
      <x:c r="K343" s="3" t="str">
        <x:v>PPL.INSOLV</x:v>
      </x:c>
      <x:c r="L343" s="3" t="str">
        <x:v>operating</x:v>
      </x:c>
      <x:c r="M343" s="3" t="str">
        <x:v>recurring</x:v>
      </x:c>
      <x:c r="N343" s="3" t="str">
        <x:v>committed</x:v>
      </x:c>
      <x:c r="O343" s="3" t="str">
        <x:v>fixed</x:v>
      </x:c>
      <x:c r="P343" s="32" t="n">
        <x:v>10.35</x:v>
      </x:c>
      <x:c r="Q343" s="32" t="n">
        <x:v>0</x:v>
      </x:c>
      <x:c r="R343" s="24" t="n">
        <x:f>P343-Q343</x:f>
        <x:v>10.35</x:v>
      </x:c>
      <x:c r="S343" s="18" t="n">
        <x:f>'D03_Accounts'!D98</x:f>
        <x:v>1</x:v>
      </x:c>
      <x:c r="T343" s="24" t="n">
        <x:f>R343*S343</x:f>
        <x:v>10.35</x:v>
      </x:c>
      <x:c r="U343" s="25" t="str">
        <x:f>'D03_Mappings'!E180</x:f>
        <x:v>people</x:v>
      </x:c>
      <x:c r="V343" s="24" t="str">
        <x:f>IF(I343="",IF(U343="people","PAYROLL","UNMAPPED"),I343)</x:f>
        <x:v>PAYROLL</x:v>
      </x:c>
      <x:c r="W343" s="24" t="n">
        <x:f>IF(AND(G343="GL.CASH",L343="operating"),Q343,0)</x:f>
        <x:v>0</x:v>
      </x:c>
      <x:c r="X343" s="24" t="n">
        <x:f>IF(AND(G343="GL.CASH",L343="operating"),P343,0)</x:f>
        <x:v>0</x:v>
      </x:c>
      <x:c r="Y343" s="24" t="n">
        <x:f>IF(AND(G343="GL.CASH",L343="investing"),Q343-P343,0)</x:f>
        <x:v>0</x:v>
      </x:c>
      <x:c r="Z343" s="24" t="n">
        <x:f>IF(AND(G343="GL.CASH",L343="financing"),P343,0)</x:f>
        <x:v>0</x:v>
      </x:c>
      <x:c r="AA343" s="24" t="n">
        <x:f>IF(AND(G343="GL.CASH",L343="financing"),Q343,0)</x:f>
        <x:v>0</x:v>
      </x:c>
    </x:row>
    <x:row r="344" ht="25" customHeight="1">
      <x:c r="A344" s="3" t="str">
        <x:v>ACT/PAYROLL-M03-P05/16</x:v>
      </x:c>
      <x:c r="B344" s="3" t="str">
        <x:v>PAYROLL-M03-P05</x:v>
      </x:c>
      <x:c r="C344" s="16" t="n">
        <x:v>3</x:v>
      </x:c>
      <x:c r="D344" s="30" t="n">
        <x:v>46474</x:v>
      </x:c>
      <x:c r="E344" s="30" t="n">
        <x:v>46447</x:v>
      </x:c>
      <x:c r="F344" s="30" t="n">
        <x:v>46474</x:v>
      </x:c>
      <x:c r="G344" s="3" t="str">
        <x:v>GL.CASH</x:v>
      </x:c>
      <x:c r="H344" s="3" t="str">
        <x:v>ENG</x:v>
      </x:c>
      <x:c r="I344" s="3" t="str">
        <x:v>PAYROLL</x:v>
      </x:c>
      <x:c r="J344" s="3" t="str">
        <x:v>MAP.ACTUAL.PAYROLL.INSOLV.ENG.PAYROLL.ENG</x:v>
      </x:c>
      <x:c r="K344" s="3" t="str">
        <x:v>PPL.INSOLV</x:v>
      </x:c>
      <x:c r="L344" s="3" t="str">
        <x:v>operating</x:v>
      </x:c>
      <x:c r="M344" s="3" t="str">
        <x:v>not_applicable</x:v>
      </x:c>
      <x:c r="N344" s="3" t="str">
        <x:v>not_applicable</x:v>
      </x:c>
      <x:c r="O344" s="3" t="str">
        <x:v>not_applicable</x:v>
      </x:c>
      <x:c r="P344" s="32" t="n">
        <x:v>0</x:v>
      </x:c>
      <x:c r="Q344" s="32" t="n">
        <x:v>10.35</x:v>
      </x:c>
      <x:c r="R344" s="24" t="n">
        <x:f>P344-Q344</x:f>
        <x:v>-10.35</x:v>
      </x:c>
      <x:c r="S344" s="18" t="n">
        <x:f>'D03_Accounts'!D11</x:f>
        <x:v>0</x:v>
      </x:c>
      <x:c r="T344" s="24" t="n">
        <x:f>R344*S344</x:f>
        <x:v>0</x:v>
      </x:c>
      <x:c r="U344" s="25" t="str">
        <x:f>'D03_Mappings'!E181</x:f>
        <x:v>cash</x:v>
      </x:c>
      <x:c r="V344" s="24" t="str">
        <x:f>IF(I344="",IF(U344="people","PAYROLL","UNMAPPED"),I344)</x:f>
        <x:v>PAYROLL</x:v>
      </x:c>
      <x:c r="W344" s="24" t="n">
        <x:f>IF(AND(G344="GL.CASH",L344="operating"),Q344,0)</x:f>
        <x:v>10.35</x:v>
      </x:c>
      <x:c r="X344" s="24" t="n">
        <x:f>IF(AND(G344="GL.CASH",L344="operating"),P344,0)</x:f>
        <x:v>0</x:v>
      </x:c>
      <x:c r="Y344" s="24" t="n">
        <x:f>IF(AND(G344="GL.CASH",L344="investing"),Q344-P344,0)</x:f>
        <x:v>0</x:v>
      </x:c>
      <x:c r="Z344" s="24" t="n">
        <x:f>IF(AND(G344="GL.CASH",L344="financing"),P344,0)</x:f>
        <x:v>0</x:v>
      </x:c>
      <x:c r="AA344" s="24" t="n">
        <x:f>IF(AND(G344="GL.CASH",L344="financing"),Q344,0)</x:f>
        <x:v>0</x:v>
      </x:c>
    </x:row>
    <x:row r="345" ht="25" customHeight="1">
      <x:c r="A345" s="3" t="str">
        <x:v>ACT/PAYROLL-M03-P05/17</x:v>
      </x:c>
      <x:c r="B345" s="3" t="str">
        <x:v>PAYROLL-M03-P05</x:v>
      </x:c>
      <x:c r="C345" s="16" t="n">
        <x:v>3</x:v>
      </x:c>
      <x:c r="D345" s="30" t="n">
        <x:v>46474</x:v>
      </x:c>
      <x:c r="E345" s="30" t="n">
        <x:v>46447</x:v>
      </x:c>
      <x:c r="F345" s="30" t="n">
        <x:v>46474</x:v>
      </x:c>
      <x:c r="G345" s="3" t="str">
        <x:v>GL.PEOPLE.BG</x:v>
      </x:c>
      <x:c r="H345" s="3" t="str">
        <x:v>ENG</x:v>
      </x:c>
      <x:c r="I345" s="3" t="str">
        <x:v>PAYROLL</x:v>
      </x:c>
      <x:c r="J345" s="3" t="str">
        <x:v>MAP.ACTUAL.PAYROLL.BG.ENG.PAYROLL.ENG</x:v>
      </x:c>
      <x:c r="K345" s="3" t="str">
        <x:v>PPL.BG</x:v>
      </x:c>
      <x:c r="L345" s="3" t="str">
        <x:v>operating</x:v>
      </x:c>
      <x:c r="M345" s="3" t="str">
        <x:v>recurring</x:v>
      </x:c>
      <x:c r="N345" s="3" t="str">
        <x:v>committed</x:v>
      </x:c>
      <x:c r="O345" s="3" t="str">
        <x:v>fixed</x:v>
      </x:c>
      <x:c r="P345" s="32" t="n">
        <x:v>20.7</x:v>
      </x:c>
      <x:c r="Q345" s="32" t="n">
        <x:v>0</x:v>
      </x:c>
      <x:c r="R345" s="24" t="n">
        <x:f>P345-Q345</x:f>
        <x:v>20.7</x:v>
      </x:c>
      <x:c r="S345" s="18" t="n">
        <x:f>'D03_Accounts'!D99</x:f>
        <x:v>1</x:v>
      </x:c>
      <x:c r="T345" s="24" t="n">
        <x:f>R345*S345</x:f>
        <x:v>20.7</x:v>
      </x:c>
      <x:c r="U345" s="25" t="str">
        <x:f>'D03_Mappings'!E170</x:f>
        <x:v>people</x:v>
      </x:c>
      <x:c r="V345" s="24" t="str">
        <x:f>IF(I345="",IF(U345="people","PAYROLL","UNMAPPED"),I345)</x:f>
        <x:v>PAYROLL</x:v>
      </x:c>
      <x:c r="W345" s="24" t="n">
        <x:f>IF(AND(G345="GL.CASH",L345="operating"),Q345,0)</x:f>
        <x:v>0</x:v>
      </x:c>
      <x:c r="X345" s="24" t="n">
        <x:f>IF(AND(G345="GL.CASH",L345="operating"),P345,0)</x:f>
        <x:v>0</x:v>
      </x:c>
      <x:c r="Y345" s="24" t="n">
        <x:f>IF(AND(G345="GL.CASH",L345="investing"),Q345-P345,0)</x:f>
        <x:v>0</x:v>
      </x:c>
      <x:c r="Z345" s="24" t="n">
        <x:f>IF(AND(G345="GL.CASH",L345="financing"),P345,0)</x:f>
        <x:v>0</x:v>
      </x:c>
      <x:c r="AA345" s="24" t="n">
        <x:f>IF(AND(G345="GL.CASH",L345="financing"),Q345,0)</x:f>
        <x:v>0</x:v>
      </x:c>
    </x:row>
    <x:row r="346" ht="25" customHeight="1">
      <x:c r="A346" s="3" t="str">
        <x:v>ACT/PAYROLL-M03-P05/18</x:v>
      </x:c>
      <x:c r="B346" s="3" t="str">
        <x:v>PAYROLL-M03-P05</x:v>
      </x:c>
      <x:c r="C346" s="16" t="n">
        <x:v>3</x:v>
      </x:c>
      <x:c r="D346" s="30" t="n">
        <x:v>46474</x:v>
      </x:c>
      <x:c r="E346" s="30" t="n">
        <x:v>46447</x:v>
      </x:c>
      <x:c r="F346" s="30" t="n">
        <x:v>46474</x:v>
      </x:c>
      <x:c r="G346" s="3" t="str">
        <x:v>GL.CASH</x:v>
      </x:c>
      <x:c r="H346" s="3" t="str">
        <x:v>ENG</x:v>
      </x:c>
      <x:c r="I346" s="3" t="str">
        <x:v>PAYROLL</x:v>
      </x:c>
      <x:c r="J346" s="3" t="str">
        <x:v>MAP.ACTUAL.PAYROLL.BG.ENG.PAYROLL.ENG</x:v>
      </x:c>
      <x:c r="K346" s="3" t="str">
        <x:v>PPL.BG</x:v>
      </x:c>
      <x:c r="L346" s="3" t="str">
        <x:v>operating</x:v>
      </x:c>
      <x:c r="M346" s="3" t="str">
        <x:v>not_applicable</x:v>
      </x:c>
      <x:c r="N346" s="3" t="str">
        <x:v>not_applicable</x:v>
      </x:c>
      <x:c r="O346" s="3" t="str">
        <x:v>not_applicable</x:v>
      </x:c>
      <x:c r="P346" s="32" t="n">
        <x:v>0</x:v>
      </x:c>
      <x:c r="Q346" s="32" t="n">
        <x:v>20.7</x:v>
      </x:c>
      <x:c r="R346" s="24" t="n">
        <x:f>P346-Q346</x:f>
        <x:v>-20.7</x:v>
      </x:c>
      <x:c r="S346" s="18" t="n">
        <x:f>'D03_Accounts'!D11</x:f>
        <x:v>0</x:v>
      </x:c>
      <x:c r="T346" s="24" t="n">
        <x:f>R346*S346</x:f>
        <x:v>0</x:v>
      </x:c>
      <x:c r="U346" s="25" t="str">
        <x:f>'D03_Mappings'!E171</x:f>
        <x:v>cash</x:v>
      </x:c>
      <x:c r="V346" s="24" t="str">
        <x:f>IF(I346="",IF(U346="people","PAYROLL","UNMAPPED"),I346)</x:f>
        <x:v>PAYROLL</x:v>
      </x:c>
      <x:c r="W346" s="24" t="n">
        <x:f>IF(AND(G346="GL.CASH",L346="operating"),Q346,0)</x:f>
        <x:v>20.7</x:v>
      </x:c>
      <x:c r="X346" s="24" t="n">
        <x:f>IF(AND(G346="GL.CASH",L346="operating"),P346,0)</x:f>
        <x:v>0</x:v>
      </x:c>
      <x:c r="Y346" s="24" t="n">
        <x:f>IF(AND(G346="GL.CASH",L346="investing"),Q346-P346,0)</x:f>
        <x:v>0</x:v>
      </x:c>
      <x:c r="Z346" s="24" t="n">
        <x:f>IF(AND(G346="GL.CASH",L346="financing"),P346,0)</x:f>
        <x:v>0</x:v>
      </x:c>
      <x:c r="AA346" s="24" t="n">
        <x:f>IF(AND(G346="GL.CASH",L346="financing"),Q346,0)</x:f>
        <x:v>0</x:v>
      </x:c>
    </x:row>
    <x:row r="347" ht="25" customHeight="1">
      <x:c r="A347" s="3" t="str">
        <x:v>ACT/BANK-FEE-M03/1</x:v>
      </x:c>
      <x:c r="B347" s="3" t="str">
        <x:v>BANK-FEE-M03</x:v>
      </x:c>
      <x:c r="C347" s="16" t="n">
        <x:v>3</x:v>
      </x:c>
      <x:c r="D347" s="30" t="n">
        <x:v>46477</x:v>
      </x:c>
      <x:c r="E347" s="30" t="n">
        <x:v>46477</x:v>
      </x:c>
      <x:c r="F347" s="30" t="n">
        <x:v>46477</x:v>
      </x:c>
      <x:c r="G347" s="3" t="str">
        <x:v>GL.OPEX.OPX.MISC</x:v>
      </x:c>
      <x:c r="H347" s="3" t="str">
        <x:v>FIN</x:v>
      </x:c>
      <x:c r="I347" s="3" t="str">
        <x:v>V.BANK</x:v>
      </x:c>
      <x:c r="J347" s="3" t="str">
        <x:v>MAP.ACTUAL.BANK_FEES</x:v>
      </x:c>
      <x:c r="K347" s="3" t="str">
        <x:v>OPX.MISC</x:v>
      </x:c>
      <x:c r="L347" s="3" t="str">
        <x:v>operating</x:v>
      </x:c>
      <x:c r="M347" s="3" t="str">
        <x:v>recurring</x:v>
      </x:c>
      <x:c r="N347" s="3" t="str">
        <x:v>committed</x:v>
      </x:c>
      <x:c r="O347" s="3" t="str">
        <x:v>fixed</x:v>
      </x:c>
      <x:c r="P347" s="32" t="n">
        <x:v>32</x:v>
      </x:c>
      <x:c r="Q347" s="32" t="n">
        <x:v>0</x:v>
      </x:c>
      <x:c r="R347" s="24" t="n">
        <x:f>P347-Q347</x:f>
        <x:v>32</x:v>
      </x:c>
      <x:c r="S347" s="18" t="n">
        <x:f>'D03_Accounts'!D63</x:f>
        <x:v>1</x:v>
      </x:c>
      <x:c r="T347" s="24" t="n">
        <x:f>R347*S347</x:f>
        <x:v>32</x:v>
      </x:c>
      <x:c r="U347" s="25" t="str">
        <x:f>'D03_Mappings'!E11</x:f>
        <x:v>operating_expense</x:v>
      </x:c>
      <x:c r="V347" s="24" t="str">
        <x:f>IF(I347="",IF(U347="people","PAYROLL","UNMAPPED"),I347)</x:f>
        <x:v>V.BANK</x:v>
      </x:c>
      <x:c r="W347" s="24" t="n">
        <x:f>IF(AND(G347="GL.CASH",L347="operating"),Q347,0)</x:f>
        <x:v>0</x:v>
      </x:c>
      <x:c r="X347" s="24" t="n">
        <x:f>IF(AND(G347="GL.CASH",L347="operating"),P347,0)</x:f>
        <x:v>0</x:v>
      </x:c>
      <x:c r="Y347" s="24" t="n">
        <x:f>IF(AND(G347="GL.CASH",L347="investing"),Q347-P347,0)</x:f>
        <x:v>0</x:v>
      </x:c>
      <x:c r="Z347" s="24" t="n">
        <x:f>IF(AND(G347="GL.CASH",L347="financing"),P347,0)</x:f>
        <x:v>0</x:v>
      </x:c>
      <x:c r="AA347" s="24" t="n">
        <x:f>IF(AND(G347="GL.CASH",L347="financing"),Q347,0)</x:f>
        <x:v>0</x:v>
      </x:c>
    </x:row>
    <x:row r="348" ht="25" customHeight="1">
      <x:c r="A348" s="3" t="str">
        <x:v>ACT/BANK-FEE-M03/2</x:v>
      </x:c>
      <x:c r="B348" s="3" t="str">
        <x:v>BANK-FEE-M03</x:v>
      </x:c>
      <x:c r="C348" s="16" t="n">
        <x:v>3</x:v>
      </x:c>
      <x:c r="D348" s="30" t="n">
        <x:v>46477</x:v>
      </x:c>
      <x:c r="E348" s="30" t="n">
        <x:v>46477</x:v>
      </x:c>
      <x:c r="F348" s="30" t="n">
        <x:v>46477</x:v>
      </x:c>
      <x:c r="G348" s="3" t="str">
        <x:v>GL.CASH</x:v>
      </x:c>
      <x:c r="H348" s="3" t="str">
        <x:v>FIN</x:v>
      </x:c>
      <x:c r="I348" s="3" t="str">
        <x:v>V.BANK</x:v>
      </x:c>
      <x:c r="J348" s="3" t="str">
        <x:v>MAP.ACTUAL.BANK_FEES</x:v>
      </x:c>
      <x:c r="K348" s="3" t="str">
        <x:v>OPX.MISC</x:v>
      </x:c>
      <x:c r="L348" s="3" t="str">
        <x:v>operating</x:v>
      </x:c>
      <x:c r="M348" s="3" t="str">
        <x:v>not_applicable</x:v>
      </x:c>
      <x:c r="N348" s="3" t="str">
        <x:v>not_applicable</x:v>
      </x:c>
      <x:c r="O348" s="3" t="str">
        <x:v>not_applicable</x:v>
      </x:c>
      <x:c r="P348" s="32" t="n">
        <x:v>0</x:v>
      </x:c>
      <x:c r="Q348" s="32" t="n">
        <x:v>32</x:v>
      </x:c>
      <x:c r="R348" s="24" t="n">
        <x:f>P348-Q348</x:f>
        <x:v>-32</x:v>
      </x:c>
      <x:c r="S348" s="18" t="n">
        <x:f>'D03_Accounts'!D11</x:f>
        <x:v>0</x:v>
      </x:c>
      <x:c r="T348" s="24" t="n">
        <x:f>R348*S348</x:f>
        <x:v>0</x:v>
      </x:c>
      <x:c r="U348" s="25" t="str">
        <x:f>'D03_Mappings'!E12</x:f>
        <x:v>cash</x:v>
      </x:c>
      <x:c r="V348" s="24" t="str">
        <x:f>IF(I348="",IF(U348="people","PAYROLL","UNMAPPED"),I348)</x:f>
        <x:v>V.BANK</x:v>
      </x:c>
      <x:c r="W348" s="24" t="n">
        <x:f>IF(AND(G348="GL.CASH",L348="operating"),Q348,0)</x:f>
        <x:v>32</x:v>
      </x:c>
      <x:c r="X348" s="24" t="n">
        <x:f>IF(AND(G348="GL.CASH",L348="operating"),P348,0)</x:f>
        <x:v>0</x:v>
      </x:c>
      <x:c r="Y348" s="24" t="n">
        <x:f>IF(AND(G348="GL.CASH",L348="investing"),Q348-P348,0)</x:f>
        <x:v>0</x:v>
      </x:c>
      <x:c r="Z348" s="24" t="n">
        <x:f>IF(AND(G348="GL.CASH",L348="financing"),P348,0)</x:f>
        <x:v>0</x:v>
      </x:c>
      <x:c r="AA348" s="24" t="n">
        <x:f>IF(AND(G348="GL.CASH",L348="financing"),Q348,0)</x:f>
        <x:v>0</x:v>
      </x:c>
    </x:row>
    <x:row r="349" ht="25" customHeight="1">
      <x:c r="A349" s="3" t="str">
        <x:v>ACT/DEP-IT.P01.01-M03/1</x:v>
      </x:c>
      <x:c r="B349" s="3" t="str">
        <x:v>DEP-IT.P01.01-M03</x:v>
      </x:c>
      <x:c r="C349" s="16" t="n">
        <x:v>3</x:v>
      </x:c>
      <x:c r="D349" s="30" t="n">
        <x:v>46477</x:v>
      </x:c>
      <x:c r="E349" s="30" t="n">
        <x:v>46447</x:v>
      </x:c>
      <x:c r="F349" s="30"/>
      <x:c r="G349" s="3" t="str">
        <x:v>GL.DEPR.IT</x:v>
      </x:c>
      <x:c r="H349" s="3" t="str">
        <x:v>MGMT</x:v>
      </x:c>
      <x:c r="I349" s="3" t="str">
        <x:v>V.EQUIPMENT</x:v>
      </x:c>
      <x:c r="J349" s="3" t="str">
        <x:v>MAP.ACTUAL.DEPR.IT.MGMT.V.EQUIPMENT.MGMT</x:v>
      </x:c>
      <x:c r="K349" s="3" t="str">
        <x:v>CAP.DEPRECIATION</x:v>
      </x:c>
      <x:c r="L349" s="3" t="str">
        <x:v>noncash</x:v>
      </x:c>
      <x:c r="M349" s="3" t="str">
        <x:v>recurring</x:v>
      </x:c>
      <x:c r="N349" s="3" t="str">
        <x:v>committed</x:v>
      </x:c>
      <x:c r="O349" s="3" t="str">
        <x:v>fixed</x:v>
      </x:c>
      <x:c r="P349" s="32" t="n">
        <x:v>69.44</x:v>
      </x:c>
      <x:c r="Q349" s="32" t="n">
        <x:v>0</x:v>
      </x:c>
      <x:c r="R349" s="24" t="n">
        <x:f>P349-Q349</x:f>
        <x:v>69.44</x:v>
      </x:c>
      <x:c r="S349" s="18" t="n">
        <x:f>'D03_Accounts'!D100</x:f>
        <x:v>1</x:v>
      </x:c>
      <x:c r="T349" s="24" t="n">
        <x:f>R349*S349</x:f>
        <x:v>69.44</x:v>
      </x:c>
      <x:c r="U349" s="25" t="str">
        <x:f>'D03_Mappings'!E145</x:f>
        <x:v>depreciation</x:v>
      </x:c>
      <x:c r="V349" s="24" t="str">
        <x:f>IF(I349="",IF(U349="people","PAYROLL","UNMAPPED"),I349)</x:f>
        <x:v>V.EQUIPMENT</x:v>
      </x:c>
      <x:c r="W349" s="24" t="n">
        <x:f>IF(AND(G349="GL.CASH",L349="operating"),Q349,0)</x:f>
        <x:v>0</x:v>
      </x:c>
      <x:c r="X349" s="24" t="n">
        <x:f>IF(AND(G349="GL.CASH",L349="operating"),P349,0)</x:f>
        <x:v>0</x:v>
      </x:c>
      <x:c r="Y349" s="24" t="n">
        <x:f>IF(AND(G349="GL.CASH",L349="investing"),Q349-P349,0)</x:f>
        <x:v>0</x:v>
      </x:c>
      <x:c r="Z349" s="24" t="n">
        <x:f>IF(AND(G349="GL.CASH",L349="financing"),P349,0)</x:f>
        <x:v>0</x:v>
      </x:c>
      <x:c r="AA349" s="24" t="n">
        <x:f>IF(AND(G349="GL.CASH",L349="financing"),Q349,0)</x:f>
        <x:v>0</x:v>
      </x:c>
    </x:row>
    <x:row r="350" ht="25" customHeight="1">
      <x:c r="A350" s="3" t="str">
        <x:v>ACT/DEP-IT.P01.01-M03/2</x:v>
      </x:c>
      <x:c r="B350" s="3" t="str">
        <x:v>DEP-IT.P01.01-M03</x:v>
      </x:c>
      <x:c r="C350" s="16" t="n">
        <x:v>3</x:v>
      </x:c>
      <x:c r="D350" s="30" t="n">
        <x:v>46477</x:v>
      </x:c>
      <x:c r="E350" s="30" t="n">
        <x:v>46447</x:v>
      </x:c>
      <x:c r="F350" s="30"/>
      <x:c r="G350" s="3" t="str">
        <x:v>GL.ACCDEP.IT</x:v>
      </x:c>
      <x:c r="H350" s="3" t="str">
        <x:v>MGMT</x:v>
      </x:c>
      <x:c r="I350" s="3" t="str">
        <x:v>V.EQUIPMENT</x:v>
      </x:c>
      <x:c r="J350" s="3" t="str">
        <x:v>MAP.ACTUAL.DEPR.IT.MGMT.V.EQUIPMENT.MGMT</x:v>
      </x:c>
      <x:c r="K350" s="3" t="str">
        <x:v>CAP.DEPRECIATION</x:v>
      </x:c>
      <x:c r="L350" s="3" t="str">
        <x:v>noncash</x:v>
      </x:c>
      <x:c r="M350" s="3" t="str">
        <x:v>not_applicable</x:v>
      </x:c>
      <x:c r="N350" s="3" t="str">
        <x:v>not_applicable</x:v>
      </x:c>
      <x:c r="O350" s="3" t="str">
        <x:v>not_applicable</x:v>
      </x:c>
      <x:c r="P350" s="32" t="n">
        <x:v>0</x:v>
      </x:c>
      <x:c r="Q350" s="32" t="n">
        <x:v>69.44</x:v>
      </x:c>
      <x:c r="R350" s="24" t="n">
        <x:f>P350-Q350</x:f>
        <x:v>-69.44</x:v>
      </x:c>
      <x:c r="S350" s="18" t="n">
        <x:f>'D03_Accounts'!D21</x:f>
        <x:v>0</x:v>
      </x:c>
      <x:c r="T350" s="24" t="n">
        <x:f>R350*S350</x:f>
        <x:v>0</x:v>
      </x:c>
      <x:c r="U350" s="25" t="str">
        <x:f>'D03_Mappings'!E146</x:f>
        <x:v>acc_dep</x:v>
      </x:c>
      <x:c r="V350" s="24" t="str">
        <x:f>IF(I350="",IF(U350="people","PAYROLL","UNMAPPED"),I350)</x:f>
        <x:v>V.EQUIPMENT</x:v>
      </x:c>
      <x:c r="W350" s="24" t="n">
        <x:f>IF(AND(G350="GL.CASH",L350="operating"),Q350,0)</x:f>
        <x:v>0</x:v>
      </x:c>
      <x:c r="X350" s="24" t="n">
        <x:f>IF(AND(G350="GL.CASH",L350="operating"),P350,0)</x:f>
        <x:v>0</x:v>
      </x:c>
      <x:c r="Y350" s="24" t="n">
        <x:f>IF(AND(G350="GL.CASH",L350="investing"),Q350-P350,0)</x:f>
        <x:v>0</x:v>
      </x:c>
      <x:c r="Z350" s="24" t="n">
        <x:f>IF(AND(G350="GL.CASH",L350="financing"),P350,0)</x:f>
        <x:v>0</x:v>
      </x:c>
      <x:c r="AA350" s="24" t="n">
        <x:f>IF(AND(G350="GL.CASH",L350="financing"),Q350,0)</x:f>
        <x:v>0</x:v>
      </x:c>
    </x:row>
    <x:row r="351" ht="25" customHeight="1">
      <x:c r="A351" s="3" t="str">
        <x:v>ACT/DEP-IT.P02.01-M03/1</x:v>
      </x:c>
      <x:c r="B351" s="3" t="str">
        <x:v>DEP-IT.P02.01-M03</x:v>
      </x:c>
      <x:c r="C351" s="16" t="n">
        <x:v>3</x:v>
      </x:c>
      <x:c r="D351" s="30" t="n">
        <x:v>46477</x:v>
      </x:c>
      <x:c r="E351" s="30" t="n">
        <x:v>46447</x:v>
      </x:c>
      <x:c r="F351" s="30"/>
      <x:c r="G351" s="3" t="str">
        <x:v>GL.DEPR.IT</x:v>
      </x:c>
      <x:c r="H351" s="3" t="str">
        <x:v>ENG</x:v>
      </x:c>
      <x:c r="I351" s="3" t="str">
        <x:v>V.EQUIPMENT</x:v>
      </x:c>
      <x:c r="J351" s="3" t="str">
        <x:v>MAP.ACTUAL.DEPR.IT.ENG.V.EQUIPMENT.ENG</x:v>
      </x:c>
      <x:c r="K351" s="3" t="str">
        <x:v>CAP.DEPRECIATION</x:v>
      </x:c>
      <x:c r="L351" s="3" t="str">
        <x:v>noncash</x:v>
      </x:c>
      <x:c r="M351" s="3" t="str">
        <x:v>recurring</x:v>
      </x:c>
      <x:c r="N351" s="3" t="str">
        <x:v>committed</x:v>
      </x:c>
      <x:c r="O351" s="3" t="str">
        <x:v>fixed</x:v>
      </x:c>
      <x:c r="P351" s="32" t="n">
        <x:v>69.44</x:v>
      </x:c>
      <x:c r="Q351" s="32" t="n">
        <x:v>0</x:v>
      </x:c>
      <x:c r="R351" s="24" t="n">
        <x:f>P351-Q351</x:f>
        <x:v>69.44</x:v>
      </x:c>
      <x:c r="S351" s="18" t="n">
        <x:f>'D03_Accounts'!D100</x:f>
        <x:v>1</x:v>
      </x:c>
      <x:c r="T351" s="24" t="n">
        <x:f>R351*S351</x:f>
        <x:v>69.44</x:v>
      </x:c>
      <x:c r="U351" s="25" t="str">
        <x:f>'D03_Mappings'!E143</x:f>
        <x:v>depreciation</x:v>
      </x:c>
      <x:c r="V351" s="24" t="str">
        <x:f>IF(I351="",IF(U351="people","PAYROLL","UNMAPPED"),I351)</x:f>
        <x:v>V.EQUIPMENT</x:v>
      </x:c>
      <x:c r="W351" s="24" t="n">
        <x:f>IF(AND(G351="GL.CASH",L351="operating"),Q351,0)</x:f>
        <x:v>0</x:v>
      </x:c>
      <x:c r="X351" s="24" t="n">
        <x:f>IF(AND(G351="GL.CASH",L351="operating"),P351,0)</x:f>
        <x:v>0</x:v>
      </x:c>
      <x:c r="Y351" s="24" t="n">
        <x:f>IF(AND(G351="GL.CASH",L351="investing"),Q351-P351,0)</x:f>
        <x:v>0</x:v>
      </x:c>
      <x:c r="Z351" s="24" t="n">
        <x:f>IF(AND(G351="GL.CASH",L351="financing"),P351,0)</x:f>
        <x:v>0</x:v>
      </x:c>
      <x:c r="AA351" s="24" t="n">
        <x:f>IF(AND(G351="GL.CASH",L351="financing"),Q351,0)</x:f>
        <x:v>0</x:v>
      </x:c>
    </x:row>
    <x:row r="352" ht="25" customHeight="1">
      <x:c r="A352" s="3" t="str">
        <x:v>ACT/DEP-IT.P02.01-M03/2</x:v>
      </x:c>
      <x:c r="B352" s="3" t="str">
        <x:v>DEP-IT.P02.01-M03</x:v>
      </x:c>
      <x:c r="C352" s="16" t="n">
        <x:v>3</x:v>
      </x:c>
      <x:c r="D352" s="30" t="n">
        <x:v>46477</x:v>
      </x:c>
      <x:c r="E352" s="30" t="n">
        <x:v>46447</x:v>
      </x:c>
      <x:c r="F352" s="30"/>
      <x:c r="G352" s="3" t="str">
        <x:v>GL.ACCDEP.IT</x:v>
      </x:c>
      <x:c r="H352" s="3" t="str">
        <x:v>ENG</x:v>
      </x:c>
      <x:c r="I352" s="3" t="str">
        <x:v>V.EQUIPMENT</x:v>
      </x:c>
      <x:c r="J352" s="3" t="str">
        <x:v>MAP.ACTUAL.DEPR.IT.ENG.V.EQUIPMENT.ENG</x:v>
      </x:c>
      <x:c r="K352" s="3" t="str">
        <x:v>CAP.DEPRECIATION</x:v>
      </x:c>
      <x:c r="L352" s="3" t="str">
        <x:v>noncash</x:v>
      </x:c>
      <x:c r="M352" s="3" t="str">
        <x:v>not_applicable</x:v>
      </x:c>
      <x:c r="N352" s="3" t="str">
        <x:v>not_applicable</x:v>
      </x:c>
      <x:c r="O352" s="3" t="str">
        <x:v>not_applicable</x:v>
      </x:c>
      <x:c r="P352" s="32" t="n">
        <x:v>0</x:v>
      </x:c>
      <x:c r="Q352" s="32" t="n">
        <x:v>69.44</x:v>
      </x:c>
      <x:c r="R352" s="24" t="n">
        <x:f>P352-Q352</x:f>
        <x:v>-69.44</x:v>
      </x:c>
      <x:c r="S352" s="18" t="n">
        <x:f>'D03_Accounts'!D21</x:f>
        <x:v>0</x:v>
      </x:c>
      <x:c r="T352" s="24" t="n">
        <x:f>R352*S352</x:f>
        <x:v>0</x:v>
      </x:c>
      <x:c r="U352" s="25" t="str">
        <x:f>'D03_Mappings'!E144</x:f>
        <x:v>acc_dep</x:v>
      </x:c>
      <x:c r="V352" s="24" t="str">
        <x:f>IF(I352="",IF(U352="people","PAYROLL","UNMAPPED"),I352)</x:f>
        <x:v>V.EQUIPMENT</x:v>
      </x:c>
      <x:c r="W352" s="24" t="n">
        <x:f>IF(AND(G352="GL.CASH",L352="operating"),Q352,0)</x:f>
        <x:v>0</x:v>
      </x:c>
      <x:c r="X352" s="24" t="n">
        <x:f>IF(AND(G352="GL.CASH",L352="operating"),P352,0)</x:f>
        <x:v>0</x:v>
      </x:c>
      <x:c r="Y352" s="24" t="n">
        <x:f>IF(AND(G352="GL.CASH",L352="investing"),Q352-P352,0)</x:f>
        <x:v>0</x:v>
      </x:c>
      <x:c r="Z352" s="24" t="n">
        <x:f>IF(AND(G352="GL.CASH",L352="financing"),P352,0)</x:f>
        <x:v>0</x:v>
      </x:c>
      <x:c r="AA352" s="24" t="n">
        <x:f>IF(AND(G352="GL.CASH",L352="financing"),Q352,0)</x:f>
        <x:v>0</x:v>
      </x:c>
    </x:row>
    <x:row r="353" ht="25" customHeight="1">
      <x:c r="A353" s="3" t="str">
        <x:v>ACT/DEP-IT.P03.01-M03/1</x:v>
      </x:c>
      <x:c r="B353" s="3" t="str">
        <x:v>DEP-IT.P03.01-M03</x:v>
      </x:c>
      <x:c r="C353" s="16" t="n">
        <x:v>3</x:v>
      </x:c>
      <x:c r="D353" s="30" t="n">
        <x:v>46477</x:v>
      </x:c>
      <x:c r="E353" s="30" t="n">
        <x:v>46447</x:v>
      </x:c>
      <x:c r="F353" s="30"/>
      <x:c r="G353" s="3" t="str">
        <x:v>GL.DEPR.IT</x:v>
      </x:c>
      <x:c r="H353" s="3" t="str">
        <x:v>ENG</x:v>
      </x:c>
      <x:c r="I353" s="3" t="str">
        <x:v>V.EQUIPMENT</x:v>
      </x:c>
      <x:c r="J353" s="3" t="str">
        <x:v>MAP.ACTUAL.DEPR.IT.ENG.V.EQUIPMENT.ENG</x:v>
      </x:c>
      <x:c r="K353" s="3" t="str">
        <x:v>CAP.DEPRECIATION</x:v>
      </x:c>
      <x:c r="L353" s="3" t="str">
        <x:v>noncash</x:v>
      </x:c>
      <x:c r="M353" s="3" t="str">
        <x:v>recurring</x:v>
      </x:c>
      <x:c r="N353" s="3" t="str">
        <x:v>committed</x:v>
      </x:c>
      <x:c r="O353" s="3" t="str">
        <x:v>fixed</x:v>
      </x:c>
      <x:c r="P353" s="32" t="n">
        <x:v>69.44</x:v>
      </x:c>
      <x:c r="Q353" s="32" t="n">
        <x:v>0</x:v>
      </x:c>
      <x:c r="R353" s="24" t="n">
        <x:f>P353-Q353</x:f>
        <x:v>69.44</x:v>
      </x:c>
      <x:c r="S353" s="18" t="n">
        <x:f>'D03_Accounts'!D100</x:f>
        <x:v>1</x:v>
      </x:c>
      <x:c r="T353" s="24" t="n">
        <x:f>R353*S353</x:f>
        <x:v>69.44</x:v>
      </x:c>
      <x:c r="U353" s="25" t="str">
        <x:f>'D03_Mappings'!E143</x:f>
        <x:v>depreciation</x:v>
      </x:c>
      <x:c r="V353" s="24" t="str">
        <x:f>IF(I353="",IF(U353="people","PAYROLL","UNMAPPED"),I353)</x:f>
        <x:v>V.EQUIPMENT</x:v>
      </x:c>
      <x:c r="W353" s="24" t="n">
        <x:f>IF(AND(G353="GL.CASH",L353="operating"),Q353,0)</x:f>
        <x:v>0</x:v>
      </x:c>
      <x:c r="X353" s="24" t="n">
        <x:f>IF(AND(G353="GL.CASH",L353="operating"),P353,0)</x:f>
        <x:v>0</x:v>
      </x:c>
      <x:c r="Y353" s="24" t="n">
        <x:f>IF(AND(G353="GL.CASH",L353="investing"),Q353-P353,0)</x:f>
        <x:v>0</x:v>
      </x:c>
      <x:c r="Z353" s="24" t="n">
        <x:f>IF(AND(G353="GL.CASH",L353="financing"),P353,0)</x:f>
        <x:v>0</x:v>
      </x:c>
      <x:c r="AA353" s="24" t="n">
        <x:f>IF(AND(G353="GL.CASH",L353="financing"),Q353,0)</x:f>
        <x:v>0</x:v>
      </x:c>
    </x:row>
    <x:row r="354" ht="25" customHeight="1">
      <x:c r="A354" s="3" t="str">
        <x:v>ACT/DEP-IT.P03.01-M03/2</x:v>
      </x:c>
      <x:c r="B354" s="3" t="str">
        <x:v>DEP-IT.P03.01-M03</x:v>
      </x:c>
      <x:c r="C354" s="16" t="n">
        <x:v>3</x:v>
      </x:c>
      <x:c r="D354" s="30" t="n">
        <x:v>46477</x:v>
      </x:c>
      <x:c r="E354" s="30" t="n">
        <x:v>46447</x:v>
      </x:c>
      <x:c r="F354" s="30"/>
      <x:c r="G354" s="3" t="str">
        <x:v>GL.ACCDEP.IT</x:v>
      </x:c>
      <x:c r="H354" s="3" t="str">
        <x:v>ENG</x:v>
      </x:c>
      <x:c r="I354" s="3" t="str">
        <x:v>V.EQUIPMENT</x:v>
      </x:c>
      <x:c r="J354" s="3" t="str">
        <x:v>MAP.ACTUAL.DEPR.IT.ENG.V.EQUIPMENT.ENG</x:v>
      </x:c>
      <x:c r="K354" s="3" t="str">
        <x:v>CAP.DEPRECIATION</x:v>
      </x:c>
      <x:c r="L354" s="3" t="str">
        <x:v>noncash</x:v>
      </x:c>
      <x:c r="M354" s="3" t="str">
        <x:v>not_applicable</x:v>
      </x:c>
      <x:c r="N354" s="3" t="str">
        <x:v>not_applicable</x:v>
      </x:c>
      <x:c r="O354" s="3" t="str">
        <x:v>not_applicable</x:v>
      </x:c>
      <x:c r="P354" s="32" t="n">
        <x:v>0</x:v>
      </x:c>
      <x:c r="Q354" s="32" t="n">
        <x:v>69.44</x:v>
      </x:c>
      <x:c r="R354" s="24" t="n">
        <x:f>P354-Q354</x:f>
        <x:v>-69.44</x:v>
      </x:c>
      <x:c r="S354" s="18" t="n">
        <x:f>'D03_Accounts'!D21</x:f>
        <x:v>0</x:v>
      </x:c>
      <x:c r="T354" s="24" t="n">
        <x:f>R354*S354</x:f>
        <x:v>0</x:v>
      </x:c>
      <x:c r="U354" s="25" t="str">
        <x:f>'D03_Mappings'!E144</x:f>
        <x:v>acc_dep</x:v>
      </x:c>
      <x:c r="V354" s="24" t="str">
        <x:f>IF(I354="",IF(U354="people","PAYROLL","UNMAPPED"),I354)</x:f>
        <x:v>V.EQUIPMENT</x:v>
      </x:c>
      <x:c r="W354" s="24" t="n">
        <x:f>IF(AND(G354="GL.CASH",L354="operating"),Q354,0)</x:f>
        <x:v>0</x:v>
      </x:c>
      <x:c r="X354" s="24" t="n">
        <x:f>IF(AND(G354="GL.CASH",L354="operating"),P354,0)</x:f>
        <x:v>0</x:v>
      </x:c>
      <x:c r="Y354" s="24" t="n">
        <x:f>IF(AND(G354="GL.CASH",L354="investing"),Q354-P354,0)</x:f>
        <x:v>0</x:v>
      </x:c>
      <x:c r="Z354" s="24" t="n">
        <x:f>IF(AND(G354="GL.CASH",L354="financing"),P354,0)</x:f>
        <x:v>0</x:v>
      </x:c>
      <x:c r="AA354" s="24" t="n">
        <x:f>IF(AND(G354="GL.CASH",L354="financing"),Q354,0)</x:f>
        <x:v>0</x:v>
      </x:c>
    </x:row>
    <x:row r="355" ht="25" customHeight="1">
      <x:c r="A355" s="3" t="str">
        <x:v>ACT/DEP-IT.P04.01-M03/1</x:v>
      </x:c>
      <x:c r="B355" s="3" t="str">
        <x:v>DEP-IT.P04.01-M03</x:v>
      </x:c>
      <x:c r="C355" s="16" t="n">
        <x:v>3</x:v>
      </x:c>
      <x:c r="D355" s="30" t="n">
        <x:v>46477</x:v>
      </x:c>
      <x:c r="E355" s="30" t="n">
        <x:v>46447</x:v>
      </x:c>
      <x:c r="F355" s="30"/>
      <x:c r="G355" s="3" t="str">
        <x:v>GL.DEPR.IT</x:v>
      </x:c>
      <x:c r="H355" s="3" t="str">
        <x:v>ENG</x:v>
      </x:c>
      <x:c r="I355" s="3" t="str">
        <x:v>V.EQUIPMENT</x:v>
      </x:c>
      <x:c r="J355" s="3" t="str">
        <x:v>MAP.ACTUAL.DEPR.IT.ENG.V.EQUIPMENT.ENG</x:v>
      </x:c>
      <x:c r="K355" s="3" t="str">
        <x:v>CAP.DEPRECIATION</x:v>
      </x:c>
      <x:c r="L355" s="3" t="str">
        <x:v>noncash</x:v>
      </x:c>
      <x:c r="M355" s="3" t="str">
        <x:v>recurring</x:v>
      </x:c>
      <x:c r="N355" s="3" t="str">
        <x:v>committed</x:v>
      </x:c>
      <x:c r="O355" s="3" t="str">
        <x:v>fixed</x:v>
      </x:c>
      <x:c r="P355" s="32" t="n">
        <x:v>69.44</x:v>
      </x:c>
      <x:c r="Q355" s="32" t="n">
        <x:v>0</x:v>
      </x:c>
      <x:c r="R355" s="24" t="n">
        <x:f>P355-Q355</x:f>
        <x:v>69.44</x:v>
      </x:c>
      <x:c r="S355" s="18" t="n">
        <x:f>'D03_Accounts'!D100</x:f>
        <x:v>1</x:v>
      </x:c>
      <x:c r="T355" s="24" t="n">
        <x:f>R355*S355</x:f>
        <x:v>69.44</x:v>
      </x:c>
      <x:c r="U355" s="25" t="str">
        <x:f>'D03_Mappings'!E143</x:f>
        <x:v>depreciation</x:v>
      </x:c>
      <x:c r="V355" s="24" t="str">
        <x:f>IF(I355="",IF(U355="people","PAYROLL","UNMAPPED"),I355)</x:f>
        <x:v>V.EQUIPMENT</x:v>
      </x:c>
      <x:c r="W355" s="24" t="n">
        <x:f>IF(AND(G355="GL.CASH",L355="operating"),Q355,0)</x:f>
        <x:v>0</x:v>
      </x:c>
      <x:c r="X355" s="24" t="n">
        <x:f>IF(AND(G355="GL.CASH",L355="operating"),P355,0)</x:f>
        <x:v>0</x:v>
      </x:c>
      <x:c r="Y355" s="24" t="n">
        <x:f>IF(AND(G355="GL.CASH",L355="investing"),Q355-P355,0)</x:f>
        <x:v>0</x:v>
      </x:c>
      <x:c r="Z355" s="24" t="n">
        <x:f>IF(AND(G355="GL.CASH",L355="financing"),P355,0)</x:f>
        <x:v>0</x:v>
      </x:c>
      <x:c r="AA355" s="24" t="n">
        <x:f>IF(AND(G355="GL.CASH",L355="financing"),Q355,0)</x:f>
        <x:v>0</x:v>
      </x:c>
    </x:row>
    <x:row r="356" ht="25" customHeight="1">
      <x:c r="A356" s="3" t="str">
        <x:v>ACT/DEP-IT.P04.01-M03/2</x:v>
      </x:c>
      <x:c r="B356" s="3" t="str">
        <x:v>DEP-IT.P04.01-M03</x:v>
      </x:c>
      <x:c r="C356" s="16" t="n">
        <x:v>3</x:v>
      </x:c>
      <x:c r="D356" s="30" t="n">
        <x:v>46477</x:v>
      </x:c>
      <x:c r="E356" s="30" t="n">
        <x:v>46447</x:v>
      </x:c>
      <x:c r="F356" s="30"/>
      <x:c r="G356" s="3" t="str">
        <x:v>GL.ACCDEP.IT</x:v>
      </x:c>
      <x:c r="H356" s="3" t="str">
        <x:v>ENG</x:v>
      </x:c>
      <x:c r="I356" s="3" t="str">
        <x:v>V.EQUIPMENT</x:v>
      </x:c>
      <x:c r="J356" s="3" t="str">
        <x:v>MAP.ACTUAL.DEPR.IT.ENG.V.EQUIPMENT.ENG</x:v>
      </x:c>
      <x:c r="K356" s="3" t="str">
        <x:v>CAP.DEPRECIATION</x:v>
      </x:c>
      <x:c r="L356" s="3" t="str">
        <x:v>noncash</x:v>
      </x:c>
      <x:c r="M356" s="3" t="str">
        <x:v>not_applicable</x:v>
      </x:c>
      <x:c r="N356" s="3" t="str">
        <x:v>not_applicable</x:v>
      </x:c>
      <x:c r="O356" s="3" t="str">
        <x:v>not_applicable</x:v>
      </x:c>
      <x:c r="P356" s="32" t="n">
        <x:v>0</x:v>
      </x:c>
      <x:c r="Q356" s="32" t="n">
        <x:v>69.44</x:v>
      </x:c>
      <x:c r="R356" s="24" t="n">
        <x:f>P356-Q356</x:f>
        <x:v>-69.44</x:v>
      </x:c>
      <x:c r="S356" s="18" t="n">
        <x:f>'D03_Accounts'!D21</x:f>
        <x:v>0</x:v>
      </x:c>
      <x:c r="T356" s="24" t="n">
        <x:f>R356*S356</x:f>
        <x:v>0</x:v>
      </x:c>
      <x:c r="U356" s="25" t="str">
        <x:f>'D03_Mappings'!E144</x:f>
        <x:v>acc_dep</x:v>
      </x:c>
      <x:c r="V356" s="24" t="str">
        <x:f>IF(I356="",IF(U356="people","PAYROLL","UNMAPPED"),I356)</x:f>
        <x:v>V.EQUIPMENT</x:v>
      </x:c>
      <x:c r="W356" s="24" t="n">
        <x:f>IF(AND(G356="GL.CASH",L356="operating"),Q356,0)</x:f>
        <x:v>0</x:v>
      </x:c>
      <x:c r="X356" s="24" t="n">
        <x:f>IF(AND(G356="GL.CASH",L356="operating"),P356,0)</x:f>
        <x:v>0</x:v>
      </x:c>
      <x:c r="Y356" s="24" t="n">
        <x:f>IF(AND(G356="GL.CASH",L356="investing"),Q356-P356,0)</x:f>
        <x:v>0</x:v>
      </x:c>
      <x:c r="Z356" s="24" t="n">
        <x:f>IF(AND(G356="GL.CASH",L356="financing"),P356,0)</x:f>
        <x:v>0</x:v>
      </x:c>
      <x:c r="AA356" s="24" t="n">
        <x:f>IF(AND(G356="GL.CASH",L356="financing"),Q356,0)</x:f>
        <x:v>0</x:v>
      </x:c>
    </x:row>
    <x:row r="357" ht="25" customHeight="1">
      <x:c r="A357" s="3" t="str">
        <x:v>ACT/DEP-IT.P05.01-M03/1</x:v>
      </x:c>
      <x:c r="B357" s="3" t="str">
        <x:v>DEP-IT.P05.01-M03</x:v>
      </x:c>
      <x:c r="C357" s="16" t="n">
        <x:v>3</x:v>
      </x:c>
      <x:c r="D357" s="30" t="n">
        <x:v>46477</x:v>
      </x:c>
      <x:c r="E357" s="30" t="n">
        <x:v>46447</x:v>
      </x:c>
      <x:c r="F357" s="30"/>
      <x:c r="G357" s="3" t="str">
        <x:v>GL.DEPR.IT</x:v>
      </x:c>
      <x:c r="H357" s="3" t="str">
        <x:v>ENG</x:v>
      </x:c>
      <x:c r="I357" s="3" t="str">
        <x:v>V.EQUIPMENT</x:v>
      </x:c>
      <x:c r="J357" s="3" t="str">
        <x:v>MAP.ACTUAL.DEPR.IT.ENG.V.EQUIPMENT.ENG</x:v>
      </x:c>
      <x:c r="K357" s="3" t="str">
        <x:v>CAP.DEPRECIATION</x:v>
      </x:c>
      <x:c r="L357" s="3" t="str">
        <x:v>noncash</x:v>
      </x:c>
      <x:c r="M357" s="3" t="str">
        <x:v>recurring</x:v>
      </x:c>
      <x:c r="N357" s="3" t="str">
        <x:v>committed</x:v>
      </x:c>
      <x:c r="O357" s="3" t="str">
        <x:v>fixed</x:v>
      </x:c>
      <x:c r="P357" s="32" t="n">
        <x:v>69.44</x:v>
      </x:c>
      <x:c r="Q357" s="32" t="n">
        <x:v>0</x:v>
      </x:c>
      <x:c r="R357" s="24" t="n">
        <x:f>P357-Q357</x:f>
        <x:v>69.44</x:v>
      </x:c>
      <x:c r="S357" s="18" t="n">
        <x:f>'D03_Accounts'!D100</x:f>
        <x:v>1</x:v>
      </x:c>
      <x:c r="T357" s="24" t="n">
        <x:f>R357*S357</x:f>
        <x:v>69.44</x:v>
      </x:c>
      <x:c r="U357" s="25" t="str">
        <x:f>'D03_Mappings'!E143</x:f>
        <x:v>depreciation</x:v>
      </x:c>
      <x:c r="V357" s="24" t="str">
        <x:f>IF(I357="",IF(U357="people","PAYROLL","UNMAPPED"),I357)</x:f>
        <x:v>V.EQUIPMENT</x:v>
      </x:c>
      <x:c r="W357" s="24" t="n">
        <x:f>IF(AND(G357="GL.CASH",L357="operating"),Q357,0)</x:f>
        <x:v>0</x:v>
      </x:c>
      <x:c r="X357" s="24" t="n">
        <x:f>IF(AND(G357="GL.CASH",L357="operating"),P357,0)</x:f>
        <x:v>0</x:v>
      </x:c>
      <x:c r="Y357" s="24" t="n">
        <x:f>IF(AND(G357="GL.CASH",L357="investing"),Q357-P357,0)</x:f>
        <x:v>0</x:v>
      </x:c>
      <x:c r="Z357" s="24" t="n">
        <x:f>IF(AND(G357="GL.CASH",L357="financing"),P357,0)</x:f>
        <x:v>0</x:v>
      </x:c>
      <x:c r="AA357" s="24" t="n">
        <x:f>IF(AND(G357="GL.CASH",L357="financing"),Q357,0)</x:f>
        <x:v>0</x:v>
      </x:c>
    </x:row>
    <x:row r="358" ht="25" customHeight="1">
      <x:c r="A358" s="3" t="str">
        <x:v>ACT/DEP-IT.P05.01-M03/2</x:v>
      </x:c>
      <x:c r="B358" s="3" t="str">
        <x:v>DEP-IT.P05.01-M03</x:v>
      </x:c>
      <x:c r="C358" s="16" t="n">
        <x:v>3</x:v>
      </x:c>
      <x:c r="D358" s="30" t="n">
        <x:v>46477</x:v>
      </x:c>
      <x:c r="E358" s="30" t="n">
        <x:v>46447</x:v>
      </x:c>
      <x:c r="F358" s="30"/>
      <x:c r="G358" s="3" t="str">
        <x:v>GL.ACCDEP.IT</x:v>
      </x:c>
      <x:c r="H358" s="3" t="str">
        <x:v>ENG</x:v>
      </x:c>
      <x:c r="I358" s="3" t="str">
        <x:v>V.EQUIPMENT</x:v>
      </x:c>
      <x:c r="J358" s="3" t="str">
        <x:v>MAP.ACTUAL.DEPR.IT.ENG.V.EQUIPMENT.ENG</x:v>
      </x:c>
      <x:c r="K358" s="3" t="str">
        <x:v>CAP.DEPRECIATION</x:v>
      </x:c>
      <x:c r="L358" s="3" t="str">
        <x:v>noncash</x:v>
      </x:c>
      <x:c r="M358" s="3" t="str">
        <x:v>not_applicable</x:v>
      </x:c>
      <x:c r="N358" s="3" t="str">
        <x:v>not_applicable</x:v>
      </x:c>
      <x:c r="O358" s="3" t="str">
        <x:v>not_applicable</x:v>
      </x:c>
      <x:c r="P358" s="32" t="n">
        <x:v>0</x:v>
      </x:c>
      <x:c r="Q358" s="32" t="n">
        <x:v>69.44</x:v>
      </x:c>
      <x:c r="R358" s="24" t="n">
        <x:f>P358-Q358</x:f>
        <x:v>-69.44</x:v>
      </x:c>
      <x:c r="S358" s="18" t="n">
        <x:f>'D03_Accounts'!D21</x:f>
        <x:v>0</x:v>
      </x:c>
      <x:c r="T358" s="24" t="n">
        <x:f>R358*S358</x:f>
        <x:v>0</x:v>
      </x:c>
      <x:c r="U358" s="25" t="str">
        <x:f>'D03_Mappings'!E144</x:f>
        <x:v>acc_dep</x:v>
      </x:c>
      <x:c r="V358" s="24" t="str">
        <x:f>IF(I358="",IF(U358="people","PAYROLL","UNMAPPED"),I358)</x:f>
        <x:v>V.EQUIPMENT</x:v>
      </x:c>
      <x:c r="W358" s="24" t="n">
        <x:f>IF(AND(G358="GL.CASH",L358="operating"),Q358,0)</x:f>
        <x:v>0</x:v>
      </x:c>
      <x:c r="X358" s="24" t="n">
        <x:f>IF(AND(G358="GL.CASH",L358="operating"),P358,0)</x:f>
        <x:v>0</x:v>
      </x:c>
      <x:c r="Y358" s="24" t="n">
        <x:f>IF(AND(G358="GL.CASH",L358="investing"),Q358-P358,0)</x:f>
        <x:v>0</x:v>
      </x:c>
      <x:c r="Z358" s="24" t="n">
        <x:f>IF(AND(G358="GL.CASH",L358="financing"),P358,0)</x:f>
        <x:v>0</x:v>
      </x:c>
      <x:c r="AA358" s="24" t="n">
        <x:f>IF(AND(G358="GL.CASH",L358="financing"),Q358,0)</x:f>
        <x:v>0</x:v>
      </x:c>
    </x:row>
    <x:row r="359" ht="25" customHeight="1">
      <x:c r="A359" s="3" t="str">
        <x:v>ACT/DEPOSIT-INTEREST-M03/1</x:v>
      </x:c>
      <x:c r="B359" s="3" t="str">
        <x:v>DEPOSIT-INTEREST-M03</x:v>
      </x:c>
      <x:c r="C359" s="16" t="n">
        <x:v>3</x:v>
      </x:c>
      <x:c r="D359" s="30" t="n">
        <x:v>46477</x:v>
      </x:c>
      <x:c r="E359" s="30" t="n">
        <x:v>46447</x:v>
      </x:c>
      <x:c r="F359" s="30" t="n">
        <x:v>46477</x:v>
      </x:c>
      <x:c r="G359" s="3" t="str">
        <x:v>GL.CASH</x:v>
      </x:c>
      <x:c r="H359" s="3" t="str">
        <x:v>CORP</x:v>
      </x:c>
      <x:c r="I359" s="3" t="str">
        <x:v>V.BANK</x:v>
      </x:c>
      <x:c r="J359" s="3" t="str">
        <x:v>MAP.ACTUAL.DEPOSIT.INTEREST.V.BANK.CORP</x:v>
      </x:c>
      <x:c r="K359" s="3" t="str">
        <x:v>PNL.DEP_INTEREST</x:v>
      </x:c>
      <x:c r="L359" s="3" t="str">
        <x:v>operating</x:v>
      </x:c>
      <x:c r="M359" s="3" t="str">
        <x:v>not_applicable</x:v>
      </x:c>
      <x:c r="N359" s="3" t="str">
        <x:v>not_applicable</x:v>
      </x:c>
      <x:c r="O359" s="3" t="str">
        <x:v>not_applicable</x:v>
      </x:c>
      <x:c r="P359" s="32" t="n">
        <x:v>1197.62</x:v>
      </x:c>
      <x:c r="Q359" s="32" t="n">
        <x:v>0</x:v>
      </x:c>
      <x:c r="R359" s="24" t="n">
        <x:f>P359-Q359</x:f>
        <x:v>1197.62</x:v>
      </x:c>
      <x:c r="S359" s="18" t="n">
        <x:f>'D03_Accounts'!D11</x:f>
        <x:v>0</x:v>
      </x:c>
      <x:c r="T359" s="24" t="n">
        <x:f>R359*S359</x:f>
        <x:v>0</x:v>
      </x:c>
      <x:c r="U359" s="25" t="str">
        <x:f>'D03_Mappings'!E139</x:f>
        <x:v>cash</x:v>
      </x:c>
      <x:c r="V359" s="24" t="str">
        <x:f>IF(I359="",IF(U359="people","PAYROLL","UNMAPPED"),I359)</x:f>
        <x:v>V.BANK</x:v>
      </x:c>
      <x:c r="W359" s="24" t="n">
        <x:f>IF(AND(G359="GL.CASH",L359="operating"),Q359,0)</x:f>
        <x:v>0</x:v>
      </x:c>
      <x:c r="X359" s="24" t="n">
        <x:f>IF(AND(G359="GL.CASH",L359="operating"),P359,0)</x:f>
        <x:v>1197.62</x:v>
      </x:c>
      <x:c r="Y359" s="24" t="n">
        <x:f>IF(AND(G359="GL.CASH",L359="investing"),Q359-P359,0)</x:f>
        <x:v>0</x:v>
      </x:c>
      <x:c r="Z359" s="24" t="n">
        <x:f>IF(AND(G359="GL.CASH",L359="financing"),P359,0)</x:f>
        <x:v>0</x:v>
      </x:c>
      <x:c r="AA359" s="24" t="n">
        <x:f>IF(AND(G359="GL.CASH",L359="financing"),Q359,0)</x:f>
        <x:v>0</x:v>
      </x:c>
    </x:row>
    <x:row r="360" ht="25" customHeight="1">
      <x:c r="A360" s="3" t="str">
        <x:v>ACT/DEPOSIT-INTEREST-M03/2</x:v>
      </x:c>
      <x:c r="B360" s="3" t="str">
        <x:v>DEPOSIT-INTEREST-M03</x:v>
      </x:c>
      <x:c r="C360" s="16" t="n">
        <x:v>3</x:v>
      </x:c>
      <x:c r="D360" s="30" t="n">
        <x:v>46477</x:v>
      </x:c>
      <x:c r="E360" s="30" t="n">
        <x:v>46447</x:v>
      </x:c>
      <x:c r="F360" s="30" t="n">
        <x:v>46477</x:v>
      </x:c>
      <x:c r="G360" s="3" t="str">
        <x:v>GL.FIN.DEP_INTEREST</x:v>
      </x:c>
      <x:c r="H360" s="3" t="str">
        <x:v>CORP</x:v>
      </x:c>
      <x:c r="I360" s="3" t="str">
        <x:v>V.BANK</x:v>
      </x:c>
      <x:c r="J360" s="3" t="str">
        <x:v>MAP.ACTUAL.DEPOSIT.INTEREST.V.BANK.CORP</x:v>
      </x:c>
      <x:c r="K360" s="3" t="str">
        <x:v>PNL.DEP_INTEREST</x:v>
      </x:c>
      <x:c r="L360" s="3" t="str">
        <x:v>operating</x:v>
      </x:c>
      <x:c r="M360" s="3" t="str">
        <x:v>recurring</x:v>
      </x:c>
      <x:c r="N360" s="3" t="str">
        <x:v>committed</x:v>
      </x:c>
      <x:c r="O360" s="3" t="str">
        <x:v>fixed</x:v>
      </x:c>
      <x:c r="P360" s="32" t="n">
        <x:v>0</x:v>
      </x:c>
      <x:c r="Q360" s="32" t="n">
        <x:v>1197.62</x:v>
      </x:c>
      <x:c r="R360" s="24" t="n">
        <x:f>P360-Q360</x:f>
        <x:v>-1197.62</x:v>
      </x:c>
      <x:c r="S360" s="18" t="n">
        <x:f>'D03_Accounts'!D45</x:f>
        <x:v>0</x:v>
      </x:c>
      <x:c r="T360" s="24" t="n">
        <x:f>R360*S360</x:f>
        <x:v>0</x:v>
      </x:c>
      <x:c r="U360" s="25" t="str">
        <x:f>'D03_Mappings'!E140</x:f>
        <x:v>dep_interest</x:v>
      </x:c>
      <x:c r="V360" s="24" t="str">
        <x:f>IF(I360="",IF(U360="people","PAYROLL","UNMAPPED"),I360)</x:f>
        <x:v>V.BANK</x:v>
      </x:c>
      <x:c r="W360" s="24" t="n">
        <x:f>IF(AND(G360="GL.CASH",L360="operating"),Q360,0)</x:f>
        <x:v>0</x:v>
      </x:c>
      <x:c r="X360" s="24" t="n">
        <x:f>IF(AND(G360="GL.CASH",L360="operating"),P360,0)</x:f>
        <x:v>0</x:v>
      </x:c>
      <x:c r="Y360" s="24" t="n">
        <x:f>IF(AND(G360="GL.CASH",L360="investing"),Q360-P360,0)</x:f>
        <x:v>0</x:v>
      </x:c>
      <x:c r="Z360" s="24" t="n">
        <x:f>IF(AND(G360="GL.CASH",L360="financing"),P360,0)</x:f>
        <x:v>0</x:v>
      </x:c>
      <x:c r="AA360" s="24" t="n">
        <x:f>IF(AND(G360="GL.CASH",L360="financing"),Q360,0)</x:f>
        <x:v>0</x:v>
      </x:c>
    </x:row>
    <x:row r="361" ht="25" customHeight="1">
      <x:c r="A361" s="3" t="str">
        <x:v>ACT/NOTE-INTEREST-M03/1</x:v>
      </x:c>
      <x:c r="B361" s="3" t="str">
        <x:v>NOTE-INTEREST-M03</x:v>
      </x:c>
      <x:c r="C361" s="16" t="n">
        <x:v>3</x:v>
      </x:c>
      <x:c r="D361" s="30" t="n">
        <x:v>46477</x:v>
      </x:c>
      <x:c r="E361" s="30" t="n">
        <x:v>46447</x:v>
      </x:c>
      <x:c r="F361" s="30"/>
      <x:c r="G361" s="3" t="str">
        <x:v>GL.FIN.NOTE_INTEREST</x:v>
      </x:c>
      <x:c r="H361" s="3" t="str">
        <x:v>CORP</x:v>
      </x:c>
      <x:c r="I361" s="3" t="str">
        <x:v>NOTEHOLDER</x:v>
      </x:c>
      <x:c r="J361" s="3" t="str">
        <x:v>MAP.ACTUAL.NOTE.INTEREST.NOTEHOLDER.CORP</x:v>
      </x:c>
      <x:c r="K361" s="3" t="str">
        <x:v>FUND.NOTE_EXPENSE</x:v>
      </x:c>
      <x:c r="L361" s="3" t="str">
        <x:v>noncash</x:v>
      </x:c>
      <x:c r="M361" s="3" t="str">
        <x:v>recurring</x:v>
      </x:c>
      <x:c r="N361" s="3" t="str">
        <x:v>committed</x:v>
      </x:c>
      <x:c r="O361" s="3" t="str">
        <x:v>fixed</x:v>
      </x:c>
      <x:c r="P361" s="32" t="n">
        <x:v>4166.67</x:v>
      </x:c>
      <x:c r="Q361" s="32" t="n">
        <x:v>0</x:v>
      </x:c>
      <x:c r="R361" s="24" t="n">
        <x:f>P361-Q361</x:f>
        <x:v>4166.67</x:v>
      </x:c>
      <x:c r="S361" s="18" t="n">
        <x:f>'D03_Accounts'!D44</x:f>
        <x:v>1</x:v>
      </x:c>
      <x:c r="T361" s="24" t="n">
        <x:f>R361*S361</x:f>
        <x:v>4166.67</x:v>
      </x:c>
      <x:c r="U361" s="25" t="str">
        <x:f>'D03_Mappings'!E156</x:f>
        <x:v>note_interest</x:v>
      </x:c>
      <x:c r="V361" s="24" t="str">
        <x:f>IF(I361="",IF(U361="people","PAYROLL","UNMAPPED"),I361)</x:f>
        <x:v>NOTEHOLDER</x:v>
      </x:c>
      <x:c r="W361" s="24" t="n">
        <x:f>IF(AND(G361="GL.CASH",L361="operating"),Q361,0)</x:f>
        <x:v>0</x:v>
      </x:c>
      <x:c r="X361" s="24" t="n">
        <x:f>IF(AND(G361="GL.CASH",L361="operating"),P361,0)</x:f>
        <x:v>0</x:v>
      </x:c>
      <x:c r="Y361" s="24" t="n">
        <x:f>IF(AND(G361="GL.CASH",L361="investing"),Q361-P361,0)</x:f>
        <x:v>0</x:v>
      </x:c>
      <x:c r="Z361" s="24" t="n">
        <x:f>IF(AND(G361="GL.CASH",L361="financing"),P361,0)</x:f>
        <x:v>0</x:v>
      </x:c>
      <x:c r="AA361" s="24" t="n">
        <x:f>IF(AND(G361="GL.CASH",L361="financing"),Q361,0)</x:f>
        <x:v>0</x:v>
      </x:c>
    </x:row>
    <x:row r="362" ht="25" customHeight="1">
      <x:c r="A362" s="3" t="str">
        <x:v>ACT/NOTE-INTEREST-M03/2</x:v>
      </x:c>
      <x:c r="B362" s="3" t="str">
        <x:v>NOTE-INTEREST-M03</x:v>
      </x:c>
      <x:c r="C362" s="16" t="n">
        <x:v>3</x:v>
      </x:c>
      <x:c r="D362" s="30" t="n">
        <x:v>46477</x:v>
      </x:c>
      <x:c r="E362" s="30" t="n">
        <x:v>46447</x:v>
      </x:c>
      <x:c r="F362" s="30"/>
      <x:c r="G362" s="3" t="str">
        <x:v>GL.NOTE.INTEREST</x:v>
      </x:c>
      <x:c r="H362" s="3" t="str">
        <x:v>CORP</x:v>
      </x:c>
      <x:c r="I362" s="3" t="str">
        <x:v>NOTEHOLDER</x:v>
      </x:c>
      <x:c r="J362" s="3" t="str">
        <x:v>MAP.ACTUAL.NOTE.INTEREST.NOTEHOLDER.CORP</x:v>
      </x:c>
      <x:c r="K362" s="3" t="str">
        <x:v>FUND.NOTE_EXPENSE</x:v>
      </x:c>
      <x:c r="L362" s="3" t="str">
        <x:v>noncash</x:v>
      </x:c>
      <x:c r="M362" s="3" t="str">
        <x:v>not_applicable</x:v>
      </x:c>
      <x:c r="N362" s="3" t="str">
        <x:v>not_applicable</x:v>
      </x:c>
      <x:c r="O362" s="3" t="str">
        <x:v>not_applicable</x:v>
      </x:c>
      <x:c r="P362" s="32" t="n">
        <x:v>0</x:v>
      </x:c>
      <x:c r="Q362" s="32" t="n">
        <x:v>4166.67</x:v>
      </x:c>
      <x:c r="R362" s="24" t="n">
        <x:f>P362-Q362</x:f>
        <x:v>-4166.67</x:v>
      </x:c>
      <x:c r="S362" s="18" t="n">
        <x:f>'D03_Accounts'!D35</x:f>
        <x:v>0</x:v>
      </x:c>
      <x:c r="T362" s="24" t="n">
        <x:f>R362*S362</x:f>
        <x:v>0</x:v>
      </x:c>
      <x:c r="U362" s="25" t="str">
        <x:f>'D03_Mappings'!E157</x:f>
        <x:v>debt</x:v>
      </x:c>
      <x:c r="V362" s="24" t="str">
        <x:f>IF(I362="",IF(U362="people","PAYROLL","UNMAPPED"),I362)</x:f>
        <x:v>NOTEHOLDER</x:v>
      </x:c>
      <x:c r="W362" s="24" t="n">
        <x:f>IF(AND(G362="GL.CASH",L362="operating"),Q362,0)</x:f>
        <x:v>0</x:v>
      </x:c>
      <x:c r="X362" s="24" t="n">
        <x:f>IF(AND(G362="GL.CASH",L362="operating"),P362,0)</x:f>
        <x:v>0</x:v>
      </x:c>
      <x:c r="Y362" s="24" t="n">
        <x:f>IF(AND(G362="GL.CASH",L362="investing"),Q362-P362,0)</x:f>
        <x:v>0</x:v>
      </x:c>
      <x:c r="Z362" s="24" t="n">
        <x:f>IF(AND(G362="GL.CASH",L362="financing"),P362,0)</x:f>
        <x:v>0</x:v>
      </x:c>
      <x:c r="AA362" s="24" t="n">
        <x:f>IF(AND(G362="GL.CASH",L362="financing"),Q362,0)</x:f>
        <x:v>0</x:v>
      </x:c>
    </x:row>
    <x:row r="363" ht="25" customHeight="1">
      <x:c r="A363" s="3" t="str">
        <x:v>ACT/VAT-OFFSET-M03-ENG/1</x:v>
      </x:c>
      <x:c r="B363" s="3" t="str">
        <x:v>VAT-OFFSET-M03-ENG</x:v>
      </x:c>
      <x:c r="C363" s="16" t="n">
        <x:v>3</x:v>
      </x:c>
      <x:c r="D363" s="30" t="n">
        <x:v>46477</x:v>
      </x:c>
      <x:c r="E363" s="30" t="n">
        <x:v>46477</x:v>
      </x:c>
      <x:c r="F363" s="30"/>
      <x:c r="G363" s="3" t="str">
        <x:v>GL.VAT.DOM_LIAB</x:v>
      </x:c>
      <x:c r="H363" s="3" t="str">
        <x:v>ENG</x:v>
      </x:c>
      <x:c r="I363" s="3" t="str">
        <x:v>TAX_AUTHORITY</x:v>
      </x:c>
      <x:c r="J363" s="3" t="str">
        <x:v>MAP.ACTUAL.VAT.SETTLE.DOM.OFFSET.TAX_AUTHORITY.ENG</x:v>
      </x:c>
      <x:c r="K363" s="3" t="str">
        <x:v>VAT.DOM_PAID</x:v>
      </x:c>
      <x:c r="L363" s="3" t="str">
        <x:v>noncash</x:v>
      </x:c>
      <x:c r="M363" s="3" t="str">
        <x:v>not_applicable</x:v>
      </x:c>
      <x:c r="N363" s="3" t="str">
        <x:v>not_applicable</x:v>
      </x:c>
      <x:c r="O363" s="3" t="str">
        <x:v>not_applicable</x:v>
      </x:c>
      <x:c r="P363" s="32" t="n">
        <x:v>342</x:v>
      </x:c>
      <x:c r="Q363" s="32" t="n">
        <x:v>0</x:v>
      </x:c>
      <x:c r="R363" s="24" t="n">
        <x:f>P363-Q363</x:f>
        <x:v>342</x:v>
      </x:c>
      <x:c r="S363" s="18" t="n">
        <x:f>'D03_Accounts'!D29</x:f>
        <x:v>0</x:v>
      </x:c>
      <x:c r="T363" s="24" t="n">
        <x:f>R363*S363</x:f>
        <x:v>0</x:v>
      </x:c>
      <x:c r="U363" s="25" t="str">
        <x:f>'D03_Mappings'!E252</x:f>
        <x:v>tax_liabilities</x:v>
      </x:c>
      <x:c r="V363" s="24" t="str">
        <x:f>IF(I363="",IF(U363="people","PAYROLL","UNMAPPED"),I363)</x:f>
        <x:v>TAX_AUTHORITY</x:v>
      </x:c>
      <x:c r="W363" s="24" t="n">
        <x:f>IF(AND(G363="GL.CASH",L363="operating"),Q363,0)</x:f>
        <x:v>0</x:v>
      </x:c>
      <x:c r="X363" s="24" t="n">
        <x:f>IF(AND(G363="GL.CASH",L363="operating"),P363,0)</x:f>
        <x:v>0</x:v>
      </x:c>
      <x:c r="Y363" s="24" t="n">
        <x:f>IF(AND(G363="GL.CASH",L363="investing"),Q363-P363,0)</x:f>
        <x:v>0</x:v>
      </x:c>
      <x:c r="Z363" s="24" t="n">
        <x:f>IF(AND(G363="GL.CASH",L363="financing"),P363,0)</x:f>
        <x:v>0</x:v>
      </x:c>
      <x:c r="AA363" s="24" t="n">
        <x:f>IF(AND(G363="GL.CASH",L363="financing"),Q363,0)</x:f>
        <x:v>0</x:v>
      </x:c>
    </x:row>
    <x:row r="364" ht="25" customHeight="1">
      <x:c r="A364" s="3" t="str">
        <x:v>ACT/VAT-OFFSET-M03-ENG/2</x:v>
      </x:c>
      <x:c r="B364" s="3" t="str">
        <x:v>VAT-OFFSET-M03-ENG</x:v>
      </x:c>
      <x:c r="C364" s="16" t="n">
        <x:v>3</x:v>
      </x:c>
      <x:c r="D364" s="30" t="n">
        <x:v>46477</x:v>
      </x:c>
      <x:c r="E364" s="30" t="n">
        <x:v>46477</x:v>
      </x:c>
      <x:c r="F364" s="30"/>
      <x:c r="G364" s="3" t="str">
        <x:v>GL.VAT.DOM_ASSET</x:v>
      </x:c>
      <x:c r="H364" s="3" t="str">
        <x:v>ENG</x:v>
      </x:c>
      <x:c r="I364" s="3" t="str">
        <x:v>TAX_AUTHORITY</x:v>
      </x:c>
      <x:c r="J364" s="3" t="str">
        <x:v>MAP.ACTUAL.VAT.SETTLE.DOM.OFFSET.TAX_AUTHORITY.ENG</x:v>
      </x:c>
      <x:c r="K364" s="3" t="str">
        <x:v>VAT.DOM_PAID</x:v>
      </x:c>
      <x:c r="L364" s="3" t="str">
        <x:v>noncash</x:v>
      </x:c>
      <x:c r="M364" s="3" t="str">
        <x:v>not_applicable</x:v>
      </x:c>
      <x:c r="N364" s="3" t="str">
        <x:v>not_applicable</x:v>
      </x:c>
      <x:c r="O364" s="3" t="str">
        <x:v>not_applicable</x:v>
      </x:c>
      <x:c r="P364" s="32" t="n">
        <x:v>0</x:v>
      </x:c>
      <x:c r="Q364" s="32" t="n">
        <x:v>342</x:v>
      </x:c>
      <x:c r="R364" s="24" t="n">
        <x:f>P364-Q364</x:f>
        <x:v>-342</x:v>
      </x:c>
      <x:c r="S364" s="18" t="n">
        <x:f>'D03_Accounts'!D15</x:f>
        <x:v>0</x:v>
      </x:c>
      <x:c r="T364" s="24" t="n">
        <x:f>R364*S364</x:f>
        <x:v>0</x:v>
      </x:c>
      <x:c r="U364" s="25" t="str">
        <x:f>'D03_Mappings'!E253</x:f>
        <x:v>tax_assets</x:v>
      </x:c>
      <x:c r="V364" s="24" t="str">
        <x:f>IF(I364="",IF(U364="people","PAYROLL","UNMAPPED"),I364)</x:f>
        <x:v>TAX_AUTHORITY</x:v>
      </x:c>
      <x:c r="W364" s="24" t="n">
        <x:f>IF(AND(G364="GL.CASH",L364="operating"),Q364,0)</x:f>
        <x:v>0</x:v>
      </x:c>
      <x:c r="X364" s="24" t="n">
        <x:f>IF(AND(G364="GL.CASH",L364="operating"),P364,0)</x:f>
        <x:v>0</x:v>
      </x:c>
      <x:c r="Y364" s="24" t="n">
        <x:f>IF(AND(G364="GL.CASH",L364="investing"),Q364-P364,0)</x:f>
        <x:v>0</x:v>
      </x:c>
      <x:c r="Z364" s="24" t="n">
        <x:f>IF(AND(G364="GL.CASH",L364="financing"),P364,0)</x:f>
        <x:v>0</x:v>
      </x:c>
      <x:c r="AA364" s="24" t="n">
        <x:f>IF(AND(G364="GL.CASH",L364="financing"),Q364,0)</x:f>
        <x:v>0</x:v>
      </x:c>
    </x:row>
    <x:row r="365" ht="25" customHeight="1">
      <x:c r="A365" s="3" t="str">
        <x:v>ACT/VAT-OFFSET-M03-MGMT/1</x:v>
      </x:c>
      <x:c r="B365" s="3" t="str">
        <x:v>VAT-OFFSET-M03-MGMT</x:v>
      </x:c>
      <x:c r="C365" s="16" t="n">
        <x:v>3</x:v>
      </x:c>
      <x:c r="D365" s="30" t="n">
        <x:v>46477</x:v>
      </x:c>
      <x:c r="E365" s="30" t="n">
        <x:v>46477</x:v>
      </x:c>
      <x:c r="F365" s="30"/>
      <x:c r="G365" s="3" t="str">
        <x:v>GL.VAT.DOM_LIAB</x:v>
      </x:c>
      <x:c r="H365" s="3" t="str">
        <x:v>MGMT</x:v>
      </x:c>
      <x:c r="I365" s="3" t="str">
        <x:v>TAX_AUTHORITY</x:v>
      </x:c>
      <x:c r="J365" s="3" t="str">
        <x:v>MAP.ACTUAL.VAT.SETTLE.DOM.OFFSET.TAX_AUTHORITY.MGMT</x:v>
      </x:c>
      <x:c r="K365" s="3" t="str">
        <x:v>VAT.DOM_PAID</x:v>
      </x:c>
      <x:c r="L365" s="3" t="str">
        <x:v>noncash</x:v>
      </x:c>
      <x:c r="M365" s="3" t="str">
        <x:v>not_applicable</x:v>
      </x:c>
      <x:c r="N365" s="3" t="str">
        <x:v>not_applicable</x:v>
      </x:c>
      <x:c r="O365" s="3" t="str">
        <x:v>not_applicable</x:v>
      </x:c>
      <x:c r="P365" s="32" t="n">
        <x:v>85.5</x:v>
      </x:c>
      <x:c r="Q365" s="32" t="n">
        <x:v>0</x:v>
      </x:c>
      <x:c r="R365" s="24" t="n">
        <x:f>P365-Q365</x:f>
        <x:v>85.5</x:v>
      </x:c>
      <x:c r="S365" s="18" t="n">
        <x:f>'D03_Accounts'!D29</x:f>
        <x:v>0</x:v>
      </x:c>
      <x:c r="T365" s="24" t="n">
        <x:f>R365*S365</x:f>
        <x:v>0</x:v>
      </x:c>
      <x:c r="U365" s="25" t="str">
        <x:f>'D03_Mappings'!E256</x:f>
        <x:v>tax_liabilities</x:v>
      </x:c>
      <x:c r="V365" s="24" t="str">
        <x:f>IF(I365="",IF(U365="people","PAYROLL","UNMAPPED"),I365)</x:f>
        <x:v>TAX_AUTHORITY</x:v>
      </x:c>
      <x:c r="W365" s="24" t="n">
        <x:f>IF(AND(G365="GL.CASH",L365="operating"),Q365,0)</x:f>
        <x:v>0</x:v>
      </x:c>
      <x:c r="X365" s="24" t="n">
        <x:f>IF(AND(G365="GL.CASH",L365="operating"),P365,0)</x:f>
        <x:v>0</x:v>
      </x:c>
      <x:c r="Y365" s="24" t="n">
        <x:f>IF(AND(G365="GL.CASH",L365="investing"),Q365-P365,0)</x:f>
        <x:v>0</x:v>
      </x:c>
      <x:c r="Z365" s="24" t="n">
        <x:f>IF(AND(G365="GL.CASH",L365="financing"),P365,0)</x:f>
        <x:v>0</x:v>
      </x:c>
      <x:c r="AA365" s="24" t="n">
        <x:f>IF(AND(G365="GL.CASH",L365="financing"),Q365,0)</x:f>
        <x:v>0</x:v>
      </x:c>
    </x:row>
    <x:row r="366" ht="25" customHeight="1">
      <x:c r="A366" s="3" t="str">
        <x:v>ACT/VAT-OFFSET-M03-MGMT/2</x:v>
      </x:c>
      <x:c r="B366" s="3" t="str">
        <x:v>VAT-OFFSET-M03-MGMT</x:v>
      </x:c>
      <x:c r="C366" s="16" t="n">
        <x:v>3</x:v>
      </x:c>
      <x:c r="D366" s="30" t="n">
        <x:v>46477</x:v>
      </x:c>
      <x:c r="E366" s="30" t="n">
        <x:v>46477</x:v>
      </x:c>
      <x:c r="F366" s="30"/>
      <x:c r="G366" s="3" t="str">
        <x:v>GL.VAT.DOM_ASSET</x:v>
      </x:c>
      <x:c r="H366" s="3" t="str">
        <x:v>MGMT</x:v>
      </x:c>
      <x:c r="I366" s="3" t="str">
        <x:v>TAX_AUTHORITY</x:v>
      </x:c>
      <x:c r="J366" s="3" t="str">
        <x:v>MAP.ACTUAL.VAT.SETTLE.DOM.OFFSET.TAX_AUTHORITY.MGMT</x:v>
      </x:c>
      <x:c r="K366" s="3" t="str">
        <x:v>VAT.DOM_PAID</x:v>
      </x:c>
      <x:c r="L366" s="3" t="str">
        <x:v>noncash</x:v>
      </x:c>
      <x:c r="M366" s="3" t="str">
        <x:v>not_applicable</x:v>
      </x:c>
      <x:c r="N366" s="3" t="str">
        <x:v>not_applicable</x:v>
      </x:c>
      <x:c r="O366" s="3" t="str">
        <x:v>not_applicable</x:v>
      </x:c>
      <x:c r="P366" s="32" t="n">
        <x:v>0</x:v>
      </x:c>
      <x:c r="Q366" s="32" t="n">
        <x:v>85.5</x:v>
      </x:c>
      <x:c r="R366" s="24" t="n">
        <x:f>P366-Q366</x:f>
        <x:v>-85.5</x:v>
      </x:c>
      <x:c r="S366" s="18" t="n">
        <x:f>'D03_Accounts'!D15</x:f>
        <x:v>0</x:v>
      </x:c>
      <x:c r="T366" s="24" t="n">
        <x:f>R366*S366</x:f>
        <x:v>0</x:v>
      </x:c>
      <x:c r="U366" s="25" t="str">
        <x:f>'D03_Mappings'!E257</x:f>
        <x:v>tax_assets</x:v>
      </x:c>
      <x:c r="V366" s="24" t="str">
        <x:f>IF(I366="",IF(U366="people","PAYROLL","UNMAPPED"),I366)</x:f>
        <x:v>TAX_AUTHORITY</x:v>
      </x:c>
      <x:c r="W366" s="24" t="n">
        <x:f>IF(AND(G366="GL.CASH",L366="operating"),Q366,0)</x:f>
        <x:v>0</x:v>
      </x:c>
      <x:c r="X366" s="24" t="n">
        <x:f>IF(AND(G366="GL.CASH",L366="operating"),P366,0)</x:f>
        <x:v>0</x:v>
      </x:c>
      <x:c r="Y366" s="24" t="n">
        <x:f>IF(AND(G366="GL.CASH",L366="investing"),Q366-P366,0)</x:f>
        <x:v>0</x:v>
      </x:c>
      <x:c r="Z366" s="24" t="n">
        <x:f>IF(AND(G366="GL.CASH",L366="financing"),P366,0)</x:f>
        <x:v>0</x:v>
      </x:c>
      <x:c r="AA366" s="24" t="n">
        <x:f>IF(AND(G366="GL.CASH",L366="financing"),Q366,0)</x:f>
        <x:v>0</x:v>
      </x:c>
    </x:row>
    <x:row r="367" ht="25" customHeight="1">
      <x:c r="A367" s="3" t="str">
        <x:v>ACT/VAT-REFUND-M04/1</x:v>
      </x:c>
      <x:c r="B367" s="3" t="str">
        <x:v>VAT-REFUND-M04</x:v>
      </x:c>
      <x:c r="C367" s="16" t="n">
        <x:v>4</x:v>
      </x:c>
      <x:c r="D367" s="30" t="n">
        <x:v>46487</x:v>
      </x:c>
      <x:c r="E367" s="30" t="n">
        <x:v>46447</x:v>
      </x:c>
      <x:c r="F367" s="30" t="n">
        <x:v>46487</x:v>
      </x:c>
      <x:c r="G367" s="3" t="str">
        <x:v>GL.CASH</x:v>
      </x:c>
      <x:c r="H367" s="3" t="str">
        <x:v>COMP</x:v>
      </x:c>
      <x:c r="I367" s="3" t="str">
        <x:v>TAX_AUTHORITY</x:v>
      </x:c>
      <x:c r="J367" s="3" t="str">
        <x:v>MAP.ACTUAL.VAT.SETTLE.DOM.REFUND.TAX_AUTHORITY.COMP</x:v>
      </x:c>
      <x:c r="K367" s="3" t="str">
        <x:v>VAT.DOM_PAID</x:v>
      </x:c>
      <x:c r="L367" s="3" t="str">
        <x:v>operating</x:v>
      </x:c>
      <x:c r="M367" s="3" t="str">
        <x:v>not_applicable</x:v>
      </x:c>
      <x:c r="N367" s="3" t="str">
        <x:v>not_applicable</x:v>
      </x:c>
      <x:c r="O367" s="3" t="str">
        <x:v>not_applicable</x:v>
      </x:c>
      <x:c r="P367" s="32" t="n">
        <x:v>1900</x:v>
      </x:c>
      <x:c r="Q367" s="32" t="n">
        <x:v>0</x:v>
      </x:c>
      <x:c r="R367" s="24" t="n">
        <x:f>P367-Q367</x:f>
        <x:v>1900</x:v>
      </x:c>
      <x:c r="S367" s="18" t="n">
        <x:f>'D03_Accounts'!D11</x:f>
        <x:v>0</x:v>
      </x:c>
      <x:c r="T367" s="24" t="n">
        <x:f>R367*S367</x:f>
        <x:v>0</x:v>
      </x:c>
      <x:c r="U367" s="25" t="str">
        <x:f>'D03_Mappings'!E262</x:f>
        <x:v>cash</x:v>
      </x:c>
      <x:c r="V367" s="24" t="str">
        <x:f>IF(I367="",IF(U367="people","PAYROLL","UNMAPPED"),I367)</x:f>
        <x:v>TAX_AUTHORITY</x:v>
      </x:c>
      <x:c r="W367" s="24" t="n">
        <x:f>IF(AND(G367="GL.CASH",L367="operating"),Q367,0)</x:f>
        <x:v>0</x:v>
      </x:c>
      <x:c r="X367" s="24" t="n">
        <x:f>IF(AND(G367="GL.CASH",L367="operating"),P367,0)</x:f>
        <x:v>1900</x:v>
      </x:c>
      <x:c r="Y367" s="24" t="n">
        <x:f>IF(AND(G367="GL.CASH",L367="investing"),Q367-P367,0)</x:f>
        <x:v>0</x:v>
      </x:c>
      <x:c r="Z367" s="24" t="n">
        <x:f>IF(AND(G367="GL.CASH",L367="financing"),P367,0)</x:f>
        <x:v>0</x:v>
      </x:c>
      <x:c r="AA367" s="24" t="n">
        <x:f>IF(AND(G367="GL.CASH",L367="financing"),Q367,0)</x:f>
        <x:v>0</x:v>
      </x:c>
    </x:row>
    <x:row r="368" ht="25" customHeight="1">
      <x:c r="A368" s="3" t="str">
        <x:v>ACT/VAT-REFUND-M04/2</x:v>
      </x:c>
      <x:c r="B368" s="3" t="str">
        <x:v>VAT-REFUND-M04</x:v>
      </x:c>
      <x:c r="C368" s="16" t="n">
        <x:v>4</x:v>
      </x:c>
      <x:c r="D368" s="30" t="n">
        <x:v>46487</x:v>
      </x:c>
      <x:c r="E368" s="30" t="n">
        <x:v>46447</x:v>
      </x:c>
      <x:c r="F368" s="30" t="n">
        <x:v>46487</x:v>
      </x:c>
      <x:c r="G368" s="3" t="str">
        <x:v>GL.VAT.DOM_ASSET</x:v>
      </x:c>
      <x:c r="H368" s="3" t="str">
        <x:v>COMP</x:v>
      </x:c>
      <x:c r="I368" s="3" t="str">
        <x:v>TAX_AUTHORITY</x:v>
      </x:c>
      <x:c r="J368" s="3" t="str">
        <x:v>MAP.ACTUAL.VAT.SETTLE.DOM.REFUND.TAX_AUTHORITY.COMP</x:v>
      </x:c>
      <x:c r="K368" s="3" t="str">
        <x:v>VAT.DOM_PAID</x:v>
      </x:c>
      <x:c r="L368" s="3" t="str">
        <x:v>operating</x:v>
      </x:c>
      <x:c r="M368" s="3" t="str">
        <x:v>not_applicable</x:v>
      </x:c>
      <x:c r="N368" s="3" t="str">
        <x:v>not_applicable</x:v>
      </x:c>
      <x:c r="O368" s="3" t="str">
        <x:v>not_applicable</x:v>
      </x:c>
      <x:c r="P368" s="32" t="n">
        <x:v>0</x:v>
      </x:c>
      <x:c r="Q368" s="32" t="n">
        <x:v>1900</x:v>
      </x:c>
      <x:c r="R368" s="24" t="n">
        <x:f>P368-Q368</x:f>
        <x:v>-1900</x:v>
      </x:c>
      <x:c r="S368" s="18" t="n">
        <x:f>'D03_Accounts'!D15</x:f>
        <x:v>0</x:v>
      </x:c>
      <x:c r="T368" s="24" t="n">
        <x:f>R368*S368</x:f>
        <x:v>0</x:v>
      </x:c>
      <x:c r="U368" s="25" t="str">
        <x:f>'D03_Mappings'!E263</x:f>
        <x:v>tax_assets</x:v>
      </x:c>
      <x:c r="V368" s="24" t="str">
        <x:f>IF(I368="",IF(U368="people","PAYROLL","UNMAPPED"),I368)</x:f>
        <x:v>TAX_AUTHORITY</x:v>
      </x:c>
      <x:c r="W368" s="24" t="n">
        <x:f>IF(AND(G368="GL.CASH",L368="operating"),Q368,0)</x:f>
        <x:v>0</x:v>
      </x:c>
      <x:c r="X368" s="24" t="n">
        <x:f>IF(AND(G368="GL.CASH",L368="operating"),P368,0)</x:f>
        <x:v>0</x:v>
      </x:c>
      <x:c r="Y368" s="24" t="n">
        <x:f>IF(AND(G368="GL.CASH",L368="investing"),Q368-P368,0)</x:f>
        <x:v>0</x:v>
      </x:c>
      <x:c r="Z368" s="24" t="n">
        <x:f>IF(AND(G368="GL.CASH",L368="financing"),P368,0)</x:f>
        <x:v>0</x:v>
      </x:c>
      <x:c r="AA368" s="24" t="n">
        <x:f>IF(AND(G368="GL.CASH",L368="financing"),Q368,0)</x:f>
        <x:v>0</x:v>
      </x:c>
    </x:row>
    <x:row r="369" ht="25" customHeight="1">
      <x:c r="A369" s="3" t="str">
        <x:v>ACT/VAT-REFUND-M04/3</x:v>
      </x:c>
      <x:c r="B369" s="3" t="str">
        <x:v>VAT-REFUND-M04</x:v>
      </x:c>
      <x:c r="C369" s="16" t="n">
        <x:v>4</x:v>
      </x:c>
      <x:c r="D369" s="30" t="n">
        <x:v>46487</x:v>
      </x:c>
      <x:c r="E369" s="30" t="n">
        <x:v>46447</x:v>
      </x:c>
      <x:c r="F369" s="30" t="n">
        <x:v>46487</x:v>
      </x:c>
      <x:c r="G369" s="3" t="str">
        <x:v>GL.CASH</x:v>
      </x:c>
      <x:c r="H369" s="3" t="str">
        <x:v>CORP</x:v>
      </x:c>
      <x:c r="I369" s="3" t="str">
        <x:v>TAX_AUTHORITY</x:v>
      </x:c>
      <x:c r="J369" s="3" t="str">
        <x:v>MAP.ACTUAL.VAT.SETTLE.DOM.REFUND.TAX_AUTHORITY.CORP</x:v>
      </x:c>
      <x:c r="K369" s="3" t="str">
        <x:v>VAT.DOM_PAID</x:v>
      </x:c>
      <x:c r="L369" s="3" t="str">
        <x:v>operating</x:v>
      </x:c>
      <x:c r="M369" s="3" t="str">
        <x:v>not_applicable</x:v>
      </x:c>
      <x:c r="N369" s="3" t="str">
        <x:v>not_applicable</x:v>
      </x:c>
      <x:c r="O369" s="3" t="str">
        <x:v>not_applicable</x:v>
      </x:c>
      <x:c r="P369" s="32" t="n">
        <x:v>1010.07</x:v>
      </x:c>
      <x:c r="Q369" s="32" t="n">
        <x:v>0</x:v>
      </x:c>
      <x:c r="R369" s="24" t="n">
        <x:f>P369-Q369</x:f>
        <x:v>1010.07</x:v>
      </x:c>
      <x:c r="S369" s="18" t="n">
        <x:f>'D03_Accounts'!D11</x:f>
        <x:v>0</x:v>
      </x:c>
      <x:c r="T369" s="24" t="n">
        <x:f>R369*S369</x:f>
        <x:v>0</x:v>
      </x:c>
      <x:c r="U369" s="25" t="str">
        <x:f>'D03_Mappings'!E264</x:f>
        <x:v>cash</x:v>
      </x:c>
      <x:c r="V369" s="24" t="str">
        <x:f>IF(I369="",IF(U369="people","PAYROLL","UNMAPPED"),I369)</x:f>
        <x:v>TAX_AUTHORITY</x:v>
      </x:c>
      <x:c r="W369" s="24" t="n">
        <x:f>IF(AND(G369="GL.CASH",L369="operating"),Q369,0)</x:f>
        <x:v>0</x:v>
      </x:c>
      <x:c r="X369" s="24" t="n">
        <x:f>IF(AND(G369="GL.CASH",L369="operating"),P369,0)</x:f>
        <x:v>1010.07</x:v>
      </x:c>
      <x:c r="Y369" s="24" t="n">
        <x:f>IF(AND(G369="GL.CASH",L369="investing"),Q369-P369,0)</x:f>
        <x:v>0</x:v>
      </x:c>
      <x:c r="Z369" s="24" t="n">
        <x:f>IF(AND(G369="GL.CASH",L369="financing"),P369,0)</x:f>
        <x:v>0</x:v>
      </x:c>
      <x:c r="AA369" s="24" t="n">
        <x:f>IF(AND(G369="GL.CASH",L369="financing"),Q369,0)</x:f>
        <x:v>0</x:v>
      </x:c>
    </x:row>
    <x:row r="370" ht="25" customHeight="1">
      <x:c r="A370" s="3" t="str">
        <x:v>ACT/VAT-REFUND-M04/4</x:v>
      </x:c>
      <x:c r="B370" s="3" t="str">
        <x:v>VAT-REFUND-M04</x:v>
      </x:c>
      <x:c r="C370" s="16" t="n">
        <x:v>4</x:v>
      </x:c>
      <x:c r="D370" s="30" t="n">
        <x:v>46487</x:v>
      </x:c>
      <x:c r="E370" s="30" t="n">
        <x:v>46447</x:v>
      </x:c>
      <x:c r="F370" s="30" t="n">
        <x:v>46487</x:v>
      </x:c>
      <x:c r="G370" s="3" t="str">
        <x:v>GL.VAT.DOM_ASSET</x:v>
      </x:c>
      <x:c r="H370" s="3" t="str">
        <x:v>CORP</x:v>
      </x:c>
      <x:c r="I370" s="3" t="str">
        <x:v>TAX_AUTHORITY</x:v>
      </x:c>
      <x:c r="J370" s="3" t="str">
        <x:v>MAP.ACTUAL.VAT.SETTLE.DOM.REFUND.TAX_AUTHORITY.CORP</x:v>
      </x:c>
      <x:c r="K370" s="3" t="str">
        <x:v>VAT.DOM_PAID</x:v>
      </x:c>
      <x:c r="L370" s="3" t="str">
        <x:v>operating</x:v>
      </x:c>
      <x:c r="M370" s="3" t="str">
        <x:v>not_applicable</x:v>
      </x:c>
      <x:c r="N370" s="3" t="str">
        <x:v>not_applicable</x:v>
      </x:c>
      <x:c r="O370" s="3" t="str">
        <x:v>not_applicable</x:v>
      </x:c>
      <x:c r="P370" s="32" t="n">
        <x:v>0</x:v>
      </x:c>
      <x:c r="Q370" s="32" t="n">
        <x:v>1010.07</x:v>
      </x:c>
      <x:c r="R370" s="24" t="n">
        <x:f>P370-Q370</x:f>
        <x:v>-1010.07</x:v>
      </x:c>
      <x:c r="S370" s="18" t="n">
        <x:f>'D03_Accounts'!D15</x:f>
        <x:v>0</x:v>
      </x:c>
      <x:c r="T370" s="24" t="n">
        <x:f>R370*S370</x:f>
        <x:v>0</x:v>
      </x:c>
      <x:c r="U370" s="25" t="str">
        <x:f>'D03_Mappings'!E265</x:f>
        <x:v>tax_assets</x:v>
      </x:c>
      <x:c r="V370" s="24" t="str">
        <x:f>IF(I370="",IF(U370="people","PAYROLL","UNMAPPED"),I370)</x:f>
        <x:v>TAX_AUTHORITY</x:v>
      </x:c>
      <x:c r="W370" s="24" t="n">
        <x:f>IF(AND(G370="GL.CASH",L370="operating"),Q370,0)</x:f>
        <x:v>0</x:v>
      </x:c>
      <x:c r="X370" s="24" t="n">
        <x:f>IF(AND(G370="GL.CASH",L370="operating"),P370,0)</x:f>
        <x:v>0</x:v>
      </x:c>
      <x:c r="Y370" s="24" t="n">
        <x:f>IF(AND(G370="GL.CASH",L370="investing"),Q370-P370,0)</x:f>
        <x:v>0</x:v>
      </x:c>
      <x:c r="Z370" s="24" t="n">
        <x:f>IF(AND(G370="GL.CASH",L370="financing"),P370,0)</x:f>
        <x:v>0</x:v>
      </x:c>
      <x:c r="AA370" s="24" t="n">
        <x:f>IF(AND(G370="GL.CASH",L370="financing"),Q370,0)</x:f>
        <x:v>0</x:v>
      </x:c>
    </x:row>
    <x:row r="371" ht="25" customHeight="1">
      <x:c r="A371" s="3" t="str">
        <x:v>ACT/VAT-REFUND-M04/5</x:v>
      </x:c>
      <x:c r="B371" s="3" t="str">
        <x:v>VAT-REFUND-M04</x:v>
      </x:c>
      <x:c r="C371" s="16" t="n">
        <x:v>4</x:v>
      </x:c>
      <x:c r="D371" s="30" t="n">
        <x:v>46487</x:v>
      </x:c>
      <x:c r="E371" s="30" t="n">
        <x:v>46447</x:v>
      </x:c>
      <x:c r="F371" s="30" t="n">
        <x:v>46487</x:v>
      </x:c>
      <x:c r="G371" s="3" t="str">
        <x:v>GL.CASH</x:v>
      </x:c>
      <x:c r="H371" s="3" t="str">
        <x:v>ENG</x:v>
      </x:c>
      <x:c r="I371" s="3" t="str">
        <x:v>TAX_AUTHORITY</x:v>
      </x:c>
      <x:c r="J371" s="3" t="str">
        <x:v>MAP.ACTUAL.VAT.SETTLE.DOM.REFUND.TAX_AUTHORITY.ENG</x:v>
      </x:c>
      <x:c r="K371" s="3" t="str">
        <x:v>VAT.DOM_PAID</x:v>
      </x:c>
      <x:c r="L371" s="3" t="str">
        <x:v>operating</x:v>
      </x:c>
      <x:c r="M371" s="3" t="str">
        <x:v>not_applicable</x:v>
      </x:c>
      <x:c r="N371" s="3" t="str">
        <x:v>not_applicable</x:v>
      </x:c>
      <x:c r="O371" s="3" t="str">
        <x:v>not_applicable</x:v>
      </x:c>
      <x:c r="P371" s="32" t="n">
        <x:v>5469.63</x:v>
      </x:c>
      <x:c r="Q371" s="32" t="n">
        <x:v>0</x:v>
      </x:c>
      <x:c r="R371" s="24" t="n">
        <x:f>P371-Q371</x:f>
        <x:v>5469.63</x:v>
      </x:c>
      <x:c r="S371" s="18" t="n">
        <x:f>'D03_Accounts'!D11</x:f>
        <x:v>0</x:v>
      </x:c>
      <x:c r="T371" s="24" t="n">
        <x:f>R371*S371</x:f>
        <x:v>0</x:v>
      </x:c>
      <x:c r="U371" s="25" t="str">
        <x:f>'D03_Mappings'!E266</x:f>
        <x:v>cash</x:v>
      </x:c>
      <x:c r="V371" s="24" t="str">
        <x:f>IF(I371="",IF(U371="people","PAYROLL","UNMAPPED"),I371)</x:f>
        <x:v>TAX_AUTHORITY</x:v>
      </x:c>
      <x:c r="W371" s="24" t="n">
        <x:f>IF(AND(G371="GL.CASH",L371="operating"),Q371,0)</x:f>
        <x:v>0</x:v>
      </x:c>
      <x:c r="X371" s="24" t="n">
        <x:f>IF(AND(G371="GL.CASH",L371="operating"),P371,0)</x:f>
        <x:v>5469.63</x:v>
      </x:c>
      <x:c r="Y371" s="24" t="n">
        <x:f>IF(AND(G371="GL.CASH",L371="investing"),Q371-P371,0)</x:f>
        <x:v>0</x:v>
      </x:c>
      <x:c r="Z371" s="24" t="n">
        <x:f>IF(AND(G371="GL.CASH",L371="financing"),P371,0)</x:f>
        <x:v>0</x:v>
      </x:c>
      <x:c r="AA371" s="24" t="n">
        <x:f>IF(AND(G371="GL.CASH",L371="financing"),Q371,0)</x:f>
        <x:v>0</x:v>
      </x:c>
    </x:row>
    <x:row r="372" ht="25" customHeight="1">
      <x:c r="A372" s="3" t="str">
        <x:v>ACT/VAT-REFUND-M04/6</x:v>
      </x:c>
      <x:c r="B372" s="3" t="str">
        <x:v>VAT-REFUND-M04</x:v>
      </x:c>
      <x:c r="C372" s="16" t="n">
        <x:v>4</x:v>
      </x:c>
      <x:c r="D372" s="30" t="n">
        <x:v>46487</x:v>
      </x:c>
      <x:c r="E372" s="30" t="n">
        <x:v>46447</x:v>
      </x:c>
      <x:c r="F372" s="30" t="n">
        <x:v>46487</x:v>
      </x:c>
      <x:c r="G372" s="3" t="str">
        <x:v>GL.VAT.DOM_ASSET</x:v>
      </x:c>
      <x:c r="H372" s="3" t="str">
        <x:v>ENG</x:v>
      </x:c>
      <x:c r="I372" s="3" t="str">
        <x:v>TAX_AUTHORITY</x:v>
      </x:c>
      <x:c r="J372" s="3" t="str">
        <x:v>MAP.ACTUAL.VAT.SETTLE.DOM.REFUND.TAX_AUTHORITY.ENG</x:v>
      </x:c>
      <x:c r="K372" s="3" t="str">
        <x:v>VAT.DOM_PAID</x:v>
      </x:c>
      <x:c r="L372" s="3" t="str">
        <x:v>operating</x:v>
      </x:c>
      <x:c r="M372" s="3" t="str">
        <x:v>not_applicable</x:v>
      </x:c>
      <x:c r="N372" s="3" t="str">
        <x:v>not_applicable</x:v>
      </x:c>
      <x:c r="O372" s="3" t="str">
        <x:v>not_applicable</x:v>
      </x:c>
      <x:c r="P372" s="32" t="n">
        <x:v>0</x:v>
      </x:c>
      <x:c r="Q372" s="32" t="n">
        <x:v>5469.63</x:v>
      </x:c>
      <x:c r="R372" s="24" t="n">
        <x:f>P372-Q372</x:f>
        <x:v>-5469.63</x:v>
      </x:c>
      <x:c r="S372" s="18" t="n">
        <x:f>'D03_Accounts'!D15</x:f>
        <x:v>0</x:v>
      </x:c>
      <x:c r="T372" s="24" t="n">
        <x:f>R372*S372</x:f>
        <x:v>0</x:v>
      </x:c>
      <x:c r="U372" s="25" t="str">
        <x:f>'D03_Mappings'!E267</x:f>
        <x:v>tax_assets</x:v>
      </x:c>
      <x:c r="V372" s="24" t="str">
        <x:f>IF(I372="",IF(U372="people","PAYROLL","UNMAPPED"),I372)</x:f>
        <x:v>TAX_AUTHORITY</x:v>
      </x:c>
      <x:c r="W372" s="24" t="n">
        <x:f>IF(AND(G372="GL.CASH",L372="operating"),Q372,0)</x:f>
        <x:v>0</x:v>
      </x:c>
      <x:c r="X372" s="24" t="n">
        <x:f>IF(AND(G372="GL.CASH",L372="operating"),P372,0)</x:f>
        <x:v>0</x:v>
      </x:c>
      <x:c r="Y372" s="24" t="n">
        <x:f>IF(AND(G372="GL.CASH",L372="investing"),Q372-P372,0)</x:f>
        <x:v>0</x:v>
      </x:c>
      <x:c r="Z372" s="24" t="n">
        <x:f>IF(AND(G372="GL.CASH",L372="financing"),P372,0)</x:f>
        <x:v>0</x:v>
      </x:c>
      <x:c r="AA372" s="24" t="n">
        <x:f>IF(AND(G372="GL.CASH",L372="financing"),Q372,0)</x:f>
        <x:v>0</x:v>
      </x:c>
    </x:row>
    <x:row r="373" ht="25" customHeight="1">
      <x:c r="A373" s="3" t="str">
        <x:v>ACT/VAT-REFUND-M04/7</x:v>
      </x:c>
      <x:c r="B373" s="3" t="str">
        <x:v>VAT-REFUND-M04</x:v>
      </x:c>
      <x:c r="C373" s="16" t="n">
        <x:v>4</x:v>
      </x:c>
      <x:c r="D373" s="30" t="n">
        <x:v>46487</x:v>
      </x:c>
      <x:c r="E373" s="30" t="n">
        <x:v>46447</x:v>
      </x:c>
      <x:c r="F373" s="30" t="n">
        <x:v>46487</x:v>
      </x:c>
      <x:c r="G373" s="3" t="str">
        <x:v>GL.CASH</x:v>
      </x:c>
      <x:c r="H373" s="3" t="str">
        <x:v>FIN</x:v>
      </x:c>
      <x:c r="I373" s="3" t="str">
        <x:v>TAX_AUTHORITY</x:v>
      </x:c>
      <x:c r="J373" s="3" t="str">
        <x:v>MAP.ACTUAL.VAT.SETTLE.DOM.REFUND.TAX_AUTHORITY.FIN</x:v>
      </x:c>
      <x:c r="K373" s="3" t="str">
        <x:v>VAT.DOM_PAID</x:v>
      </x:c>
      <x:c r="L373" s="3" t="str">
        <x:v>operating</x:v>
      </x:c>
      <x:c r="M373" s="3" t="str">
        <x:v>not_applicable</x:v>
      </x:c>
      <x:c r="N373" s="3" t="str">
        <x:v>not_applicable</x:v>
      </x:c>
      <x:c r="O373" s="3" t="str">
        <x:v>not_applicable</x:v>
      </x:c>
      <x:c r="P373" s="32" t="n">
        <x:v>118.75</x:v>
      </x:c>
      <x:c r="Q373" s="32" t="n">
        <x:v>0</x:v>
      </x:c>
      <x:c r="R373" s="24" t="n">
        <x:f>P373-Q373</x:f>
        <x:v>118.75</x:v>
      </x:c>
      <x:c r="S373" s="18" t="n">
        <x:f>'D03_Accounts'!D11</x:f>
        <x:v>0</x:v>
      </x:c>
      <x:c r="T373" s="24" t="n">
        <x:f>R373*S373</x:f>
        <x:v>0</x:v>
      </x:c>
      <x:c r="U373" s="25" t="str">
        <x:f>'D03_Mappings'!E268</x:f>
        <x:v>cash</x:v>
      </x:c>
      <x:c r="V373" s="24" t="str">
        <x:f>IF(I373="",IF(U373="people","PAYROLL","UNMAPPED"),I373)</x:f>
        <x:v>TAX_AUTHORITY</x:v>
      </x:c>
      <x:c r="W373" s="24" t="n">
        <x:f>IF(AND(G373="GL.CASH",L373="operating"),Q373,0)</x:f>
        <x:v>0</x:v>
      </x:c>
      <x:c r="X373" s="24" t="n">
        <x:f>IF(AND(G373="GL.CASH",L373="operating"),P373,0)</x:f>
        <x:v>118.75</x:v>
      </x:c>
      <x:c r="Y373" s="24" t="n">
        <x:f>IF(AND(G373="GL.CASH",L373="investing"),Q373-P373,0)</x:f>
        <x:v>0</x:v>
      </x:c>
      <x:c r="Z373" s="24" t="n">
        <x:f>IF(AND(G373="GL.CASH",L373="financing"),P373,0)</x:f>
        <x:v>0</x:v>
      </x:c>
      <x:c r="AA373" s="24" t="n">
        <x:f>IF(AND(G373="GL.CASH",L373="financing"),Q373,0)</x:f>
        <x:v>0</x:v>
      </x:c>
    </x:row>
    <x:row r="374" ht="25" customHeight="1">
      <x:c r="A374" s="3" t="str">
        <x:v>ACT/VAT-REFUND-M04/8</x:v>
      </x:c>
      <x:c r="B374" s="3" t="str">
        <x:v>VAT-REFUND-M04</x:v>
      </x:c>
      <x:c r="C374" s="16" t="n">
        <x:v>4</x:v>
      </x:c>
      <x:c r="D374" s="30" t="n">
        <x:v>46487</x:v>
      </x:c>
      <x:c r="E374" s="30" t="n">
        <x:v>46447</x:v>
      </x:c>
      <x:c r="F374" s="30" t="n">
        <x:v>46487</x:v>
      </x:c>
      <x:c r="G374" s="3" t="str">
        <x:v>GL.VAT.DOM_ASSET</x:v>
      </x:c>
      <x:c r="H374" s="3" t="str">
        <x:v>FIN</x:v>
      </x:c>
      <x:c r="I374" s="3" t="str">
        <x:v>TAX_AUTHORITY</x:v>
      </x:c>
      <x:c r="J374" s="3" t="str">
        <x:v>MAP.ACTUAL.VAT.SETTLE.DOM.REFUND.TAX_AUTHORITY.FIN</x:v>
      </x:c>
      <x:c r="K374" s="3" t="str">
        <x:v>VAT.DOM_PAID</x:v>
      </x:c>
      <x:c r="L374" s="3" t="str">
        <x:v>operating</x:v>
      </x:c>
      <x:c r="M374" s="3" t="str">
        <x:v>not_applicable</x:v>
      </x:c>
      <x:c r="N374" s="3" t="str">
        <x:v>not_applicable</x:v>
      </x:c>
      <x:c r="O374" s="3" t="str">
        <x:v>not_applicable</x:v>
      </x:c>
      <x:c r="P374" s="32" t="n">
        <x:v>0</x:v>
      </x:c>
      <x:c r="Q374" s="32" t="n">
        <x:v>118.75</x:v>
      </x:c>
      <x:c r="R374" s="24" t="n">
        <x:f>P374-Q374</x:f>
        <x:v>-118.75</x:v>
      </x:c>
      <x:c r="S374" s="18" t="n">
        <x:f>'D03_Accounts'!D15</x:f>
        <x:v>0</x:v>
      </x:c>
      <x:c r="T374" s="24" t="n">
        <x:f>R374*S374</x:f>
        <x:v>0</x:v>
      </x:c>
      <x:c r="U374" s="25" t="str">
        <x:f>'D03_Mappings'!E269</x:f>
        <x:v>tax_assets</x:v>
      </x:c>
      <x:c r="V374" s="24" t="str">
        <x:f>IF(I374="",IF(U374="people","PAYROLL","UNMAPPED"),I374)</x:f>
        <x:v>TAX_AUTHORITY</x:v>
      </x:c>
      <x:c r="W374" s="24" t="n">
        <x:f>IF(AND(G374="GL.CASH",L374="operating"),Q374,0)</x:f>
        <x:v>0</x:v>
      </x:c>
      <x:c r="X374" s="24" t="n">
        <x:f>IF(AND(G374="GL.CASH",L374="operating"),P374,0)</x:f>
        <x:v>0</x:v>
      </x:c>
      <x:c r="Y374" s="24" t="n">
        <x:f>IF(AND(G374="GL.CASH",L374="investing"),Q374-P374,0)</x:f>
        <x:v>0</x:v>
      </x:c>
      <x:c r="Z374" s="24" t="n">
        <x:f>IF(AND(G374="GL.CASH",L374="financing"),P374,0)</x:f>
        <x:v>0</x:v>
      </x:c>
      <x:c r="AA374" s="24" t="n">
        <x:f>IF(AND(G374="GL.CASH",L374="financing"),Q374,0)</x:f>
        <x:v>0</x:v>
      </x:c>
    </x:row>
    <x:row r="375" ht="25" customHeight="1">
      <x:c r="A375" s="3" t="str">
        <x:v>ACT/PAY-BOOK-M03/1</x:v>
      </x:c>
      <x:c r="B375" s="3" t="str">
        <x:v>PAY-BOOK-M03</x:v>
      </x:c>
      <x:c r="C375" s="16" t="n">
        <x:v>4</x:v>
      </x:c>
      <x:c r="D375" s="30" t="n">
        <x:v>46496</x:v>
      </x:c>
      <x:c r="E375" s="30" t="n">
        <x:v>46447</x:v>
      </x:c>
      <x:c r="F375" s="30" t="n">
        <x:v>46496</x:v>
      </x:c>
      <x:c r="G375" s="3" t="str">
        <x:v>GL.AP.SUPPLIER</x:v>
      </x:c>
      <x:c r="H375" s="3" t="str">
        <x:v>FIN</x:v>
      </x:c>
      <x:c r="I375" s="3" t="str">
        <x:v>V.ACCOUNTS</x:v>
      </x:c>
      <x:c r="J375" s="3" t="str">
        <x:v>MAP.ACTUAL.COST.PAY.V.ACCOUNTS.FIN</x:v>
      </x:c>
      <x:c r="K375" s="3" t="str">
        <x:v>WC.SUPPLIER_AP</x:v>
      </x:c>
      <x:c r="L375" s="3" t="str">
        <x:v>operating</x:v>
      </x:c>
      <x:c r="M375" s="3" t="str">
        <x:v>not_applicable</x:v>
      </x:c>
      <x:c r="N375" s="3" t="str">
        <x:v>not_applicable</x:v>
      </x:c>
      <x:c r="O375" s="3" t="str">
        <x:v>not_applicable</x:v>
      </x:c>
      <x:c r="P375" s="32" t="n">
        <x:v>595</x:v>
      </x:c>
      <x:c r="Q375" s="32" t="n">
        <x:v>0</x:v>
      </x:c>
      <x:c r="R375" s="24" t="n">
        <x:f>P375-Q375</x:f>
        <x:v>595</x:v>
      </x:c>
      <x:c r="S375" s="18" t="n">
        <x:f>'D03_Accounts'!D23</x:f>
        <x:v>0</x:v>
      </x:c>
      <x:c r="T375" s="24" t="n">
        <x:f>R375*S375</x:f>
        <x:v>0</x:v>
      </x:c>
      <x:c r="U375" s="25" t="str">
        <x:f>'D03_Mappings'!E57</x:f>
        <x:v>ap</x:v>
      </x:c>
      <x:c r="V375" s="24" t="str">
        <x:f>IF(I375="",IF(U375="people","PAYROLL","UNMAPPED"),I375)</x:f>
        <x:v>V.ACCOUNTS</x:v>
      </x:c>
      <x:c r="W375" s="24" t="n">
        <x:f>IF(AND(G375="GL.CASH",L375="operating"),Q375,0)</x:f>
        <x:v>0</x:v>
      </x:c>
      <x:c r="X375" s="24" t="n">
        <x:f>IF(AND(G375="GL.CASH",L375="operating"),P375,0)</x:f>
        <x:v>0</x:v>
      </x:c>
      <x:c r="Y375" s="24" t="n">
        <x:f>IF(AND(G375="GL.CASH",L375="investing"),Q375-P375,0)</x:f>
        <x:v>0</x:v>
      </x:c>
      <x:c r="Z375" s="24" t="n">
        <x:f>IF(AND(G375="GL.CASH",L375="financing"),P375,0)</x:f>
        <x:v>0</x:v>
      </x:c>
      <x:c r="AA375" s="24" t="n">
        <x:f>IF(AND(G375="GL.CASH",L375="financing"),Q375,0)</x:f>
        <x:v>0</x:v>
      </x:c>
    </x:row>
    <x:row r="376" ht="25" customHeight="1">
      <x:c r="A376" s="3" t="str">
        <x:v>ACT/PAY-BOOK-M03/2</x:v>
      </x:c>
      <x:c r="B376" s="3" t="str">
        <x:v>PAY-BOOK-M03</x:v>
      </x:c>
      <x:c r="C376" s="16" t="n">
        <x:v>4</x:v>
      </x:c>
      <x:c r="D376" s="30" t="n">
        <x:v>46496</x:v>
      </x:c>
      <x:c r="E376" s="30" t="n">
        <x:v>46447</x:v>
      </x:c>
      <x:c r="F376" s="30" t="n">
        <x:v>46496</x:v>
      </x:c>
      <x:c r="G376" s="3" t="str">
        <x:v>GL.CASH</x:v>
      </x:c>
      <x:c r="H376" s="3" t="str">
        <x:v>FIN</x:v>
      </x:c>
      <x:c r="I376" s="3" t="str">
        <x:v>V.ACCOUNTS</x:v>
      </x:c>
      <x:c r="J376" s="3" t="str">
        <x:v>MAP.ACTUAL.COST.PAY.V.ACCOUNTS.FIN</x:v>
      </x:c>
      <x:c r="K376" s="3" t="str">
        <x:v>WC.SUPPLIER_AP</x:v>
      </x:c>
      <x:c r="L376" s="3" t="str">
        <x:v>operating</x:v>
      </x:c>
      <x:c r="M376" s="3" t="str">
        <x:v>not_applicable</x:v>
      </x:c>
      <x:c r="N376" s="3" t="str">
        <x:v>not_applicable</x:v>
      </x:c>
      <x:c r="O376" s="3" t="str">
        <x:v>not_applicable</x:v>
      </x:c>
      <x:c r="P376" s="32" t="n">
        <x:v>0</x:v>
      </x:c>
      <x:c r="Q376" s="32" t="n">
        <x:v>595</x:v>
      </x:c>
      <x:c r="R376" s="24" t="n">
        <x:f>P376-Q376</x:f>
        <x:v>-595</x:v>
      </x:c>
      <x:c r="S376" s="18" t="n">
        <x:f>'D03_Accounts'!D11</x:f>
        <x:v>0</x:v>
      </x:c>
      <x:c r="T376" s="24" t="n">
        <x:f>R376*S376</x:f>
        <x:v>0</x:v>
      </x:c>
      <x:c r="U376" s="25" t="str">
        <x:f>'D03_Mappings'!E58</x:f>
        <x:v>cash</x:v>
      </x:c>
      <x:c r="V376" s="24" t="str">
        <x:f>IF(I376="",IF(U376="people","PAYROLL","UNMAPPED"),I376)</x:f>
        <x:v>V.ACCOUNTS</x:v>
      </x:c>
      <x:c r="W376" s="24" t="n">
        <x:f>IF(AND(G376="GL.CASH",L376="operating"),Q376,0)</x:f>
        <x:v>595</x:v>
      </x:c>
      <x:c r="X376" s="24" t="n">
        <x:f>IF(AND(G376="GL.CASH",L376="operating"),P376,0)</x:f>
        <x:v>0</x:v>
      </x:c>
      <x:c r="Y376" s="24" t="n">
        <x:f>IF(AND(G376="GL.CASH",L376="investing"),Q376-P376,0)</x:f>
        <x:v>0</x:v>
      </x:c>
      <x:c r="Z376" s="24" t="n">
        <x:f>IF(AND(G376="GL.CASH",L376="financing"),P376,0)</x:f>
        <x:v>0</x:v>
      </x:c>
      <x:c r="AA376" s="24" t="n">
        <x:f>IF(AND(G376="GL.CASH",L376="financing"),Q376,0)</x:f>
        <x:v>0</x:v>
      </x:c>
    </x:row>
    <x:row r="377" ht="25" customHeight="1">
      <x:c r="A377" s="3" t="str">
        <x:v>ACT/PAY-CHAMBER-M03/1</x:v>
      </x:c>
      <x:c r="B377" s="3" t="str">
        <x:v>PAY-CHAMBER-M03</x:v>
      </x:c>
      <x:c r="C377" s="16" t="n">
        <x:v>4</x:v>
      </x:c>
      <x:c r="D377" s="30" t="n">
        <x:v>46496</x:v>
      </x:c>
      <x:c r="E377" s="30" t="n">
        <x:v>46447</x:v>
      </x:c>
      <x:c r="F377" s="30" t="n">
        <x:v>46496</x:v>
      </x:c>
      <x:c r="G377" s="3" t="str">
        <x:v>GL.AP.SUPPLIER</x:v>
      </x:c>
      <x:c r="H377" s="3" t="str">
        <x:v>CORP</x:v>
      </x:c>
      <x:c r="I377" s="3" t="str">
        <x:v>V.CHAMBER</x:v>
      </x:c>
      <x:c r="J377" s="3" t="str">
        <x:v>MAP.ACTUAL.COST.PAY.V.CHAMBER.CORP</x:v>
      </x:c>
      <x:c r="K377" s="3" t="str">
        <x:v>WC.SUPPLIER_AP</x:v>
      </x:c>
      <x:c r="L377" s="3" t="str">
        <x:v>operating</x:v>
      </x:c>
      <x:c r="M377" s="3" t="str">
        <x:v>not_applicable</x:v>
      </x:c>
      <x:c r="N377" s="3" t="str">
        <x:v>not_applicable</x:v>
      </x:c>
      <x:c r="O377" s="3" t="str">
        <x:v>not_applicable</x:v>
      </x:c>
      <x:c r="P377" s="32" t="n">
        <x:v>9.17</x:v>
      </x:c>
      <x:c r="Q377" s="32" t="n">
        <x:v>0</x:v>
      </x:c>
      <x:c r="R377" s="24" t="n">
        <x:f>P377-Q377</x:f>
        <x:v>9.17</x:v>
      </x:c>
      <x:c r="S377" s="18" t="n">
        <x:f>'D03_Accounts'!D23</x:f>
        <x:v>0</x:v>
      </x:c>
      <x:c r="T377" s="24" t="n">
        <x:f>R377*S377</x:f>
        <x:v>0</x:v>
      </x:c>
      <x:c r="U377" s="25" t="str">
        <x:f>'D03_Mappings'!E59</x:f>
        <x:v>ap</x:v>
      </x:c>
      <x:c r="V377" s="24" t="str">
        <x:f>IF(I377="",IF(U377="people","PAYROLL","UNMAPPED"),I377)</x:f>
        <x:v>V.CHAMBER</x:v>
      </x:c>
      <x:c r="W377" s="24" t="n">
        <x:f>IF(AND(G377="GL.CASH",L377="operating"),Q377,0)</x:f>
        <x:v>0</x:v>
      </x:c>
      <x:c r="X377" s="24" t="n">
        <x:f>IF(AND(G377="GL.CASH",L377="operating"),P377,0)</x:f>
        <x:v>0</x:v>
      </x:c>
      <x:c r="Y377" s="24" t="n">
        <x:f>IF(AND(G377="GL.CASH",L377="investing"),Q377-P377,0)</x:f>
        <x:v>0</x:v>
      </x:c>
      <x:c r="Z377" s="24" t="n">
        <x:f>IF(AND(G377="GL.CASH",L377="financing"),P377,0)</x:f>
        <x:v>0</x:v>
      </x:c>
      <x:c r="AA377" s="24" t="n">
        <x:f>IF(AND(G377="GL.CASH",L377="financing"),Q377,0)</x:f>
        <x:v>0</x:v>
      </x:c>
    </x:row>
    <x:row r="378" ht="25" customHeight="1">
      <x:c r="A378" s="3" t="str">
        <x:v>ACT/PAY-CHAMBER-M03/2</x:v>
      </x:c>
      <x:c r="B378" s="3" t="str">
        <x:v>PAY-CHAMBER-M03</x:v>
      </x:c>
      <x:c r="C378" s="16" t="n">
        <x:v>4</x:v>
      </x:c>
      <x:c r="D378" s="30" t="n">
        <x:v>46496</x:v>
      </x:c>
      <x:c r="E378" s="30" t="n">
        <x:v>46447</x:v>
      </x:c>
      <x:c r="F378" s="30" t="n">
        <x:v>46496</x:v>
      </x:c>
      <x:c r="G378" s="3" t="str">
        <x:v>GL.CASH</x:v>
      </x:c>
      <x:c r="H378" s="3" t="str">
        <x:v>CORP</x:v>
      </x:c>
      <x:c r="I378" s="3" t="str">
        <x:v>V.CHAMBER</x:v>
      </x:c>
      <x:c r="J378" s="3" t="str">
        <x:v>MAP.ACTUAL.COST.PAY.V.CHAMBER.CORP</x:v>
      </x:c>
      <x:c r="K378" s="3" t="str">
        <x:v>WC.SUPPLIER_AP</x:v>
      </x:c>
      <x:c r="L378" s="3" t="str">
        <x:v>operating</x:v>
      </x:c>
      <x:c r="M378" s="3" t="str">
        <x:v>not_applicable</x:v>
      </x:c>
      <x:c r="N378" s="3" t="str">
        <x:v>not_applicable</x:v>
      </x:c>
      <x:c r="O378" s="3" t="str">
        <x:v>not_applicable</x:v>
      </x:c>
      <x:c r="P378" s="32" t="n">
        <x:v>0</x:v>
      </x:c>
      <x:c r="Q378" s="32" t="n">
        <x:v>9.17</x:v>
      </x:c>
      <x:c r="R378" s="24" t="n">
        <x:f>P378-Q378</x:f>
        <x:v>-9.17</x:v>
      </x:c>
      <x:c r="S378" s="18" t="n">
        <x:f>'D03_Accounts'!D11</x:f>
        <x:v>0</x:v>
      </x:c>
      <x:c r="T378" s="24" t="n">
        <x:f>R378*S378</x:f>
        <x:v>0</x:v>
      </x:c>
      <x:c r="U378" s="25" t="str">
        <x:f>'D03_Mappings'!E60</x:f>
        <x:v>cash</x:v>
      </x:c>
      <x:c r="V378" s="24" t="str">
        <x:f>IF(I378="",IF(U378="people","PAYROLL","UNMAPPED"),I378)</x:f>
        <x:v>V.CHAMBER</x:v>
      </x:c>
      <x:c r="W378" s="24" t="n">
        <x:f>IF(AND(G378="GL.CASH",L378="operating"),Q378,0)</x:f>
        <x:v>9.17</x:v>
      </x:c>
      <x:c r="X378" s="24" t="n">
        <x:f>IF(AND(G378="GL.CASH",L378="operating"),P378,0)</x:f>
        <x:v>0</x:v>
      </x:c>
      <x:c r="Y378" s="24" t="n">
        <x:f>IF(AND(G378="GL.CASH",L378="investing"),Q378-P378,0)</x:f>
        <x:v>0</x:v>
      </x:c>
      <x:c r="Z378" s="24" t="n">
        <x:f>IF(AND(G378="GL.CASH",L378="financing"),P378,0)</x:f>
        <x:v>0</x:v>
      </x:c>
      <x:c r="AA378" s="24" t="n">
        <x:f>IF(AND(G378="GL.CASH",L378="financing"),Q378,0)</x:f>
        <x:v>0</x:v>
      </x:c>
    </x:row>
    <x:row r="379" ht="25" customHeight="1">
      <x:c r="A379" s="3" t="str">
        <x:v>ACT/PAY-DESK-M03/1</x:v>
      </x:c>
      <x:c r="B379" s="3" t="str">
        <x:v>PAY-DESK-M03</x:v>
      </x:c>
      <x:c r="C379" s="16" t="n">
        <x:v>4</x:v>
      </x:c>
      <x:c r="D379" s="30" t="n">
        <x:v>46496</x:v>
      </x:c>
      <x:c r="E379" s="30" t="n">
        <x:v>46447</x:v>
      </x:c>
      <x:c r="F379" s="30" t="n">
        <x:v>46496</x:v>
      </x:c>
      <x:c r="G379" s="3" t="str">
        <x:v>GL.AP.SUPPLIER</x:v>
      </x:c>
      <x:c r="H379" s="3" t="str">
        <x:v>CORP</x:v>
      </x:c>
      <x:c r="I379" s="3" t="str">
        <x:v>V.WORKSPACE</x:v>
      </x:c>
      <x:c r="J379" s="3" t="str">
        <x:v>MAP.ACTUAL.COST.PAY.V.WORKSPACE.CORP</x:v>
      </x:c>
      <x:c r="K379" s="3" t="str">
        <x:v>WC.SUPPLIER_AP</x:v>
      </x:c>
      <x:c r="L379" s="3" t="str">
        <x:v>operating</x:v>
      </x:c>
      <x:c r="M379" s="3" t="str">
        <x:v>not_applicable</x:v>
      </x:c>
      <x:c r="N379" s="3" t="str">
        <x:v>not_applicable</x:v>
      </x:c>
      <x:c r="O379" s="3" t="str">
        <x:v>not_applicable</x:v>
      </x:c>
      <x:c r="P379" s="32" t="n">
        <x:v>1779.05</x:v>
      </x:c>
      <x:c r="Q379" s="32" t="n">
        <x:v>0</x:v>
      </x:c>
      <x:c r="R379" s="24" t="n">
        <x:f>P379-Q379</x:f>
        <x:v>1779.05</x:v>
      </x:c>
      <x:c r="S379" s="18" t="n">
        <x:f>'D03_Accounts'!D23</x:f>
        <x:v>0</x:v>
      </x:c>
      <x:c r="T379" s="24" t="n">
        <x:f>R379*S379</x:f>
        <x:v>0</x:v>
      </x:c>
      <x:c r="U379" s="25" t="str">
        <x:f>'D03_Mappings'!E91</x:f>
        <x:v>ap</x:v>
      </x:c>
      <x:c r="V379" s="24" t="str">
        <x:f>IF(I379="",IF(U379="people","PAYROLL","UNMAPPED"),I379)</x:f>
        <x:v>V.WORKSPACE</x:v>
      </x:c>
      <x:c r="W379" s="24" t="n">
        <x:f>IF(AND(G379="GL.CASH",L379="operating"),Q379,0)</x:f>
        <x:v>0</x:v>
      </x:c>
      <x:c r="X379" s="24" t="n">
        <x:f>IF(AND(G379="GL.CASH",L379="operating"),P379,0)</x:f>
        <x:v>0</x:v>
      </x:c>
      <x:c r="Y379" s="24" t="n">
        <x:f>IF(AND(G379="GL.CASH",L379="investing"),Q379-P379,0)</x:f>
        <x:v>0</x:v>
      </x:c>
      <x:c r="Z379" s="24" t="n">
        <x:f>IF(AND(G379="GL.CASH",L379="financing"),P379,0)</x:f>
        <x:v>0</x:v>
      </x:c>
      <x:c r="AA379" s="24" t="n">
        <x:f>IF(AND(G379="GL.CASH",L379="financing"),Q379,0)</x:f>
        <x:v>0</x:v>
      </x:c>
    </x:row>
    <x:row r="380" ht="25" customHeight="1">
      <x:c r="A380" s="3" t="str">
        <x:v>ACT/PAY-DESK-M03/2</x:v>
      </x:c>
      <x:c r="B380" s="3" t="str">
        <x:v>PAY-DESK-M03</x:v>
      </x:c>
      <x:c r="C380" s="16" t="n">
        <x:v>4</x:v>
      </x:c>
      <x:c r="D380" s="30" t="n">
        <x:v>46496</x:v>
      </x:c>
      <x:c r="E380" s="30" t="n">
        <x:v>46447</x:v>
      </x:c>
      <x:c r="F380" s="30" t="n">
        <x:v>46496</x:v>
      </x:c>
      <x:c r="G380" s="3" t="str">
        <x:v>GL.CASH</x:v>
      </x:c>
      <x:c r="H380" s="3" t="str">
        <x:v>CORP</x:v>
      </x:c>
      <x:c r="I380" s="3" t="str">
        <x:v>V.WORKSPACE</x:v>
      </x:c>
      <x:c r="J380" s="3" t="str">
        <x:v>MAP.ACTUAL.COST.PAY.V.WORKSPACE.CORP</x:v>
      </x:c>
      <x:c r="K380" s="3" t="str">
        <x:v>WC.SUPPLIER_AP</x:v>
      </x:c>
      <x:c r="L380" s="3" t="str">
        <x:v>operating</x:v>
      </x:c>
      <x:c r="M380" s="3" t="str">
        <x:v>not_applicable</x:v>
      </x:c>
      <x:c r="N380" s="3" t="str">
        <x:v>not_applicable</x:v>
      </x:c>
      <x:c r="O380" s="3" t="str">
        <x:v>not_applicable</x:v>
      </x:c>
      <x:c r="P380" s="32" t="n">
        <x:v>0</x:v>
      </x:c>
      <x:c r="Q380" s="32" t="n">
        <x:v>1779.05</x:v>
      </x:c>
      <x:c r="R380" s="24" t="n">
        <x:f>P380-Q380</x:f>
        <x:v>-1779.05</x:v>
      </x:c>
      <x:c r="S380" s="18" t="n">
        <x:f>'D03_Accounts'!D11</x:f>
        <x:v>0</x:v>
      </x:c>
      <x:c r="T380" s="24" t="n">
        <x:f>R380*S380</x:f>
        <x:v>0</x:v>
      </x:c>
      <x:c r="U380" s="25" t="str">
        <x:f>'D03_Mappings'!E92</x:f>
        <x:v>cash</x:v>
      </x:c>
      <x:c r="V380" s="24" t="str">
        <x:f>IF(I380="",IF(U380="people","PAYROLL","UNMAPPED"),I380)</x:f>
        <x:v>V.WORKSPACE</x:v>
      </x:c>
      <x:c r="W380" s="24" t="n">
        <x:f>IF(AND(G380="GL.CASH",L380="operating"),Q380,0)</x:f>
        <x:v>1779.05</x:v>
      </x:c>
      <x:c r="X380" s="24" t="n">
        <x:f>IF(AND(G380="GL.CASH",L380="operating"),P380,0)</x:f>
        <x:v>0</x:v>
      </x:c>
      <x:c r="Y380" s="24" t="n">
        <x:f>IF(AND(G380="GL.CASH",L380="investing"),Q380-P380,0)</x:f>
        <x:v>0</x:v>
      </x:c>
      <x:c r="Z380" s="24" t="n">
        <x:f>IF(AND(G380="GL.CASH",L380="financing"),P380,0)</x:f>
        <x:v>0</x:v>
      </x:c>
      <x:c r="AA380" s="24" t="n">
        <x:f>IF(AND(G380="GL.CASH",L380="financing"),Q380,0)</x:f>
        <x:v>0</x:v>
      </x:c>
    </x:row>
    <x:row r="381" ht="25" customHeight="1">
      <x:c r="A381" s="3" t="str">
        <x:v>ACT/PAY-HIRE-P04/1</x:v>
      </x:c>
      <x:c r="B381" s="3" t="str">
        <x:v>PAY-HIRE-P04</x:v>
      </x:c>
      <x:c r="C381" s="16" t="n">
        <x:v>4</x:v>
      </x:c>
      <x:c r="D381" s="30" t="n">
        <x:v>46496</x:v>
      </x:c>
      <x:c r="E381" s="30" t="n">
        <x:v>46447</x:v>
      </x:c>
      <x:c r="F381" s="30" t="n">
        <x:v>46496</x:v>
      </x:c>
      <x:c r="G381" s="3" t="str">
        <x:v>GL.AP.SUPPLIER</x:v>
      </x:c>
      <x:c r="H381" s="3" t="str">
        <x:v>ENG</x:v>
      </x:c>
      <x:c r="I381" s="3" t="str">
        <x:v>V.RECRUIT</x:v>
      </x:c>
      <x:c r="J381" s="3" t="str">
        <x:v>MAP.ACTUAL.COST.PAY.V.RECRUIT.ENG</x:v>
      </x:c>
      <x:c r="K381" s="3" t="str">
        <x:v>WC.SUPPLIER_AP</x:v>
      </x:c>
      <x:c r="L381" s="3" t="str">
        <x:v>operating</x:v>
      </x:c>
      <x:c r="M381" s="3" t="str">
        <x:v>not_applicable</x:v>
      </x:c>
      <x:c r="N381" s="3" t="str">
        <x:v>not_applicable</x:v>
      </x:c>
      <x:c r="O381" s="3" t="str">
        <x:v>not_applicable</x:v>
      </x:c>
      <x:c r="P381" s="32" t="n">
        <x:v>27712.13</x:v>
      </x:c>
      <x:c r="Q381" s="32" t="n">
        <x:v>0</x:v>
      </x:c>
      <x:c r="R381" s="24" t="n">
        <x:f>P381-Q381</x:f>
        <x:v>27712.13</x:v>
      </x:c>
      <x:c r="S381" s="18" t="n">
        <x:f>'D03_Accounts'!D23</x:f>
        <x:v>0</x:v>
      </x:c>
      <x:c r="T381" s="24" t="n">
        <x:f>R381*S381</x:f>
        <x:v>0</x:v>
      </x:c>
      <x:c r="U381" s="25" t="str">
        <x:f>'D03_Mappings'!E77</x:f>
        <x:v>ap</x:v>
      </x:c>
      <x:c r="V381" s="24" t="str">
        <x:f>IF(I381="",IF(U381="people","PAYROLL","UNMAPPED"),I381)</x:f>
        <x:v>V.RECRUIT</x:v>
      </x:c>
      <x:c r="W381" s="24" t="n">
        <x:f>IF(AND(G381="GL.CASH",L381="operating"),Q381,0)</x:f>
        <x:v>0</x:v>
      </x:c>
      <x:c r="X381" s="24" t="n">
        <x:f>IF(AND(G381="GL.CASH",L381="operating"),P381,0)</x:f>
        <x:v>0</x:v>
      </x:c>
      <x:c r="Y381" s="24" t="n">
        <x:f>IF(AND(G381="GL.CASH",L381="investing"),Q381-P381,0)</x:f>
        <x:v>0</x:v>
      </x:c>
      <x:c r="Z381" s="24" t="n">
        <x:f>IF(AND(G381="GL.CASH",L381="financing"),P381,0)</x:f>
        <x:v>0</x:v>
      </x:c>
      <x:c r="AA381" s="24" t="n">
        <x:f>IF(AND(G381="GL.CASH",L381="financing"),Q381,0)</x:f>
        <x:v>0</x:v>
      </x:c>
    </x:row>
    <x:row r="382" ht="25" customHeight="1">
      <x:c r="A382" s="3" t="str">
        <x:v>ACT/PAY-HIRE-P04/2</x:v>
      </x:c>
      <x:c r="B382" s="3" t="str">
        <x:v>PAY-HIRE-P04</x:v>
      </x:c>
      <x:c r="C382" s="16" t="n">
        <x:v>4</x:v>
      </x:c>
      <x:c r="D382" s="30" t="n">
        <x:v>46496</x:v>
      </x:c>
      <x:c r="E382" s="30" t="n">
        <x:v>46447</x:v>
      </x:c>
      <x:c r="F382" s="30" t="n">
        <x:v>46496</x:v>
      </x:c>
      <x:c r="G382" s="3" t="str">
        <x:v>GL.CASH</x:v>
      </x:c>
      <x:c r="H382" s="3" t="str">
        <x:v>ENG</x:v>
      </x:c>
      <x:c r="I382" s="3" t="str">
        <x:v>V.RECRUIT</x:v>
      </x:c>
      <x:c r="J382" s="3" t="str">
        <x:v>MAP.ACTUAL.COST.PAY.V.RECRUIT.ENG</x:v>
      </x:c>
      <x:c r="K382" s="3" t="str">
        <x:v>WC.SUPPLIER_AP</x:v>
      </x:c>
      <x:c r="L382" s="3" t="str">
        <x:v>operating</x:v>
      </x:c>
      <x:c r="M382" s="3" t="str">
        <x:v>not_applicable</x:v>
      </x:c>
      <x:c r="N382" s="3" t="str">
        <x:v>not_applicable</x:v>
      </x:c>
      <x:c r="O382" s="3" t="str">
        <x:v>not_applicable</x:v>
      </x:c>
      <x:c r="P382" s="32" t="n">
        <x:v>0</x:v>
      </x:c>
      <x:c r="Q382" s="32" t="n">
        <x:v>27712.13</x:v>
      </x:c>
      <x:c r="R382" s="24" t="n">
        <x:f>P382-Q382</x:f>
        <x:v>-27712.13</x:v>
      </x:c>
      <x:c r="S382" s="18" t="n">
        <x:f>'D03_Accounts'!D11</x:f>
        <x:v>0</x:v>
      </x:c>
      <x:c r="T382" s="24" t="n">
        <x:f>R382*S382</x:f>
        <x:v>0</x:v>
      </x:c>
      <x:c r="U382" s="25" t="str">
        <x:f>'D03_Mappings'!E78</x:f>
        <x:v>cash</x:v>
      </x:c>
      <x:c r="V382" s="24" t="str">
        <x:f>IF(I382="",IF(U382="people","PAYROLL","UNMAPPED"),I382)</x:f>
        <x:v>V.RECRUIT</x:v>
      </x:c>
      <x:c r="W382" s="24" t="n">
        <x:f>IF(AND(G382="GL.CASH",L382="operating"),Q382,0)</x:f>
        <x:v>27712.13</x:v>
      </x:c>
      <x:c r="X382" s="24" t="n">
        <x:f>IF(AND(G382="GL.CASH",L382="operating"),P382,0)</x:f>
        <x:v>0</x:v>
      </x:c>
      <x:c r="Y382" s="24" t="n">
        <x:f>IF(AND(G382="GL.CASH",L382="investing"),Q382-P382,0)</x:f>
        <x:v>0</x:v>
      </x:c>
      <x:c r="Z382" s="24" t="n">
        <x:f>IF(AND(G382="GL.CASH",L382="financing"),P382,0)</x:f>
        <x:v>0</x:v>
      </x:c>
      <x:c r="AA382" s="24" t="n">
        <x:f>IF(AND(G382="GL.CASH",L382="financing"),Q382,0)</x:f>
        <x:v>0</x:v>
      </x:c>
    </x:row>
    <x:row r="383" ht="25" customHeight="1">
      <x:c r="A383" s="3" t="str">
        <x:v>ACT/PAY-HIRE-P05/1</x:v>
      </x:c>
      <x:c r="B383" s="3" t="str">
        <x:v>PAY-HIRE-P05</x:v>
      </x:c>
      <x:c r="C383" s="16" t="n">
        <x:v>4</x:v>
      </x:c>
      <x:c r="D383" s="30" t="n">
        <x:v>46496</x:v>
      </x:c>
      <x:c r="E383" s="30" t="n">
        <x:v>46447</x:v>
      </x:c>
      <x:c r="F383" s="30" t="n">
        <x:v>46496</x:v>
      </x:c>
      <x:c r="G383" s="3" t="str">
        <x:v>GL.AP.SUPPLIER</x:v>
      </x:c>
      <x:c r="H383" s="3" t="str">
        <x:v>ENG</x:v>
      </x:c>
      <x:c r="I383" s="3" t="str">
        <x:v>V.RECRUIT</x:v>
      </x:c>
      <x:c r="J383" s="3" t="str">
        <x:v>MAP.ACTUAL.COST.PAY.V.RECRUIT.ENG</x:v>
      </x:c>
      <x:c r="K383" s="3" t="str">
        <x:v>WC.SUPPLIER_AP</x:v>
      </x:c>
      <x:c r="L383" s="3" t="str">
        <x:v>operating</x:v>
      </x:c>
      <x:c r="M383" s="3" t="str">
        <x:v>not_applicable</x:v>
      </x:c>
      <x:c r="N383" s="3" t="str">
        <x:v>not_applicable</x:v>
      </x:c>
      <x:c r="O383" s="3" t="str">
        <x:v>not_applicable</x:v>
      </x:c>
      <x:c r="P383" s="32" t="n">
        <x:v>595</x:v>
      </x:c>
      <x:c r="Q383" s="32" t="n">
        <x:v>0</x:v>
      </x:c>
      <x:c r="R383" s="24" t="n">
        <x:f>P383-Q383</x:f>
        <x:v>595</x:v>
      </x:c>
      <x:c r="S383" s="18" t="n">
        <x:f>'D03_Accounts'!D23</x:f>
        <x:v>0</x:v>
      </x:c>
      <x:c r="T383" s="24" t="n">
        <x:f>R383*S383</x:f>
        <x:v>0</x:v>
      </x:c>
      <x:c r="U383" s="25" t="str">
        <x:f>'D03_Mappings'!E77</x:f>
        <x:v>ap</x:v>
      </x:c>
      <x:c r="V383" s="24" t="str">
        <x:f>IF(I383="",IF(U383="people","PAYROLL","UNMAPPED"),I383)</x:f>
        <x:v>V.RECRUIT</x:v>
      </x:c>
      <x:c r="W383" s="24" t="n">
        <x:f>IF(AND(G383="GL.CASH",L383="operating"),Q383,0)</x:f>
        <x:v>0</x:v>
      </x:c>
      <x:c r="X383" s="24" t="n">
        <x:f>IF(AND(G383="GL.CASH",L383="operating"),P383,0)</x:f>
        <x:v>0</x:v>
      </x:c>
      <x:c r="Y383" s="24" t="n">
        <x:f>IF(AND(G383="GL.CASH",L383="investing"),Q383-P383,0)</x:f>
        <x:v>0</x:v>
      </x:c>
      <x:c r="Z383" s="24" t="n">
        <x:f>IF(AND(G383="GL.CASH",L383="financing"),P383,0)</x:f>
        <x:v>0</x:v>
      </x:c>
      <x:c r="AA383" s="24" t="n">
        <x:f>IF(AND(G383="GL.CASH",L383="financing"),Q383,0)</x:f>
        <x:v>0</x:v>
      </x:c>
    </x:row>
    <x:row r="384" ht="25" customHeight="1">
      <x:c r="A384" s="3" t="str">
        <x:v>ACT/PAY-HIRE-P05/2</x:v>
      </x:c>
      <x:c r="B384" s="3" t="str">
        <x:v>PAY-HIRE-P05</x:v>
      </x:c>
      <x:c r="C384" s="16" t="n">
        <x:v>4</x:v>
      </x:c>
      <x:c r="D384" s="30" t="n">
        <x:v>46496</x:v>
      </x:c>
      <x:c r="E384" s="30" t="n">
        <x:v>46447</x:v>
      </x:c>
      <x:c r="F384" s="30" t="n">
        <x:v>46496</x:v>
      </x:c>
      <x:c r="G384" s="3" t="str">
        <x:v>GL.CASH</x:v>
      </x:c>
      <x:c r="H384" s="3" t="str">
        <x:v>ENG</x:v>
      </x:c>
      <x:c r="I384" s="3" t="str">
        <x:v>V.RECRUIT</x:v>
      </x:c>
      <x:c r="J384" s="3" t="str">
        <x:v>MAP.ACTUAL.COST.PAY.V.RECRUIT.ENG</x:v>
      </x:c>
      <x:c r="K384" s="3" t="str">
        <x:v>WC.SUPPLIER_AP</x:v>
      </x:c>
      <x:c r="L384" s="3" t="str">
        <x:v>operating</x:v>
      </x:c>
      <x:c r="M384" s="3" t="str">
        <x:v>not_applicable</x:v>
      </x:c>
      <x:c r="N384" s="3" t="str">
        <x:v>not_applicable</x:v>
      </x:c>
      <x:c r="O384" s="3" t="str">
        <x:v>not_applicable</x:v>
      </x:c>
      <x:c r="P384" s="32" t="n">
        <x:v>0</x:v>
      </x:c>
      <x:c r="Q384" s="32" t="n">
        <x:v>595</x:v>
      </x:c>
      <x:c r="R384" s="24" t="n">
        <x:f>P384-Q384</x:f>
        <x:v>-595</x:v>
      </x:c>
      <x:c r="S384" s="18" t="n">
        <x:f>'D03_Accounts'!D11</x:f>
        <x:v>0</x:v>
      </x:c>
      <x:c r="T384" s="24" t="n">
        <x:f>R384*S384</x:f>
        <x:v>0</x:v>
      </x:c>
      <x:c r="U384" s="25" t="str">
        <x:f>'D03_Mappings'!E78</x:f>
        <x:v>cash</x:v>
      </x:c>
      <x:c r="V384" s="24" t="str">
        <x:f>IF(I384="",IF(U384="people","PAYROLL","UNMAPPED"),I384)</x:f>
        <x:v>V.RECRUIT</x:v>
      </x:c>
      <x:c r="W384" s="24" t="n">
        <x:f>IF(AND(G384="GL.CASH",L384="operating"),Q384,0)</x:f>
        <x:v>595</x:v>
      </x:c>
      <x:c r="X384" s="24" t="n">
        <x:f>IF(AND(G384="GL.CASH",L384="operating"),P384,0)</x:f>
        <x:v>0</x:v>
      </x:c>
      <x:c r="Y384" s="24" t="n">
        <x:f>IF(AND(G384="GL.CASH",L384="investing"),Q384-P384,0)</x:f>
        <x:v>0</x:v>
      </x:c>
      <x:c r="Z384" s="24" t="n">
        <x:f>IF(AND(G384="GL.CASH",L384="financing"),P384,0)</x:f>
        <x:v>0</x:v>
      </x:c>
      <x:c r="AA384" s="24" t="n">
        <x:f>IF(AND(G384="GL.CASH",L384="financing"),Q384,0)</x:f>
        <x:v>0</x:v>
      </x:c>
    </x:row>
    <x:row r="385" ht="25" customHeight="1">
      <x:c r="A385" s="3" t="str">
        <x:v>ACT/PAY-INSURANCE-M03/1</x:v>
      </x:c>
      <x:c r="B385" s="3" t="str">
        <x:v>PAY-INSURANCE-M03</x:v>
      </x:c>
      <x:c r="C385" s="16" t="n">
        <x:v>4</x:v>
      </x:c>
      <x:c r="D385" s="30" t="n">
        <x:v>46496</x:v>
      </x:c>
      <x:c r="E385" s="30" t="n">
        <x:v>46447</x:v>
      </x:c>
      <x:c r="F385" s="30" t="n">
        <x:v>46496</x:v>
      </x:c>
      <x:c r="G385" s="3" t="str">
        <x:v>GL.AP.SUPPLIER</x:v>
      </x:c>
      <x:c r="H385" s="3" t="str">
        <x:v>CORP</x:v>
      </x:c>
      <x:c r="I385" s="3" t="str">
        <x:v>V.INSURANCE</x:v>
      </x:c>
      <x:c r="J385" s="3" t="str">
        <x:v>MAP.ACTUAL.COST.PAY.V.INSURANCE.CORP</x:v>
      </x:c>
      <x:c r="K385" s="3" t="str">
        <x:v>WC.SUPPLIER_AP</x:v>
      </x:c>
      <x:c r="L385" s="3" t="str">
        <x:v>operating</x:v>
      </x:c>
      <x:c r="M385" s="3" t="str">
        <x:v>not_applicable</x:v>
      </x:c>
      <x:c r="N385" s="3" t="str">
        <x:v>not_applicable</x:v>
      </x:c>
      <x:c r="O385" s="3" t="str">
        <x:v>not_applicable</x:v>
      </x:c>
      <x:c r="P385" s="32" t="n">
        <x:v>1250</x:v>
      </x:c>
      <x:c r="Q385" s="32" t="n">
        <x:v>0</x:v>
      </x:c>
      <x:c r="R385" s="24" t="n">
        <x:f>P385-Q385</x:f>
        <x:v>1250</x:v>
      </x:c>
      <x:c r="S385" s="18" t="n">
        <x:f>'D03_Accounts'!D23</x:f>
        <x:v>0</x:v>
      </x:c>
      <x:c r="T385" s="24" t="n">
        <x:f>R385*S385</x:f>
        <x:v>0</x:v>
      </x:c>
      <x:c r="U385" s="25" t="str">
        <x:f>'D03_Mappings'!E67</x:f>
        <x:v>ap</x:v>
      </x:c>
      <x:c r="V385" s="24" t="str">
        <x:f>IF(I385="",IF(U385="people","PAYROLL","UNMAPPED"),I385)</x:f>
        <x:v>V.INSURANCE</x:v>
      </x:c>
      <x:c r="W385" s="24" t="n">
        <x:f>IF(AND(G385="GL.CASH",L385="operating"),Q385,0)</x:f>
        <x:v>0</x:v>
      </x:c>
      <x:c r="X385" s="24" t="n">
        <x:f>IF(AND(G385="GL.CASH",L385="operating"),P385,0)</x:f>
        <x:v>0</x:v>
      </x:c>
      <x:c r="Y385" s="24" t="n">
        <x:f>IF(AND(G385="GL.CASH",L385="investing"),Q385-P385,0)</x:f>
        <x:v>0</x:v>
      </x:c>
      <x:c r="Z385" s="24" t="n">
        <x:f>IF(AND(G385="GL.CASH",L385="financing"),P385,0)</x:f>
        <x:v>0</x:v>
      </x:c>
      <x:c r="AA385" s="24" t="n">
        <x:f>IF(AND(G385="GL.CASH",L385="financing"),Q385,0)</x:f>
        <x:v>0</x:v>
      </x:c>
    </x:row>
    <x:row r="386" ht="25" customHeight="1">
      <x:c r="A386" s="3" t="str">
        <x:v>ACT/PAY-INSURANCE-M03/2</x:v>
      </x:c>
      <x:c r="B386" s="3" t="str">
        <x:v>PAY-INSURANCE-M03</x:v>
      </x:c>
      <x:c r="C386" s="16" t="n">
        <x:v>4</x:v>
      </x:c>
      <x:c r="D386" s="30" t="n">
        <x:v>46496</x:v>
      </x:c>
      <x:c r="E386" s="30" t="n">
        <x:v>46447</x:v>
      </x:c>
      <x:c r="F386" s="30" t="n">
        <x:v>46496</x:v>
      </x:c>
      <x:c r="G386" s="3" t="str">
        <x:v>GL.CASH</x:v>
      </x:c>
      <x:c r="H386" s="3" t="str">
        <x:v>CORP</x:v>
      </x:c>
      <x:c r="I386" s="3" t="str">
        <x:v>V.INSURANCE</x:v>
      </x:c>
      <x:c r="J386" s="3" t="str">
        <x:v>MAP.ACTUAL.COST.PAY.V.INSURANCE.CORP</x:v>
      </x:c>
      <x:c r="K386" s="3" t="str">
        <x:v>WC.SUPPLIER_AP</x:v>
      </x:c>
      <x:c r="L386" s="3" t="str">
        <x:v>operating</x:v>
      </x:c>
      <x:c r="M386" s="3" t="str">
        <x:v>not_applicable</x:v>
      </x:c>
      <x:c r="N386" s="3" t="str">
        <x:v>not_applicable</x:v>
      </x:c>
      <x:c r="O386" s="3" t="str">
        <x:v>not_applicable</x:v>
      </x:c>
      <x:c r="P386" s="32" t="n">
        <x:v>0</x:v>
      </x:c>
      <x:c r="Q386" s="32" t="n">
        <x:v>1250</x:v>
      </x:c>
      <x:c r="R386" s="24" t="n">
        <x:f>P386-Q386</x:f>
        <x:v>-1250</x:v>
      </x:c>
      <x:c r="S386" s="18" t="n">
        <x:f>'D03_Accounts'!D11</x:f>
        <x:v>0</x:v>
      </x:c>
      <x:c r="T386" s="24" t="n">
        <x:f>R386*S386</x:f>
        <x:v>0</x:v>
      </x:c>
      <x:c r="U386" s="25" t="str">
        <x:f>'D03_Mappings'!E68</x:f>
        <x:v>cash</x:v>
      </x:c>
      <x:c r="V386" s="24" t="str">
        <x:f>IF(I386="",IF(U386="people","PAYROLL","UNMAPPED"),I386)</x:f>
        <x:v>V.INSURANCE</x:v>
      </x:c>
      <x:c r="W386" s="24" t="n">
        <x:f>IF(AND(G386="GL.CASH",L386="operating"),Q386,0)</x:f>
        <x:v>1250</x:v>
      </x:c>
      <x:c r="X386" s="24" t="n">
        <x:f>IF(AND(G386="GL.CASH",L386="operating"),P386,0)</x:f>
        <x:v>0</x:v>
      </x:c>
      <x:c r="Y386" s="24" t="n">
        <x:f>IF(AND(G386="GL.CASH",L386="investing"),Q386-P386,0)</x:f>
        <x:v>0</x:v>
      </x:c>
      <x:c r="Z386" s="24" t="n">
        <x:f>IF(AND(G386="GL.CASH",L386="financing"),P386,0)</x:f>
        <x:v>0</x:v>
      </x:c>
      <x:c r="AA386" s="24" t="n">
        <x:f>IF(AND(G386="GL.CASH",L386="financing"),Q386,0)</x:f>
        <x:v>0</x:v>
      </x:c>
    </x:row>
    <x:row r="387" ht="25" customHeight="1">
      <x:c r="A387" s="3" t="str">
        <x:v>ACT/PAY-IT-P04/1</x:v>
      </x:c>
      <x:c r="B387" s="3" t="str">
        <x:v>PAY-IT-P04</x:v>
      </x:c>
      <x:c r="C387" s="16" t="n">
        <x:v>4</x:v>
      </x:c>
      <x:c r="D387" s="30" t="n">
        <x:v>46496</x:v>
      </x:c>
      <x:c r="E387" s="30" t="n">
        <x:v>46447</x:v>
      </x:c>
      <x:c r="F387" s="30" t="n">
        <x:v>46496</x:v>
      </x:c>
      <x:c r="G387" s="3" t="str">
        <x:v>GL.AP.CAPEX</x:v>
      </x:c>
      <x:c r="H387" s="3" t="str">
        <x:v>ENG</x:v>
      </x:c>
      <x:c r="I387" s="3" t="str">
        <x:v>V.EQUIPMENT</x:v>
      </x:c>
      <x:c r="J387" s="3" t="str">
        <x:v>MAP.ACTUAL.CAPEX.PAY.V.EQUIPMENT.ENG</x:v>
      </x:c>
      <x:c r="K387" s="3" t="str">
        <x:v>CAP.PAID</x:v>
      </x:c>
      <x:c r="L387" s="3" t="str">
        <x:v>investing</x:v>
      </x:c>
      <x:c r="M387" s="3" t="str">
        <x:v>not_applicable</x:v>
      </x:c>
      <x:c r="N387" s="3" t="str">
        <x:v>not_applicable</x:v>
      </x:c>
      <x:c r="O387" s="3" t="str">
        <x:v>not_applicable</x:v>
      </x:c>
      <x:c r="P387" s="32" t="n">
        <x:v>2975</x:v>
      </x:c>
      <x:c r="Q387" s="32" t="n">
        <x:v>0</x:v>
      </x:c>
      <x:c r="R387" s="24" t="n">
        <x:f>P387-Q387</x:f>
        <x:v>2975</x:v>
      </x:c>
      <x:c r="S387" s="18" t="n">
        <x:f>'D03_Accounts'!D24</x:f>
        <x:v>0</x:v>
      </x:c>
      <x:c r="T387" s="24" t="n">
        <x:f>R387*S387</x:f>
        <x:v>0</x:v>
      </x:c>
      <x:c r="U387" s="25" t="str">
        <x:f>'D03_Mappings'!E15</x:f>
        <x:v>ap</x:v>
      </x:c>
      <x:c r="V387" s="24" t="str">
        <x:f>IF(I387="",IF(U387="people","PAYROLL","UNMAPPED"),I387)</x:f>
        <x:v>V.EQUIPMENT</x:v>
      </x:c>
      <x:c r="W387" s="24" t="n">
        <x:f>IF(AND(G387="GL.CASH",L387="operating"),Q387,0)</x:f>
        <x:v>0</x:v>
      </x:c>
      <x:c r="X387" s="24" t="n">
        <x:f>IF(AND(G387="GL.CASH",L387="operating"),P387,0)</x:f>
        <x:v>0</x:v>
      </x:c>
      <x:c r="Y387" s="24" t="n">
        <x:f>IF(AND(G387="GL.CASH",L387="investing"),Q387-P387,0)</x:f>
        <x:v>0</x:v>
      </x:c>
      <x:c r="Z387" s="24" t="n">
        <x:f>IF(AND(G387="GL.CASH",L387="financing"),P387,0)</x:f>
        <x:v>0</x:v>
      </x:c>
      <x:c r="AA387" s="24" t="n">
        <x:f>IF(AND(G387="GL.CASH",L387="financing"),Q387,0)</x:f>
        <x:v>0</x:v>
      </x:c>
    </x:row>
    <x:row r="388" ht="25" customHeight="1">
      <x:c r="A388" s="3" t="str">
        <x:v>ACT/PAY-IT-P04/2</x:v>
      </x:c>
      <x:c r="B388" s="3" t="str">
        <x:v>PAY-IT-P04</x:v>
      </x:c>
      <x:c r="C388" s="16" t="n">
        <x:v>4</x:v>
      </x:c>
      <x:c r="D388" s="30" t="n">
        <x:v>46496</x:v>
      </x:c>
      <x:c r="E388" s="30" t="n">
        <x:v>46447</x:v>
      </x:c>
      <x:c r="F388" s="30" t="n">
        <x:v>46496</x:v>
      </x:c>
      <x:c r="G388" s="3" t="str">
        <x:v>GL.CASH</x:v>
      </x:c>
      <x:c r="H388" s="3" t="str">
        <x:v>ENG</x:v>
      </x:c>
      <x:c r="I388" s="3" t="str">
        <x:v>V.EQUIPMENT</x:v>
      </x:c>
      <x:c r="J388" s="3" t="str">
        <x:v>MAP.ACTUAL.CAPEX.PAY.V.EQUIPMENT.ENG</x:v>
      </x:c>
      <x:c r="K388" s="3" t="str">
        <x:v>CAP.PAID</x:v>
      </x:c>
      <x:c r="L388" s="3" t="str">
        <x:v>investing</x:v>
      </x:c>
      <x:c r="M388" s="3" t="str">
        <x:v>not_applicable</x:v>
      </x:c>
      <x:c r="N388" s="3" t="str">
        <x:v>not_applicable</x:v>
      </x:c>
      <x:c r="O388" s="3" t="str">
        <x:v>not_applicable</x:v>
      </x:c>
      <x:c r="P388" s="32" t="n">
        <x:v>0</x:v>
      </x:c>
      <x:c r="Q388" s="32" t="n">
        <x:v>2975</x:v>
      </x:c>
      <x:c r="R388" s="24" t="n">
        <x:f>P388-Q388</x:f>
        <x:v>-2975</x:v>
      </x:c>
      <x:c r="S388" s="18" t="n">
        <x:f>'D03_Accounts'!D11</x:f>
        <x:v>0</x:v>
      </x:c>
      <x:c r="T388" s="24" t="n">
        <x:f>R388*S388</x:f>
        <x:v>0</x:v>
      </x:c>
      <x:c r="U388" s="25" t="str">
        <x:f>'D03_Mappings'!E16</x:f>
        <x:v>cash</x:v>
      </x:c>
      <x:c r="V388" s="24" t="str">
        <x:f>IF(I388="",IF(U388="people","PAYROLL","UNMAPPED"),I388)</x:f>
        <x:v>V.EQUIPMENT</x:v>
      </x:c>
      <x:c r="W388" s="24" t="n">
        <x:f>IF(AND(G388="GL.CASH",L388="operating"),Q388,0)</x:f>
        <x:v>0</x:v>
      </x:c>
      <x:c r="X388" s="24" t="n">
        <x:f>IF(AND(G388="GL.CASH",L388="operating"),P388,0)</x:f>
        <x:v>0</x:v>
      </x:c>
      <x:c r="Y388" s="24" t="n">
        <x:f>IF(AND(G388="GL.CASH",L388="investing"),Q388-P388,0)</x:f>
        <x:v>2975</x:v>
      </x:c>
      <x:c r="Z388" s="24" t="n">
        <x:f>IF(AND(G388="GL.CASH",L388="financing"),P388,0)</x:f>
        <x:v>0</x:v>
      </x:c>
      <x:c r="AA388" s="24" t="n">
        <x:f>IF(AND(G388="GL.CASH",L388="financing"),Q388,0)</x:f>
        <x:v>0</x:v>
      </x:c>
    </x:row>
    <x:row r="389" ht="25" customHeight="1">
      <x:c r="A389" s="3" t="str">
        <x:v>ACT/PAY-IT-P05/1</x:v>
      </x:c>
      <x:c r="B389" s="3" t="str">
        <x:v>PAY-IT-P05</x:v>
      </x:c>
      <x:c r="C389" s="16" t="n">
        <x:v>4</x:v>
      </x:c>
      <x:c r="D389" s="30" t="n">
        <x:v>46496</x:v>
      </x:c>
      <x:c r="E389" s="30" t="n">
        <x:v>46447</x:v>
      </x:c>
      <x:c r="F389" s="30" t="n">
        <x:v>46496</x:v>
      </x:c>
      <x:c r="G389" s="3" t="str">
        <x:v>GL.AP.CAPEX</x:v>
      </x:c>
      <x:c r="H389" s="3" t="str">
        <x:v>ENG</x:v>
      </x:c>
      <x:c r="I389" s="3" t="str">
        <x:v>V.EQUIPMENT</x:v>
      </x:c>
      <x:c r="J389" s="3" t="str">
        <x:v>MAP.ACTUAL.CAPEX.PAY.V.EQUIPMENT.ENG</x:v>
      </x:c>
      <x:c r="K389" s="3" t="str">
        <x:v>CAP.PAID</x:v>
      </x:c>
      <x:c r="L389" s="3" t="str">
        <x:v>investing</x:v>
      </x:c>
      <x:c r="M389" s="3" t="str">
        <x:v>not_applicable</x:v>
      </x:c>
      <x:c r="N389" s="3" t="str">
        <x:v>not_applicable</x:v>
      </x:c>
      <x:c r="O389" s="3" t="str">
        <x:v>not_applicable</x:v>
      </x:c>
      <x:c r="P389" s="32" t="n">
        <x:v>2975</x:v>
      </x:c>
      <x:c r="Q389" s="32" t="n">
        <x:v>0</x:v>
      </x:c>
      <x:c r="R389" s="24" t="n">
        <x:f>P389-Q389</x:f>
        <x:v>2975</x:v>
      </x:c>
      <x:c r="S389" s="18" t="n">
        <x:f>'D03_Accounts'!D24</x:f>
        <x:v>0</x:v>
      </x:c>
      <x:c r="T389" s="24" t="n">
        <x:f>R389*S389</x:f>
        <x:v>0</x:v>
      </x:c>
      <x:c r="U389" s="25" t="str">
        <x:f>'D03_Mappings'!E15</x:f>
        <x:v>ap</x:v>
      </x:c>
      <x:c r="V389" s="24" t="str">
        <x:f>IF(I389="",IF(U389="people","PAYROLL","UNMAPPED"),I389)</x:f>
        <x:v>V.EQUIPMENT</x:v>
      </x:c>
      <x:c r="W389" s="24" t="n">
        <x:f>IF(AND(G389="GL.CASH",L389="operating"),Q389,0)</x:f>
        <x:v>0</x:v>
      </x:c>
      <x:c r="X389" s="24" t="n">
        <x:f>IF(AND(G389="GL.CASH",L389="operating"),P389,0)</x:f>
        <x:v>0</x:v>
      </x:c>
      <x:c r="Y389" s="24" t="n">
        <x:f>IF(AND(G389="GL.CASH",L389="investing"),Q389-P389,0)</x:f>
        <x:v>0</x:v>
      </x:c>
      <x:c r="Z389" s="24" t="n">
        <x:f>IF(AND(G389="GL.CASH",L389="financing"),P389,0)</x:f>
        <x:v>0</x:v>
      </x:c>
      <x:c r="AA389" s="24" t="n">
        <x:f>IF(AND(G389="GL.CASH",L389="financing"),Q389,0)</x:f>
        <x:v>0</x:v>
      </x:c>
    </x:row>
    <x:row r="390" ht="25" customHeight="1">
      <x:c r="A390" s="3" t="str">
        <x:v>ACT/PAY-IT-P05/2</x:v>
      </x:c>
      <x:c r="B390" s="3" t="str">
        <x:v>PAY-IT-P05</x:v>
      </x:c>
      <x:c r="C390" s="16" t="n">
        <x:v>4</x:v>
      </x:c>
      <x:c r="D390" s="30" t="n">
        <x:v>46496</x:v>
      </x:c>
      <x:c r="E390" s="30" t="n">
        <x:v>46447</x:v>
      </x:c>
      <x:c r="F390" s="30" t="n">
        <x:v>46496</x:v>
      </x:c>
      <x:c r="G390" s="3" t="str">
        <x:v>GL.CASH</x:v>
      </x:c>
      <x:c r="H390" s="3" t="str">
        <x:v>ENG</x:v>
      </x:c>
      <x:c r="I390" s="3" t="str">
        <x:v>V.EQUIPMENT</x:v>
      </x:c>
      <x:c r="J390" s="3" t="str">
        <x:v>MAP.ACTUAL.CAPEX.PAY.V.EQUIPMENT.ENG</x:v>
      </x:c>
      <x:c r="K390" s="3" t="str">
        <x:v>CAP.PAID</x:v>
      </x:c>
      <x:c r="L390" s="3" t="str">
        <x:v>investing</x:v>
      </x:c>
      <x:c r="M390" s="3" t="str">
        <x:v>not_applicable</x:v>
      </x:c>
      <x:c r="N390" s="3" t="str">
        <x:v>not_applicable</x:v>
      </x:c>
      <x:c r="O390" s="3" t="str">
        <x:v>not_applicable</x:v>
      </x:c>
      <x:c r="P390" s="32" t="n">
        <x:v>0</x:v>
      </x:c>
      <x:c r="Q390" s="32" t="n">
        <x:v>2975</x:v>
      </x:c>
      <x:c r="R390" s="24" t="n">
        <x:f>P390-Q390</x:f>
        <x:v>-2975</x:v>
      </x:c>
      <x:c r="S390" s="18" t="n">
        <x:f>'D03_Accounts'!D11</x:f>
        <x:v>0</x:v>
      </x:c>
      <x:c r="T390" s="24" t="n">
        <x:f>R390*S390</x:f>
        <x:v>0</x:v>
      </x:c>
      <x:c r="U390" s="25" t="str">
        <x:f>'D03_Mappings'!E16</x:f>
        <x:v>cash</x:v>
      </x:c>
      <x:c r="V390" s="24" t="str">
        <x:f>IF(I390="",IF(U390="people","PAYROLL","UNMAPPED"),I390)</x:f>
        <x:v>V.EQUIPMENT</x:v>
      </x:c>
      <x:c r="W390" s="24" t="n">
        <x:f>IF(AND(G390="GL.CASH",L390="operating"),Q390,0)</x:f>
        <x:v>0</x:v>
      </x:c>
      <x:c r="X390" s="24" t="n">
        <x:f>IF(AND(G390="GL.CASH",L390="operating"),P390,0)</x:f>
        <x:v>0</x:v>
      </x:c>
      <x:c r="Y390" s="24" t="n">
        <x:f>IF(AND(G390="GL.CASH",L390="investing"),Q390-P390,0)</x:f>
        <x:v>2975</x:v>
      </x:c>
      <x:c r="Z390" s="24" t="n">
        <x:f>IF(AND(G390="GL.CASH",L390="financing"),P390,0)</x:f>
        <x:v>0</x:v>
      </x:c>
      <x:c r="AA390" s="24" t="n">
        <x:f>IF(AND(G390="GL.CASH",L390="financing"),Q390,0)</x:f>
        <x:v>0</x:v>
      </x:c>
    </x:row>
    <x:row r="391" ht="25" customHeight="1">
      <x:c r="A391" s="3" t="str">
        <x:v>ACT/PAY-LEGAL-M03/1</x:v>
      </x:c>
      <x:c r="B391" s="3" t="str">
        <x:v>PAY-LEGAL-M03</x:v>
      </x:c>
      <x:c r="C391" s="16" t="n">
        <x:v>4</x:v>
      </x:c>
      <x:c r="D391" s="30" t="n">
        <x:v>46496</x:v>
      </x:c>
      <x:c r="E391" s="30" t="n">
        <x:v>46447</x:v>
      </x:c>
      <x:c r="F391" s="30" t="n">
        <x:v>46496</x:v>
      </x:c>
      <x:c r="G391" s="3" t="str">
        <x:v>GL.AP.SUPPLIER</x:v>
      </x:c>
      <x:c r="H391" s="3" t="str">
        <x:v>COMP</x:v>
      </x:c>
      <x:c r="I391" s="3" t="str">
        <x:v>V.LEGAL</x:v>
      </x:c>
      <x:c r="J391" s="3" t="str">
        <x:v>MAP.ACTUAL.COST.PAY.V.LEGAL.COMP</x:v>
      </x:c>
      <x:c r="K391" s="3" t="str">
        <x:v>WC.SUPPLIER_AP</x:v>
      </x:c>
      <x:c r="L391" s="3" t="str">
        <x:v>operating</x:v>
      </x:c>
      <x:c r="M391" s="3" t="str">
        <x:v>not_applicable</x:v>
      </x:c>
      <x:c r="N391" s="3" t="str">
        <x:v>not_applicable</x:v>
      </x:c>
      <x:c r="O391" s="3" t="str">
        <x:v>not_applicable</x:v>
      </x:c>
      <x:c r="P391" s="32" t="n">
        <x:v>11900</x:v>
      </x:c>
      <x:c r="Q391" s="32" t="n">
        <x:v>0</x:v>
      </x:c>
      <x:c r="R391" s="24" t="n">
        <x:f>P391-Q391</x:f>
        <x:v>11900</x:v>
      </x:c>
      <x:c r="S391" s="18" t="n">
        <x:f>'D03_Accounts'!D23</x:f>
        <x:v>0</x:v>
      </x:c>
      <x:c r="T391" s="24" t="n">
        <x:f>R391*S391</x:f>
        <x:v>0</x:v>
      </x:c>
      <x:c r="U391" s="25" t="str">
        <x:f>'D03_Mappings'!E69</x:f>
        <x:v>ap</x:v>
      </x:c>
      <x:c r="V391" s="24" t="str">
        <x:f>IF(I391="",IF(U391="people","PAYROLL","UNMAPPED"),I391)</x:f>
        <x:v>V.LEGAL</x:v>
      </x:c>
      <x:c r="W391" s="24" t="n">
        <x:f>IF(AND(G391="GL.CASH",L391="operating"),Q391,0)</x:f>
        <x:v>0</x:v>
      </x:c>
      <x:c r="X391" s="24" t="n">
        <x:f>IF(AND(G391="GL.CASH",L391="operating"),P391,0)</x:f>
        <x:v>0</x:v>
      </x:c>
      <x:c r="Y391" s="24" t="n">
        <x:f>IF(AND(G391="GL.CASH",L391="investing"),Q391-P391,0)</x:f>
        <x:v>0</x:v>
      </x:c>
      <x:c r="Z391" s="24" t="n">
        <x:f>IF(AND(G391="GL.CASH",L391="financing"),P391,0)</x:f>
        <x:v>0</x:v>
      </x:c>
      <x:c r="AA391" s="24" t="n">
        <x:f>IF(AND(G391="GL.CASH",L391="financing"),Q391,0)</x:f>
        <x:v>0</x:v>
      </x:c>
    </x:row>
    <x:row r="392" ht="25" customHeight="1">
      <x:c r="A392" s="3" t="str">
        <x:v>ACT/PAY-LEGAL-M03/2</x:v>
      </x:c>
      <x:c r="B392" s="3" t="str">
        <x:v>PAY-LEGAL-M03</x:v>
      </x:c>
      <x:c r="C392" s="16" t="n">
        <x:v>4</x:v>
      </x:c>
      <x:c r="D392" s="30" t="n">
        <x:v>46496</x:v>
      </x:c>
      <x:c r="E392" s="30" t="n">
        <x:v>46447</x:v>
      </x:c>
      <x:c r="F392" s="30" t="n">
        <x:v>46496</x:v>
      </x:c>
      <x:c r="G392" s="3" t="str">
        <x:v>GL.CASH</x:v>
      </x:c>
      <x:c r="H392" s="3" t="str">
        <x:v>COMP</x:v>
      </x:c>
      <x:c r="I392" s="3" t="str">
        <x:v>V.LEGAL</x:v>
      </x:c>
      <x:c r="J392" s="3" t="str">
        <x:v>MAP.ACTUAL.COST.PAY.V.LEGAL.COMP</x:v>
      </x:c>
      <x:c r="K392" s="3" t="str">
        <x:v>WC.SUPPLIER_AP</x:v>
      </x:c>
      <x:c r="L392" s="3" t="str">
        <x:v>operating</x:v>
      </x:c>
      <x:c r="M392" s="3" t="str">
        <x:v>not_applicable</x:v>
      </x:c>
      <x:c r="N392" s="3" t="str">
        <x:v>not_applicable</x:v>
      </x:c>
      <x:c r="O392" s="3" t="str">
        <x:v>not_applicable</x:v>
      </x:c>
      <x:c r="P392" s="32" t="n">
        <x:v>0</x:v>
      </x:c>
      <x:c r="Q392" s="32" t="n">
        <x:v>11900</x:v>
      </x:c>
      <x:c r="R392" s="24" t="n">
        <x:f>P392-Q392</x:f>
        <x:v>-11900</x:v>
      </x:c>
      <x:c r="S392" s="18" t="n">
        <x:f>'D03_Accounts'!D11</x:f>
        <x:v>0</x:v>
      </x:c>
      <x:c r="T392" s="24" t="n">
        <x:f>R392*S392</x:f>
        <x:v>0</x:v>
      </x:c>
      <x:c r="U392" s="25" t="str">
        <x:f>'D03_Mappings'!E70</x:f>
        <x:v>cash</x:v>
      </x:c>
      <x:c r="V392" s="24" t="str">
        <x:f>IF(I392="",IF(U392="people","PAYROLL","UNMAPPED"),I392)</x:f>
        <x:v>V.LEGAL</x:v>
      </x:c>
      <x:c r="W392" s="24" t="n">
        <x:f>IF(AND(G392="GL.CASH",L392="operating"),Q392,0)</x:f>
        <x:v>11900</x:v>
      </x:c>
      <x:c r="X392" s="24" t="n">
        <x:f>IF(AND(G392="GL.CASH",L392="operating"),P392,0)</x:f>
        <x:v>0</x:v>
      </x:c>
      <x:c r="Y392" s="24" t="n">
        <x:f>IF(AND(G392="GL.CASH",L392="investing"),Q392-P392,0)</x:f>
        <x:v>0</x:v>
      </x:c>
      <x:c r="Z392" s="24" t="n">
        <x:f>IF(AND(G392="GL.CASH",L392="financing"),P392,0)</x:f>
        <x:v>0</x:v>
      </x:c>
      <x:c r="AA392" s="24" t="n">
        <x:f>IF(AND(G392="GL.CASH",L392="financing"),Q392,0)</x:f>
        <x:v>0</x:v>
      </x:c>
    </x:row>
    <x:row r="393" ht="25" customHeight="1">
      <x:c r="A393" s="3" t="str">
        <x:v>ACT/PAY-OFFICE-M03/1</x:v>
      </x:c>
      <x:c r="B393" s="3" t="str">
        <x:v>PAY-OFFICE-M03</x:v>
      </x:c>
      <x:c r="C393" s="16" t="n">
        <x:v>4</x:v>
      </x:c>
      <x:c r="D393" s="30" t="n">
        <x:v>46496</x:v>
      </x:c>
      <x:c r="E393" s="30" t="n">
        <x:v>46447</x:v>
      </x:c>
      <x:c r="F393" s="30" t="n">
        <x:v>46496</x:v>
      </x:c>
      <x:c r="G393" s="3" t="str">
        <x:v>GL.AP.SUPPLIER</x:v>
      </x:c>
      <x:c r="H393" s="3" t="str">
        <x:v>CORP</x:v>
      </x:c>
      <x:c r="I393" s="3" t="str">
        <x:v>V.OFFICE</x:v>
      </x:c>
      <x:c r="J393" s="3" t="str">
        <x:v>MAP.ACTUAL.COST.PAY.V.OFFICE.CORP</x:v>
      </x:c>
      <x:c r="K393" s="3" t="str">
        <x:v>WC.SUPPLIER_AP</x:v>
      </x:c>
      <x:c r="L393" s="3" t="str">
        <x:v>operating</x:v>
      </x:c>
      <x:c r="M393" s="3" t="str">
        <x:v>not_applicable</x:v>
      </x:c>
      <x:c r="N393" s="3" t="str">
        <x:v>not_applicable</x:v>
      </x:c>
      <x:c r="O393" s="3" t="str">
        <x:v>not_applicable</x:v>
      </x:c>
      <x:c r="P393" s="32" t="n">
        <x:v>4547.17</x:v>
      </x:c>
      <x:c r="Q393" s="32" t="n">
        <x:v>0</x:v>
      </x:c>
      <x:c r="R393" s="24" t="n">
        <x:f>P393-Q393</x:f>
        <x:v>4547.17</x:v>
      </x:c>
      <x:c r="S393" s="18" t="n">
        <x:f>'D03_Accounts'!D23</x:f>
        <x:v>0</x:v>
      </x:c>
      <x:c r="T393" s="24" t="n">
        <x:f>R393*S393</x:f>
        <x:v>0</x:v>
      </x:c>
      <x:c r="U393" s="25" t="str">
        <x:f>'D03_Mappings'!E73</x:f>
        <x:v>ap</x:v>
      </x:c>
      <x:c r="V393" s="24" t="str">
        <x:f>IF(I393="",IF(U393="people","PAYROLL","UNMAPPED"),I393)</x:f>
        <x:v>V.OFFICE</x:v>
      </x:c>
      <x:c r="W393" s="24" t="n">
        <x:f>IF(AND(G393="GL.CASH",L393="operating"),Q393,0)</x:f>
        <x:v>0</x:v>
      </x:c>
      <x:c r="X393" s="24" t="n">
        <x:f>IF(AND(G393="GL.CASH",L393="operating"),P393,0)</x:f>
        <x:v>0</x:v>
      </x:c>
      <x:c r="Y393" s="24" t="n">
        <x:f>IF(AND(G393="GL.CASH",L393="investing"),Q393-P393,0)</x:f>
        <x:v>0</x:v>
      </x:c>
      <x:c r="Z393" s="24" t="n">
        <x:f>IF(AND(G393="GL.CASH",L393="financing"),P393,0)</x:f>
        <x:v>0</x:v>
      </x:c>
      <x:c r="AA393" s="24" t="n">
        <x:f>IF(AND(G393="GL.CASH",L393="financing"),Q393,0)</x:f>
        <x:v>0</x:v>
      </x:c>
    </x:row>
    <x:row r="394" ht="25" customHeight="1">
      <x:c r="A394" s="3" t="str">
        <x:v>ACT/PAY-OFFICE-M03/2</x:v>
      </x:c>
      <x:c r="B394" s="3" t="str">
        <x:v>PAY-OFFICE-M03</x:v>
      </x:c>
      <x:c r="C394" s="16" t="n">
        <x:v>4</x:v>
      </x:c>
      <x:c r="D394" s="30" t="n">
        <x:v>46496</x:v>
      </x:c>
      <x:c r="E394" s="30" t="n">
        <x:v>46447</x:v>
      </x:c>
      <x:c r="F394" s="30" t="n">
        <x:v>46496</x:v>
      </x:c>
      <x:c r="G394" s="3" t="str">
        <x:v>GL.CASH</x:v>
      </x:c>
      <x:c r="H394" s="3" t="str">
        <x:v>CORP</x:v>
      </x:c>
      <x:c r="I394" s="3" t="str">
        <x:v>V.OFFICE</x:v>
      </x:c>
      <x:c r="J394" s="3" t="str">
        <x:v>MAP.ACTUAL.COST.PAY.V.OFFICE.CORP</x:v>
      </x:c>
      <x:c r="K394" s="3" t="str">
        <x:v>WC.SUPPLIER_AP</x:v>
      </x:c>
      <x:c r="L394" s="3" t="str">
        <x:v>operating</x:v>
      </x:c>
      <x:c r="M394" s="3" t="str">
        <x:v>not_applicable</x:v>
      </x:c>
      <x:c r="N394" s="3" t="str">
        <x:v>not_applicable</x:v>
      </x:c>
      <x:c r="O394" s="3" t="str">
        <x:v>not_applicable</x:v>
      </x:c>
      <x:c r="P394" s="32" t="n">
        <x:v>0</x:v>
      </x:c>
      <x:c r="Q394" s="32" t="n">
        <x:v>4547.17</x:v>
      </x:c>
      <x:c r="R394" s="24" t="n">
        <x:f>P394-Q394</x:f>
        <x:v>-4547.17</x:v>
      </x:c>
      <x:c r="S394" s="18" t="n">
        <x:f>'D03_Accounts'!D11</x:f>
        <x:v>0</x:v>
      </x:c>
      <x:c r="T394" s="24" t="n">
        <x:f>R394*S394</x:f>
        <x:v>0</x:v>
      </x:c>
      <x:c r="U394" s="25" t="str">
        <x:f>'D03_Mappings'!E74</x:f>
        <x:v>cash</x:v>
      </x:c>
      <x:c r="V394" s="24" t="str">
        <x:f>IF(I394="",IF(U394="people","PAYROLL","UNMAPPED"),I394)</x:f>
        <x:v>V.OFFICE</x:v>
      </x:c>
      <x:c r="W394" s="24" t="n">
        <x:f>IF(AND(G394="GL.CASH",L394="operating"),Q394,0)</x:f>
        <x:v>4547.17</x:v>
      </x:c>
      <x:c r="X394" s="24" t="n">
        <x:f>IF(AND(G394="GL.CASH",L394="operating"),P394,0)</x:f>
        <x:v>0</x:v>
      </x:c>
      <x:c r="Y394" s="24" t="n">
        <x:f>IF(AND(G394="GL.CASH",L394="investing"),Q394-P394,0)</x:f>
        <x:v>0</x:v>
      </x:c>
      <x:c r="Z394" s="24" t="n">
        <x:f>IF(AND(G394="GL.CASH",L394="financing"),P394,0)</x:f>
        <x:v>0</x:v>
      </x:c>
      <x:c r="AA394" s="24" t="n">
        <x:f>IF(AND(G394="GL.CASH",L394="financing"),Q394,0)</x:f>
        <x:v>0</x:v>
      </x:c>
    </x:row>
    <x:row r="395" ht="25" customHeight="1">
      <x:c r="A395" s="3" t="str">
        <x:v>ACT/PAY-PAYADMIN-M03/1</x:v>
      </x:c>
      <x:c r="B395" s="3" t="str">
        <x:v>PAY-PAYADMIN-M03</x:v>
      </x:c>
      <x:c r="C395" s="16" t="n">
        <x:v>4</x:v>
      </x:c>
      <x:c r="D395" s="30" t="n">
        <x:v>46496</x:v>
      </x:c>
      <x:c r="E395" s="30" t="n">
        <x:v>46447</x:v>
      </x:c>
      <x:c r="F395" s="30" t="n">
        <x:v>46496</x:v>
      </x:c>
      <x:c r="G395" s="3" t="str">
        <x:v>GL.AP.SUPPLIER</x:v>
      </x:c>
      <x:c r="H395" s="3" t="str">
        <x:v>FIN</x:v>
      </x:c>
      <x:c r="I395" s="3" t="str">
        <x:v>V.ACCOUNTS</x:v>
      </x:c>
      <x:c r="J395" s="3" t="str">
        <x:v>MAP.ACTUAL.COST.PAY.V.ACCOUNTS.FIN</x:v>
      </x:c>
      <x:c r="K395" s="3" t="str">
        <x:v>WC.SUPPLIER_AP</x:v>
      </x:c>
      <x:c r="L395" s="3" t="str">
        <x:v>operating</x:v>
      </x:c>
      <x:c r="M395" s="3" t="str">
        <x:v>not_applicable</x:v>
      </x:c>
      <x:c r="N395" s="3" t="str">
        <x:v>not_applicable</x:v>
      </x:c>
      <x:c r="O395" s="3" t="str">
        <x:v>not_applicable</x:v>
      </x:c>
      <x:c r="P395" s="32" t="n">
        <x:v>148.75</x:v>
      </x:c>
      <x:c r="Q395" s="32" t="n">
        <x:v>0</x:v>
      </x:c>
      <x:c r="R395" s="24" t="n">
        <x:f>P395-Q395</x:f>
        <x:v>148.75</x:v>
      </x:c>
      <x:c r="S395" s="18" t="n">
        <x:f>'D03_Accounts'!D23</x:f>
        <x:v>0</x:v>
      </x:c>
      <x:c r="T395" s="24" t="n">
        <x:f>R395*S395</x:f>
        <x:v>0</x:v>
      </x:c>
      <x:c r="U395" s="25" t="str">
        <x:f>'D03_Mappings'!E57</x:f>
        <x:v>ap</x:v>
      </x:c>
      <x:c r="V395" s="24" t="str">
        <x:f>IF(I395="",IF(U395="people","PAYROLL","UNMAPPED"),I395)</x:f>
        <x:v>V.ACCOUNTS</x:v>
      </x:c>
      <x:c r="W395" s="24" t="n">
        <x:f>IF(AND(G395="GL.CASH",L395="operating"),Q395,0)</x:f>
        <x:v>0</x:v>
      </x:c>
      <x:c r="X395" s="24" t="n">
        <x:f>IF(AND(G395="GL.CASH",L395="operating"),P395,0)</x:f>
        <x:v>0</x:v>
      </x:c>
      <x:c r="Y395" s="24" t="n">
        <x:f>IF(AND(G395="GL.CASH",L395="investing"),Q395-P395,0)</x:f>
        <x:v>0</x:v>
      </x:c>
      <x:c r="Z395" s="24" t="n">
        <x:f>IF(AND(G395="GL.CASH",L395="financing"),P395,0)</x:f>
        <x:v>0</x:v>
      </x:c>
      <x:c r="AA395" s="24" t="n">
        <x:f>IF(AND(G395="GL.CASH",L395="financing"),Q395,0)</x:f>
        <x:v>0</x:v>
      </x:c>
    </x:row>
    <x:row r="396" ht="25" customHeight="1">
      <x:c r="A396" s="3" t="str">
        <x:v>ACT/PAY-PAYADMIN-M03/2</x:v>
      </x:c>
      <x:c r="B396" s="3" t="str">
        <x:v>PAY-PAYADMIN-M03</x:v>
      </x:c>
      <x:c r="C396" s="16" t="n">
        <x:v>4</x:v>
      </x:c>
      <x:c r="D396" s="30" t="n">
        <x:v>46496</x:v>
      </x:c>
      <x:c r="E396" s="30" t="n">
        <x:v>46447</x:v>
      </x:c>
      <x:c r="F396" s="30" t="n">
        <x:v>46496</x:v>
      </x:c>
      <x:c r="G396" s="3" t="str">
        <x:v>GL.CASH</x:v>
      </x:c>
      <x:c r="H396" s="3" t="str">
        <x:v>FIN</x:v>
      </x:c>
      <x:c r="I396" s="3" t="str">
        <x:v>V.ACCOUNTS</x:v>
      </x:c>
      <x:c r="J396" s="3" t="str">
        <x:v>MAP.ACTUAL.COST.PAY.V.ACCOUNTS.FIN</x:v>
      </x:c>
      <x:c r="K396" s="3" t="str">
        <x:v>WC.SUPPLIER_AP</x:v>
      </x:c>
      <x:c r="L396" s="3" t="str">
        <x:v>operating</x:v>
      </x:c>
      <x:c r="M396" s="3" t="str">
        <x:v>not_applicable</x:v>
      </x:c>
      <x:c r="N396" s="3" t="str">
        <x:v>not_applicable</x:v>
      </x:c>
      <x:c r="O396" s="3" t="str">
        <x:v>not_applicable</x:v>
      </x:c>
      <x:c r="P396" s="32" t="n">
        <x:v>0</x:v>
      </x:c>
      <x:c r="Q396" s="32" t="n">
        <x:v>148.75</x:v>
      </x:c>
      <x:c r="R396" s="24" t="n">
        <x:f>P396-Q396</x:f>
        <x:v>-148.75</x:v>
      </x:c>
      <x:c r="S396" s="18" t="n">
        <x:f>'D03_Accounts'!D11</x:f>
        <x:v>0</x:v>
      </x:c>
      <x:c r="T396" s="24" t="n">
        <x:f>R396*S396</x:f>
        <x:v>0</x:v>
      </x:c>
      <x:c r="U396" s="25" t="str">
        <x:f>'D03_Mappings'!E58</x:f>
        <x:v>cash</x:v>
      </x:c>
      <x:c r="V396" s="24" t="str">
        <x:f>IF(I396="",IF(U396="people","PAYROLL","UNMAPPED"),I396)</x:f>
        <x:v>V.ACCOUNTS</x:v>
      </x:c>
      <x:c r="W396" s="24" t="n">
        <x:f>IF(AND(G396="GL.CASH",L396="operating"),Q396,0)</x:f>
        <x:v>148.75</x:v>
      </x:c>
      <x:c r="X396" s="24" t="n">
        <x:f>IF(AND(G396="GL.CASH",L396="operating"),P396,0)</x:f>
        <x:v>0</x:v>
      </x:c>
      <x:c r="Y396" s="24" t="n">
        <x:f>IF(AND(G396="GL.CASH",L396="investing"),Q396-P396,0)</x:f>
        <x:v>0</x:v>
      </x:c>
      <x:c r="Z396" s="24" t="n">
        <x:f>IF(AND(G396="GL.CASH",L396="financing"),P396,0)</x:f>
        <x:v>0</x:v>
      </x:c>
      <x:c r="AA396" s="24" t="n">
        <x:f>IF(AND(G396="GL.CASH",L396="financing"),Q396,0)</x:f>
        <x:v>0</x:v>
      </x:c>
    </x:row>
    <x:row r="397" ht="25" customHeight="1">
      <x:c r="A397" s="3" t="str">
        <x:v>ACT/PAY-SW-M03-P01/1</x:v>
      </x:c>
      <x:c r="B397" s="3" t="str">
        <x:v>PAY-SW-M03-P01</x:v>
      </x:c>
      <x:c r="C397" s="16" t="n">
        <x:v>4</x:v>
      </x:c>
      <x:c r="D397" s="30" t="n">
        <x:v>46496</x:v>
      </x:c>
      <x:c r="E397" s="30" t="n">
        <x:v>46447</x:v>
      </x:c>
      <x:c r="F397" s="30" t="n">
        <x:v>46496</x:v>
      </x:c>
      <x:c r="G397" s="3" t="str">
        <x:v>GL.AP.SUPPLIER</x:v>
      </x:c>
      <x:c r="H397" s="3" t="str">
        <x:v>MGMT</x:v>
      </x:c>
      <x:c r="I397" s="3" t="str">
        <x:v>V.SOFTWARE</x:v>
      </x:c>
      <x:c r="J397" s="3" t="str">
        <x:v>MAP.ACTUAL.COST.PAY.V.SOFTWARE.MGMT</x:v>
      </x:c>
      <x:c r="K397" s="3" t="str">
        <x:v>WC.SUPPLIER_AP</x:v>
      </x:c>
      <x:c r="L397" s="3" t="str">
        <x:v>operating</x:v>
      </x:c>
      <x:c r="M397" s="3" t="str">
        <x:v>not_applicable</x:v>
      </x:c>
      <x:c r="N397" s="3" t="str">
        <x:v>not_applicable</x:v>
      </x:c>
      <x:c r="O397" s="3" t="str">
        <x:v>not_applicable</x:v>
      </x:c>
      <x:c r="P397" s="32" t="n">
        <x:v>450</x:v>
      </x:c>
      <x:c r="Q397" s="32" t="n">
        <x:v>0</x:v>
      </x:c>
      <x:c r="R397" s="24" t="n">
        <x:f>P397-Q397</x:f>
        <x:v>450</x:v>
      </x:c>
      <x:c r="S397" s="18" t="n">
        <x:f>'D03_Accounts'!D23</x:f>
        <x:v>0</x:v>
      </x:c>
      <x:c r="T397" s="24" t="n">
        <x:f>R397*S397</x:f>
        <x:v>0</x:v>
      </x:c>
      <x:c r="U397" s="25" t="str">
        <x:f>'D03_Mappings'!E87</x:f>
        <x:v>ap</x:v>
      </x:c>
      <x:c r="V397" s="24" t="str">
        <x:f>IF(I397="",IF(U397="people","PAYROLL","UNMAPPED"),I397)</x:f>
        <x:v>V.SOFTWARE</x:v>
      </x:c>
      <x:c r="W397" s="24" t="n">
        <x:f>IF(AND(G397="GL.CASH",L397="operating"),Q397,0)</x:f>
        <x:v>0</x:v>
      </x:c>
      <x:c r="X397" s="24" t="n">
        <x:f>IF(AND(G397="GL.CASH",L397="operating"),P397,0)</x:f>
        <x:v>0</x:v>
      </x:c>
      <x:c r="Y397" s="24" t="n">
        <x:f>IF(AND(G397="GL.CASH",L397="investing"),Q397-P397,0)</x:f>
        <x:v>0</x:v>
      </x:c>
      <x:c r="Z397" s="24" t="n">
        <x:f>IF(AND(G397="GL.CASH",L397="financing"),P397,0)</x:f>
        <x:v>0</x:v>
      </x:c>
      <x:c r="AA397" s="24" t="n">
        <x:f>IF(AND(G397="GL.CASH",L397="financing"),Q397,0)</x:f>
        <x:v>0</x:v>
      </x:c>
    </x:row>
    <x:row r="398" ht="25" customHeight="1">
      <x:c r="A398" s="3" t="str">
        <x:v>ACT/PAY-SW-M03-P01/2</x:v>
      </x:c>
      <x:c r="B398" s="3" t="str">
        <x:v>PAY-SW-M03-P01</x:v>
      </x:c>
      <x:c r="C398" s="16" t="n">
        <x:v>4</x:v>
      </x:c>
      <x:c r="D398" s="30" t="n">
        <x:v>46496</x:v>
      </x:c>
      <x:c r="E398" s="30" t="n">
        <x:v>46447</x:v>
      </x:c>
      <x:c r="F398" s="30" t="n">
        <x:v>46496</x:v>
      </x:c>
      <x:c r="G398" s="3" t="str">
        <x:v>GL.CASH</x:v>
      </x:c>
      <x:c r="H398" s="3" t="str">
        <x:v>MGMT</x:v>
      </x:c>
      <x:c r="I398" s="3" t="str">
        <x:v>V.SOFTWARE</x:v>
      </x:c>
      <x:c r="J398" s="3" t="str">
        <x:v>MAP.ACTUAL.COST.PAY.V.SOFTWARE.MGMT</x:v>
      </x:c>
      <x:c r="K398" s="3" t="str">
        <x:v>WC.SUPPLIER_AP</x:v>
      </x:c>
      <x:c r="L398" s="3" t="str">
        <x:v>operating</x:v>
      </x:c>
      <x:c r="M398" s="3" t="str">
        <x:v>not_applicable</x:v>
      </x:c>
      <x:c r="N398" s="3" t="str">
        <x:v>not_applicable</x:v>
      </x:c>
      <x:c r="O398" s="3" t="str">
        <x:v>not_applicable</x:v>
      </x:c>
      <x:c r="P398" s="32" t="n">
        <x:v>0</x:v>
      </x:c>
      <x:c r="Q398" s="32" t="n">
        <x:v>450</x:v>
      </x:c>
      <x:c r="R398" s="24" t="n">
        <x:f>P398-Q398</x:f>
        <x:v>-450</x:v>
      </x:c>
      <x:c r="S398" s="18" t="n">
        <x:f>'D03_Accounts'!D11</x:f>
        <x:v>0</x:v>
      </x:c>
      <x:c r="T398" s="24" t="n">
        <x:f>R398*S398</x:f>
        <x:v>0</x:v>
      </x:c>
      <x:c r="U398" s="25" t="str">
        <x:f>'D03_Mappings'!E88</x:f>
        <x:v>cash</x:v>
      </x:c>
      <x:c r="V398" s="24" t="str">
        <x:f>IF(I398="",IF(U398="people","PAYROLL","UNMAPPED"),I398)</x:f>
        <x:v>V.SOFTWARE</x:v>
      </x:c>
      <x:c r="W398" s="24" t="n">
        <x:f>IF(AND(G398="GL.CASH",L398="operating"),Q398,0)</x:f>
        <x:v>450</x:v>
      </x:c>
      <x:c r="X398" s="24" t="n">
        <x:f>IF(AND(G398="GL.CASH",L398="operating"),P398,0)</x:f>
        <x:v>0</x:v>
      </x:c>
      <x:c r="Y398" s="24" t="n">
        <x:f>IF(AND(G398="GL.CASH",L398="investing"),Q398-P398,0)</x:f>
        <x:v>0</x:v>
      </x:c>
      <x:c r="Z398" s="24" t="n">
        <x:f>IF(AND(G398="GL.CASH",L398="financing"),P398,0)</x:f>
        <x:v>0</x:v>
      </x:c>
      <x:c r="AA398" s="24" t="n">
        <x:f>IF(AND(G398="GL.CASH",L398="financing"),Q398,0)</x:f>
        <x:v>0</x:v>
      </x:c>
    </x:row>
    <x:row r="399" ht="25" customHeight="1">
      <x:c r="A399" s="3" t="str">
        <x:v>ACT/PAY-SW-M03-P02/1</x:v>
      </x:c>
      <x:c r="B399" s="3" t="str">
        <x:v>PAY-SW-M03-P02</x:v>
      </x:c>
      <x:c r="C399" s="16" t="n">
        <x:v>4</x:v>
      </x:c>
      <x:c r="D399" s="30" t="n">
        <x:v>46496</x:v>
      </x:c>
      <x:c r="E399" s="30" t="n">
        <x:v>46447</x:v>
      </x:c>
      <x:c r="F399" s="30" t="n">
        <x:v>46496</x:v>
      </x:c>
      <x:c r="G399" s="3" t="str">
        <x:v>GL.AP.SUPPLIER</x:v>
      </x:c>
      <x:c r="H399" s="3" t="str">
        <x:v>ENG</x:v>
      </x:c>
      <x:c r="I399" s="3" t="str">
        <x:v>V.SOFTWARE</x:v>
      </x:c>
      <x:c r="J399" s="3" t="str">
        <x:v>MAP.ACTUAL.COST.PAY.V.SOFTWARE.ENG</x:v>
      </x:c>
      <x:c r="K399" s="3" t="str">
        <x:v>WC.SUPPLIER_AP</x:v>
      </x:c>
      <x:c r="L399" s="3" t="str">
        <x:v>operating</x:v>
      </x:c>
      <x:c r="M399" s="3" t="str">
        <x:v>not_applicable</x:v>
      </x:c>
      <x:c r="N399" s="3" t="str">
        <x:v>not_applicable</x:v>
      </x:c>
      <x:c r="O399" s="3" t="str">
        <x:v>not_applicable</x:v>
      </x:c>
      <x:c r="P399" s="32" t="n">
        <x:v>450</x:v>
      </x:c>
      <x:c r="Q399" s="32" t="n">
        <x:v>0</x:v>
      </x:c>
      <x:c r="R399" s="24" t="n">
        <x:f>P399-Q399</x:f>
        <x:v>450</x:v>
      </x:c>
      <x:c r="S399" s="18" t="n">
        <x:f>'D03_Accounts'!D23</x:f>
        <x:v>0</x:v>
      </x:c>
      <x:c r="T399" s="24" t="n">
        <x:f>R399*S399</x:f>
        <x:v>0</x:v>
      </x:c>
      <x:c r="U399" s="25" t="str">
        <x:f>'D03_Mappings'!E85</x:f>
        <x:v>ap</x:v>
      </x:c>
      <x:c r="V399" s="24" t="str">
        <x:f>IF(I399="",IF(U399="people","PAYROLL","UNMAPPED"),I399)</x:f>
        <x:v>V.SOFTWARE</x:v>
      </x:c>
      <x:c r="W399" s="24" t="n">
        <x:f>IF(AND(G399="GL.CASH",L399="operating"),Q399,0)</x:f>
        <x:v>0</x:v>
      </x:c>
      <x:c r="X399" s="24" t="n">
        <x:f>IF(AND(G399="GL.CASH",L399="operating"),P399,0)</x:f>
        <x:v>0</x:v>
      </x:c>
      <x:c r="Y399" s="24" t="n">
        <x:f>IF(AND(G399="GL.CASH",L399="investing"),Q399-P399,0)</x:f>
        <x:v>0</x:v>
      </x:c>
      <x:c r="Z399" s="24" t="n">
        <x:f>IF(AND(G399="GL.CASH",L399="financing"),P399,0)</x:f>
        <x:v>0</x:v>
      </x:c>
      <x:c r="AA399" s="24" t="n">
        <x:f>IF(AND(G399="GL.CASH",L399="financing"),Q399,0)</x:f>
        <x:v>0</x:v>
      </x:c>
    </x:row>
    <x:row r="400" ht="25" customHeight="1">
      <x:c r="A400" s="3" t="str">
        <x:v>ACT/PAY-SW-M03-P02/2</x:v>
      </x:c>
      <x:c r="B400" s="3" t="str">
        <x:v>PAY-SW-M03-P02</x:v>
      </x:c>
      <x:c r="C400" s="16" t="n">
        <x:v>4</x:v>
      </x:c>
      <x:c r="D400" s="30" t="n">
        <x:v>46496</x:v>
      </x:c>
      <x:c r="E400" s="30" t="n">
        <x:v>46447</x:v>
      </x:c>
      <x:c r="F400" s="30" t="n">
        <x:v>46496</x:v>
      </x:c>
      <x:c r="G400" s="3" t="str">
        <x:v>GL.CASH</x:v>
      </x:c>
      <x:c r="H400" s="3" t="str">
        <x:v>ENG</x:v>
      </x:c>
      <x:c r="I400" s="3" t="str">
        <x:v>V.SOFTWARE</x:v>
      </x:c>
      <x:c r="J400" s="3" t="str">
        <x:v>MAP.ACTUAL.COST.PAY.V.SOFTWARE.ENG</x:v>
      </x:c>
      <x:c r="K400" s="3" t="str">
        <x:v>WC.SUPPLIER_AP</x:v>
      </x:c>
      <x:c r="L400" s="3" t="str">
        <x:v>operating</x:v>
      </x:c>
      <x:c r="M400" s="3" t="str">
        <x:v>not_applicable</x:v>
      </x:c>
      <x:c r="N400" s="3" t="str">
        <x:v>not_applicable</x:v>
      </x:c>
      <x:c r="O400" s="3" t="str">
        <x:v>not_applicable</x:v>
      </x:c>
      <x:c r="P400" s="32" t="n">
        <x:v>0</x:v>
      </x:c>
      <x:c r="Q400" s="32" t="n">
        <x:v>450</x:v>
      </x:c>
      <x:c r="R400" s="24" t="n">
        <x:f>P400-Q400</x:f>
        <x:v>-450</x:v>
      </x:c>
      <x:c r="S400" s="18" t="n">
        <x:f>'D03_Accounts'!D11</x:f>
        <x:v>0</x:v>
      </x:c>
      <x:c r="T400" s="24" t="n">
        <x:f>R400*S400</x:f>
        <x:v>0</x:v>
      </x:c>
      <x:c r="U400" s="25" t="str">
        <x:f>'D03_Mappings'!E86</x:f>
        <x:v>cash</x:v>
      </x:c>
      <x:c r="V400" s="24" t="str">
        <x:f>IF(I400="",IF(U400="people","PAYROLL","UNMAPPED"),I400)</x:f>
        <x:v>V.SOFTWARE</x:v>
      </x:c>
      <x:c r="W400" s="24" t="n">
        <x:f>IF(AND(G400="GL.CASH",L400="operating"),Q400,0)</x:f>
        <x:v>450</x:v>
      </x:c>
      <x:c r="X400" s="24" t="n">
        <x:f>IF(AND(G400="GL.CASH",L400="operating"),P400,0)</x:f>
        <x:v>0</x:v>
      </x:c>
      <x:c r="Y400" s="24" t="n">
        <x:f>IF(AND(G400="GL.CASH",L400="investing"),Q400-P400,0)</x:f>
        <x:v>0</x:v>
      </x:c>
      <x:c r="Z400" s="24" t="n">
        <x:f>IF(AND(G400="GL.CASH",L400="financing"),P400,0)</x:f>
        <x:v>0</x:v>
      </x:c>
      <x:c r="AA400" s="24" t="n">
        <x:f>IF(AND(G400="GL.CASH",L400="financing"),Q400,0)</x:f>
        <x:v>0</x:v>
      </x:c>
    </x:row>
    <x:row r="401" ht="25" customHeight="1">
      <x:c r="A401" s="3" t="str">
        <x:v>ACT/PAY-SW-M03-P03/1</x:v>
      </x:c>
      <x:c r="B401" s="3" t="str">
        <x:v>PAY-SW-M03-P03</x:v>
      </x:c>
      <x:c r="C401" s="16" t="n">
        <x:v>4</x:v>
      </x:c>
      <x:c r="D401" s="30" t="n">
        <x:v>46496</x:v>
      </x:c>
      <x:c r="E401" s="30" t="n">
        <x:v>46447</x:v>
      </x:c>
      <x:c r="F401" s="30" t="n">
        <x:v>46496</x:v>
      </x:c>
      <x:c r="G401" s="3" t="str">
        <x:v>GL.AP.SUPPLIER</x:v>
      </x:c>
      <x:c r="H401" s="3" t="str">
        <x:v>ENG</x:v>
      </x:c>
      <x:c r="I401" s="3" t="str">
        <x:v>V.SOFTWARE</x:v>
      </x:c>
      <x:c r="J401" s="3" t="str">
        <x:v>MAP.ACTUAL.COST.PAY.V.SOFTWARE.ENG</x:v>
      </x:c>
      <x:c r="K401" s="3" t="str">
        <x:v>WC.SUPPLIER_AP</x:v>
      </x:c>
      <x:c r="L401" s="3" t="str">
        <x:v>operating</x:v>
      </x:c>
      <x:c r="M401" s="3" t="str">
        <x:v>not_applicable</x:v>
      </x:c>
      <x:c r="N401" s="3" t="str">
        <x:v>not_applicable</x:v>
      </x:c>
      <x:c r="O401" s="3" t="str">
        <x:v>not_applicable</x:v>
      </x:c>
      <x:c r="P401" s="32" t="n">
        <x:v>450</x:v>
      </x:c>
      <x:c r="Q401" s="32" t="n">
        <x:v>0</x:v>
      </x:c>
      <x:c r="R401" s="24" t="n">
        <x:f>P401-Q401</x:f>
        <x:v>450</x:v>
      </x:c>
      <x:c r="S401" s="18" t="n">
        <x:f>'D03_Accounts'!D23</x:f>
        <x:v>0</x:v>
      </x:c>
      <x:c r="T401" s="24" t="n">
        <x:f>R401*S401</x:f>
        <x:v>0</x:v>
      </x:c>
      <x:c r="U401" s="25" t="str">
        <x:f>'D03_Mappings'!E85</x:f>
        <x:v>ap</x:v>
      </x:c>
      <x:c r="V401" s="24" t="str">
        <x:f>IF(I401="",IF(U401="people","PAYROLL","UNMAPPED"),I401)</x:f>
        <x:v>V.SOFTWARE</x:v>
      </x:c>
      <x:c r="W401" s="24" t="n">
        <x:f>IF(AND(G401="GL.CASH",L401="operating"),Q401,0)</x:f>
        <x:v>0</x:v>
      </x:c>
      <x:c r="X401" s="24" t="n">
        <x:f>IF(AND(G401="GL.CASH",L401="operating"),P401,0)</x:f>
        <x:v>0</x:v>
      </x:c>
      <x:c r="Y401" s="24" t="n">
        <x:f>IF(AND(G401="GL.CASH",L401="investing"),Q401-P401,0)</x:f>
        <x:v>0</x:v>
      </x:c>
      <x:c r="Z401" s="24" t="n">
        <x:f>IF(AND(G401="GL.CASH",L401="financing"),P401,0)</x:f>
        <x:v>0</x:v>
      </x:c>
      <x:c r="AA401" s="24" t="n">
        <x:f>IF(AND(G401="GL.CASH",L401="financing"),Q401,0)</x:f>
        <x:v>0</x:v>
      </x:c>
    </x:row>
    <x:row r="402" ht="25" customHeight="1">
      <x:c r="A402" s="3" t="str">
        <x:v>ACT/PAY-SW-M03-P03/2</x:v>
      </x:c>
      <x:c r="B402" s="3" t="str">
        <x:v>PAY-SW-M03-P03</x:v>
      </x:c>
      <x:c r="C402" s="16" t="n">
        <x:v>4</x:v>
      </x:c>
      <x:c r="D402" s="30" t="n">
        <x:v>46496</x:v>
      </x:c>
      <x:c r="E402" s="30" t="n">
        <x:v>46447</x:v>
      </x:c>
      <x:c r="F402" s="30" t="n">
        <x:v>46496</x:v>
      </x:c>
      <x:c r="G402" s="3" t="str">
        <x:v>GL.CASH</x:v>
      </x:c>
      <x:c r="H402" s="3" t="str">
        <x:v>ENG</x:v>
      </x:c>
      <x:c r="I402" s="3" t="str">
        <x:v>V.SOFTWARE</x:v>
      </x:c>
      <x:c r="J402" s="3" t="str">
        <x:v>MAP.ACTUAL.COST.PAY.V.SOFTWARE.ENG</x:v>
      </x:c>
      <x:c r="K402" s="3" t="str">
        <x:v>WC.SUPPLIER_AP</x:v>
      </x:c>
      <x:c r="L402" s="3" t="str">
        <x:v>operating</x:v>
      </x:c>
      <x:c r="M402" s="3" t="str">
        <x:v>not_applicable</x:v>
      </x:c>
      <x:c r="N402" s="3" t="str">
        <x:v>not_applicable</x:v>
      </x:c>
      <x:c r="O402" s="3" t="str">
        <x:v>not_applicable</x:v>
      </x:c>
      <x:c r="P402" s="32" t="n">
        <x:v>0</x:v>
      </x:c>
      <x:c r="Q402" s="32" t="n">
        <x:v>450</x:v>
      </x:c>
      <x:c r="R402" s="24" t="n">
        <x:f>P402-Q402</x:f>
        <x:v>-450</x:v>
      </x:c>
      <x:c r="S402" s="18" t="n">
        <x:f>'D03_Accounts'!D11</x:f>
        <x:v>0</x:v>
      </x:c>
      <x:c r="T402" s="24" t="n">
        <x:f>R402*S402</x:f>
        <x:v>0</x:v>
      </x:c>
      <x:c r="U402" s="25" t="str">
        <x:f>'D03_Mappings'!E86</x:f>
        <x:v>cash</x:v>
      </x:c>
      <x:c r="V402" s="24" t="str">
        <x:f>IF(I402="",IF(U402="people","PAYROLL","UNMAPPED"),I402)</x:f>
        <x:v>V.SOFTWARE</x:v>
      </x:c>
      <x:c r="W402" s="24" t="n">
        <x:f>IF(AND(G402="GL.CASH",L402="operating"),Q402,0)</x:f>
        <x:v>450</x:v>
      </x:c>
      <x:c r="X402" s="24" t="n">
        <x:f>IF(AND(G402="GL.CASH",L402="operating"),P402,0)</x:f>
        <x:v>0</x:v>
      </x:c>
      <x:c r="Y402" s="24" t="n">
        <x:f>IF(AND(G402="GL.CASH",L402="investing"),Q402-P402,0)</x:f>
        <x:v>0</x:v>
      </x:c>
      <x:c r="Z402" s="24" t="n">
        <x:f>IF(AND(G402="GL.CASH",L402="financing"),P402,0)</x:f>
        <x:v>0</x:v>
      </x:c>
      <x:c r="AA402" s="24" t="n">
        <x:f>IF(AND(G402="GL.CASH",L402="financing"),Q402,0)</x:f>
        <x:v>0</x:v>
      </x:c>
    </x:row>
    <x:row r="403" ht="25" customHeight="1">
      <x:c r="A403" s="3" t="str">
        <x:v>ACT/PAY-SW-M03-P04/1</x:v>
      </x:c>
      <x:c r="B403" s="3" t="str">
        <x:v>PAY-SW-M03-P04</x:v>
      </x:c>
      <x:c r="C403" s="16" t="n">
        <x:v>4</x:v>
      </x:c>
      <x:c r="D403" s="30" t="n">
        <x:v>46496</x:v>
      </x:c>
      <x:c r="E403" s="30" t="n">
        <x:v>46447</x:v>
      </x:c>
      <x:c r="F403" s="30" t="n">
        <x:v>46496</x:v>
      </x:c>
      <x:c r="G403" s="3" t="str">
        <x:v>GL.AP.SUPPLIER</x:v>
      </x:c>
      <x:c r="H403" s="3" t="str">
        <x:v>ENG</x:v>
      </x:c>
      <x:c r="I403" s="3" t="str">
        <x:v>V.SOFTWARE</x:v>
      </x:c>
      <x:c r="J403" s="3" t="str">
        <x:v>MAP.ACTUAL.COST.PAY.V.SOFTWARE.ENG</x:v>
      </x:c>
      <x:c r="K403" s="3" t="str">
        <x:v>WC.SUPPLIER_AP</x:v>
      </x:c>
      <x:c r="L403" s="3" t="str">
        <x:v>operating</x:v>
      </x:c>
      <x:c r="M403" s="3" t="str">
        <x:v>not_applicable</x:v>
      </x:c>
      <x:c r="N403" s="3" t="str">
        <x:v>not_applicable</x:v>
      </x:c>
      <x:c r="O403" s="3" t="str">
        <x:v>not_applicable</x:v>
      </x:c>
      <x:c r="P403" s="32" t="n">
        <x:v>450</x:v>
      </x:c>
      <x:c r="Q403" s="32" t="n">
        <x:v>0</x:v>
      </x:c>
      <x:c r="R403" s="24" t="n">
        <x:f>P403-Q403</x:f>
        <x:v>450</x:v>
      </x:c>
      <x:c r="S403" s="18" t="n">
        <x:f>'D03_Accounts'!D23</x:f>
        <x:v>0</x:v>
      </x:c>
      <x:c r="T403" s="24" t="n">
        <x:f>R403*S403</x:f>
        <x:v>0</x:v>
      </x:c>
      <x:c r="U403" s="25" t="str">
        <x:f>'D03_Mappings'!E85</x:f>
        <x:v>ap</x:v>
      </x:c>
      <x:c r="V403" s="24" t="str">
        <x:f>IF(I403="",IF(U403="people","PAYROLL","UNMAPPED"),I403)</x:f>
        <x:v>V.SOFTWARE</x:v>
      </x:c>
      <x:c r="W403" s="24" t="n">
        <x:f>IF(AND(G403="GL.CASH",L403="operating"),Q403,0)</x:f>
        <x:v>0</x:v>
      </x:c>
      <x:c r="X403" s="24" t="n">
        <x:f>IF(AND(G403="GL.CASH",L403="operating"),P403,0)</x:f>
        <x:v>0</x:v>
      </x:c>
      <x:c r="Y403" s="24" t="n">
        <x:f>IF(AND(G403="GL.CASH",L403="investing"),Q403-P403,0)</x:f>
        <x:v>0</x:v>
      </x:c>
      <x:c r="Z403" s="24" t="n">
        <x:f>IF(AND(G403="GL.CASH",L403="financing"),P403,0)</x:f>
        <x:v>0</x:v>
      </x:c>
      <x:c r="AA403" s="24" t="n">
        <x:f>IF(AND(G403="GL.CASH",L403="financing"),Q403,0)</x:f>
        <x:v>0</x:v>
      </x:c>
    </x:row>
    <x:row r="404" ht="25" customHeight="1">
      <x:c r="A404" s="3" t="str">
        <x:v>ACT/PAY-SW-M03-P04/2</x:v>
      </x:c>
      <x:c r="B404" s="3" t="str">
        <x:v>PAY-SW-M03-P04</x:v>
      </x:c>
      <x:c r="C404" s="16" t="n">
        <x:v>4</x:v>
      </x:c>
      <x:c r="D404" s="30" t="n">
        <x:v>46496</x:v>
      </x:c>
      <x:c r="E404" s="30" t="n">
        <x:v>46447</x:v>
      </x:c>
      <x:c r="F404" s="30" t="n">
        <x:v>46496</x:v>
      </x:c>
      <x:c r="G404" s="3" t="str">
        <x:v>GL.CASH</x:v>
      </x:c>
      <x:c r="H404" s="3" t="str">
        <x:v>ENG</x:v>
      </x:c>
      <x:c r="I404" s="3" t="str">
        <x:v>V.SOFTWARE</x:v>
      </x:c>
      <x:c r="J404" s="3" t="str">
        <x:v>MAP.ACTUAL.COST.PAY.V.SOFTWARE.ENG</x:v>
      </x:c>
      <x:c r="K404" s="3" t="str">
        <x:v>WC.SUPPLIER_AP</x:v>
      </x:c>
      <x:c r="L404" s="3" t="str">
        <x:v>operating</x:v>
      </x:c>
      <x:c r="M404" s="3" t="str">
        <x:v>not_applicable</x:v>
      </x:c>
      <x:c r="N404" s="3" t="str">
        <x:v>not_applicable</x:v>
      </x:c>
      <x:c r="O404" s="3" t="str">
        <x:v>not_applicable</x:v>
      </x:c>
      <x:c r="P404" s="32" t="n">
        <x:v>0</x:v>
      </x:c>
      <x:c r="Q404" s="32" t="n">
        <x:v>450</x:v>
      </x:c>
      <x:c r="R404" s="24" t="n">
        <x:f>P404-Q404</x:f>
        <x:v>-450</x:v>
      </x:c>
      <x:c r="S404" s="18" t="n">
        <x:f>'D03_Accounts'!D11</x:f>
        <x:v>0</x:v>
      </x:c>
      <x:c r="T404" s="24" t="n">
        <x:f>R404*S404</x:f>
        <x:v>0</x:v>
      </x:c>
      <x:c r="U404" s="25" t="str">
        <x:f>'D03_Mappings'!E86</x:f>
        <x:v>cash</x:v>
      </x:c>
      <x:c r="V404" s="24" t="str">
        <x:f>IF(I404="",IF(U404="people","PAYROLL","UNMAPPED"),I404)</x:f>
        <x:v>V.SOFTWARE</x:v>
      </x:c>
      <x:c r="W404" s="24" t="n">
        <x:f>IF(AND(G404="GL.CASH",L404="operating"),Q404,0)</x:f>
        <x:v>450</x:v>
      </x:c>
      <x:c r="X404" s="24" t="n">
        <x:f>IF(AND(G404="GL.CASH",L404="operating"),P404,0)</x:f>
        <x:v>0</x:v>
      </x:c>
      <x:c r="Y404" s="24" t="n">
        <x:f>IF(AND(G404="GL.CASH",L404="investing"),Q404-P404,0)</x:f>
        <x:v>0</x:v>
      </x:c>
      <x:c r="Z404" s="24" t="n">
        <x:f>IF(AND(G404="GL.CASH",L404="financing"),P404,0)</x:f>
        <x:v>0</x:v>
      </x:c>
      <x:c r="AA404" s="24" t="n">
        <x:f>IF(AND(G404="GL.CASH",L404="financing"),Q404,0)</x:f>
        <x:v>0</x:v>
      </x:c>
    </x:row>
    <x:row r="405" ht="25" customHeight="1">
      <x:c r="A405" s="3" t="str">
        <x:v>ACT/PAY-SW-M03-P05/1</x:v>
      </x:c>
      <x:c r="B405" s="3" t="str">
        <x:v>PAY-SW-M03-P05</x:v>
      </x:c>
      <x:c r="C405" s="16" t="n">
        <x:v>4</x:v>
      </x:c>
      <x:c r="D405" s="30" t="n">
        <x:v>46496</x:v>
      </x:c>
      <x:c r="E405" s="30" t="n">
        <x:v>46447</x:v>
      </x:c>
      <x:c r="F405" s="30" t="n">
        <x:v>46496</x:v>
      </x:c>
      <x:c r="G405" s="3" t="str">
        <x:v>GL.AP.SUPPLIER</x:v>
      </x:c>
      <x:c r="H405" s="3" t="str">
        <x:v>ENG</x:v>
      </x:c>
      <x:c r="I405" s="3" t="str">
        <x:v>V.SOFTWARE</x:v>
      </x:c>
      <x:c r="J405" s="3" t="str">
        <x:v>MAP.ACTUAL.COST.PAY.V.SOFTWARE.ENG</x:v>
      </x:c>
      <x:c r="K405" s="3" t="str">
        <x:v>WC.SUPPLIER_AP</x:v>
      </x:c>
      <x:c r="L405" s="3" t="str">
        <x:v>operating</x:v>
      </x:c>
      <x:c r="M405" s="3" t="str">
        <x:v>not_applicable</x:v>
      </x:c>
      <x:c r="N405" s="3" t="str">
        <x:v>not_applicable</x:v>
      </x:c>
      <x:c r="O405" s="3" t="str">
        <x:v>not_applicable</x:v>
      </x:c>
      <x:c r="P405" s="32" t="n">
        <x:v>450</x:v>
      </x:c>
      <x:c r="Q405" s="32" t="n">
        <x:v>0</x:v>
      </x:c>
      <x:c r="R405" s="24" t="n">
        <x:f>P405-Q405</x:f>
        <x:v>450</x:v>
      </x:c>
      <x:c r="S405" s="18" t="n">
        <x:f>'D03_Accounts'!D23</x:f>
        <x:v>0</x:v>
      </x:c>
      <x:c r="T405" s="24" t="n">
        <x:f>R405*S405</x:f>
        <x:v>0</x:v>
      </x:c>
      <x:c r="U405" s="25" t="str">
        <x:f>'D03_Mappings'!E85</x:f>
        <x:v>ap</x:v>
      </x:c>
      <x:c r="V405" s="24" t="str">
        <x:f>IF(I405="",IF(U405="people","PAYROLL","UNMAPPED"),I405)</x:f>
        <x:v>V.SOFTWARE</x:v>
      </x:c>
      <x:c r="W405" s="24" t="n">
        <x:f>IF(AND(G405="GL.CASH",L405="operating"),Q405,0)</x:f>
        <x:v>0</x:v>
      </x:c>
      <x:c r="X405" s="24" t="n">
        <x:f>IF(AND(G405="GL.CASH",L405="operating"),P405,0)</x:f>
        <x:v>0</x:v>
      </x:c>
      <x:c r="Y405" s="24" t="n">
        <x:f>IF(AND(G405="GL.CASH",L405="investing"),Q405-P405,0)</x:f>
        <x:v>0</x:v>
      </x:c>
      <x:c r="Z405" s="24" t="n">
        <x:f>IF(AND(G405="GL.CASH",L405="financing"),P405,0)</x:f>
        <x:v>0</x:v>
      </x:c>
      <x:c r="AA405" s="24" t="n">
        <x:f>IF(AND(G405="GL.CASH",L405="financing"),Q405,0)</x:f>
        <x:v>0</x:v>
      </x:c>
    </x:row>
    <x:row r="406" ht="25" customHeight="1">
      <x:c r="A406" s="3" t="str">
        <x:v>ACT/PAY-SW-M03-P05/2</x:v>
      </x:c>
      <x:c r="B406" s="3" t="str">
        <x:v>PAY-SW-M03-P05</x:v>
      </x:c>
      <x:c r="C406" s="16" t="n">
        <x:v>4</x:v>
      </x:c>
      <x:c r="D406" s="30" t="n">
        <x:v>46496</x:v>
      </x:c>
      <x:c r="E406" s="30" t="n">
        <x:v>46447</x:v>
      </x:c>
      <x:c r="F406" s="30" t="n">
        <x:v>46496</x:v>
      </x:c>
      <x:c r="G406" s="3" t="str">
        <x:v>GL.CASH</x:v>
      </x:c>
      <x:c r="H406" s="3" t="str">
        <x:v>ENG</x:v>
      </x:c>
      <x:c r="I406" s="3" t="str">
        <x:v>V.SOFTWARE</x:v>
      </x:c>
      <x:c r="J406" s="3" t="str">
        <x:v>MAP.ACTUAL.COST.PAY.V.SOFTWARE.ENG</x:v>
      </x:c>
      <x:c r="K406" s="3" t="str">
        <x:v>WC.SUPPLIER_AP</x:v>
      </x:c>
      <x:c r="L406" s="3" t="str">
        <x:v>operating</x:v>
      </x:c>
      <x:c r="M406" s="3" t="str">
        <x:v>not_applicable</x:v>
      </x:c>
      <x:c r="N406" s="3" t="str">
        <x:v>not_applicable</x:v>
      </x:c>
      <x:c r="O406" s="3" t="str">
        <x:v>not_applicable</x:v>
      </x:c>
      <x:c r="P406" s="32" t="n">
        <x:v>0</x:v>
      </x:c>
      <x:c r="Q406" s="32" t="n">
        <x:v>450</x:v>
      </x:c>
      <x:c r="R406" s="24" t="n">
        <x:f>P406-Q406</x:f>
        <x:v>-450</x:v>
      </x:c>
      <x:c r="S406" s="18" t="n">
        <x:f>'D03_Accounts'!D11</x:f>
        <x:v>0</x:v>
      </x:c>
      <x:c r="T406" s="24" t="n">
        <x:f>R406*S406</x:f>
        <x:v>0</x:v>
      </x:c>
      <x:c r="U406" s="25" t="str">
        <x:f>'D03_Mappings'!E86</x:f>
        <x:v>cash</x:v>
      </x:c>
      <x:c r="V406" s="24" t="str">
        <x:f>IF(I406="",IF(U406="people","PAYROLL","UNMAPPED"),I406)</x:f>
        <x:v>V.SOFTWARE</x:v>
      </x:c>
      <x:c r="W406" s="24" t="n">
        <x:f>IF(AND(G406="GL.CASH",L406="operating"),Q406,0)</x:f>
        <x:v>450</x:v>
      </x:c>
      <x:c r="X406" s="24" t="n">
        <x:f>IF(AND(G406="GL.CASH",L406="operating"),P406,0)</x:f>
        <x:v>0</x:v>
      </x:c>
      <x:c r="Y406" s="24" t="n">
        <x:f>IF(AND(G406="GL.CASH",L406="investing"),Q406-P406,0)</x:f>
        <x:v>0</x:v>
      </x:c>
      <x:c r="Z406" s="24" t="n">
        <x:f>IF(AND(G406="GL.CASH",L406="financing"),P406,0)</x:f>
        <x:v>0</x:v>
      </x:c>
      <x:c r="AA406" s="24" t="n">
        <x:f>IF(AND(G406="GL.CASH",L406="financing"),Q406,0)</x:f>
        <x:v>0</x:v>
      </x:c>
    </x:row>
    <x:row r="407" ht="25" customHeight="1">
      <x:c r="A407" s="3" t="str">
        <x:v>ACT/BOOK-M04/1</x:v>
      </x:c>
      <x:c r="B407" s="3" t="str">
        <x:v>BOOK-M04</x:v>
      </x:c>
      <x:c r="C407" s="16" t="n">
        <x:v>4</x:v>
      </x:c>
      <x:c r="D407" s="30" t="n">
        <x:v>46497</x:v>
      </x:c>
      <x:c r="E407" s="30" t="n">
        <x:v>46478</x:v>
      </x:c>
      <x:c r="F407" s="30" t="n">
        <x:v>46527</x:v>
      </x:c>
      <x:c r="G407" s="3" t="str">
        <x:v>GL.OPEX.OPX.BOOKKEEP</x:v>
      </x:c>
      <x:c r="H407" s="3" t="str">
        <x:v>FIN</x:v>
      </x:c>
      <x:c r="I407" s="3" t="str">
        <x:v>V.ACCOUNTS</x:v>
      </x:c>
      <x:c r="J407" s="3" t="str">
        <x:v>MAP.ACTUAL.COST.OPX.BOOKKEEP.V.ACCOUNTS.FIN</x:v>
      </x:c>
      <x:c r="K407" s="3" t="str">
        <x:v>OPX.BOOKKEEP</x:v>
      </x:c>
      <x:c r="L407" s="3" t="str">
        <x:v>operating</x:v>
      </x:c>
      <x:c r="M407" s="3" t="str">
        <x:v>recurring</x:v>
      </x:c>
      <x:c r="N407" s="3" t="str">
        <x:v>committed</x:v>
      </x:c>
      <x:c r="O407" s="3" t="str">
        <x:v>fixed</x:v>
      </x:c>
      <x:c r="P407" s="32" t="n">
        <x:v>500</x:v>
      </x:c>
      <x:c r="Q407" s="32" t="n">
        <x:v>0</x:v>
      </x:c>
      <x:c r="R407" s="24" t="n">
        <x:f>P407-Q407</x:f>
        <x:v>500</x:v>
      </x:c>
      <x:c r="S407" s="18" t="n">
        <x:f>'D03_Accounts'!D54</x:f>
        <x:v>1</x:v>
      </x:c>
      <x:c r="T407" s="24" t="n">
        <x:f>R407*S407</x:f>
        <x:v>500</x:v>
      </x:c>
      <x:c r="U407" s="25" t="str">
        <x:f>'D03_Mappings'!E36</x:f>
        <x:v>operating_expense</x:v>
      </x:c>
      <x:c r="V407" s="24" t="str">
        <x:f>IF(I407="",IF(U407="people","PAYROLL","UNMAPPED"),I407)</x:f>
        <x:v>V.ACCOUNTS</x:v>
      </x:c>
      <x:c r="W407" s="24" t="n">
        <x:f>IF(AND(G407="GL.CASH",L407="operating"),Q407,0)</x:f>
        <x:v>0</x:v>
      </x:c>
      <x:c r="X407" s="24" t="n">
        <x:f>IF(AND(G407="GL.CASH",L407="operating"),P407,0)</x:f>
        <x:v>0</x:v>
      </x:c>
      <x:c r="Y407" s="24" t="n">
        <x:f>IF(AND(G407="GL.CASH",L407="investing"),Q407-P407,0)</x:f>
        <x:v>0</x:v>
      </x:c>
      <x:c r="Z407" s="24" t="n">
        <x:f>IF(AND(G407="GL.CASH",L407="financing"),P407,0)</x:f>
        <x:v>0</x:v>
      </x:c>
      <x:c r="AA407" s="24" t="n">
        <x:f>IF(AND(G407="GL.CASH",L407="financing"),Q407,0)</x:f>
        <x:v>0</x:v>
      </x:c>
    </x:row>
    <x:row r="408" ht="25" customHeight="1">
      <x:c r="A408" s="3" t="str">
        <x:v>ACT/BOOK-M04/2</x:v>
      </x:c>
      <x:c r="B408" s="3" t="str">
        <x:v>BOOK-M04</x:v>
      </x:c>
      <x:c r="C408" s="16" t="n">
        <x:v>4</x:v>
      </x:c>
      <x:c r="D408" s="30" t="n">
        <x:v>46497</x:v>
      </x:c>
      <x:c r="E408" s="30" t="n">
        <x:v>46478</x:v>
      </x:c>
      <x:c r="F408" s="30" t="n">
        <x:v>46527</x:v>
      </x:c>
      <x:c r="G408" s="3" t="str">
        <x:v>GL.VAT.DOM_ASSET</x:v>
      </x:c>
      <x:c r="H408" s="3" t="str">
        <x:v>FIN</x:v>
      </x:c>
      <x:c r="I408" s="3" t="str">
        <x:v>V.ACCOUNTS</x:v>
      </x:c>
      <x:c r="J408" s="3" t="str">
        <x:v>MAP.ACTUAL.COST.OPX.BOOKKEEP.V.ACCOUNTS.FIN</x:v>
      </x:c>
      <x:c r="K408" s="3" t="str">
        <x:v>OPX.BOOKKEEP</x:v>
      </x:c>
      <x:c r="L408" s="3" t="str">
        <x:v>operating</x:v>
      </x:c>
      <x:c r="M408" s="3" t="str">
        <x:v>not_applicable</x:v>
      </x:c>
      <x:c r="N408" s="3" t="str">
        <x:v>not_applicable</x:v>
      </x:c>
      <x:c r="O408" s="3" t="str">
        <x:v>not_applicable</x:v>
      </x:c>
      <x:c r="P408" s="32" t="n">
        <x:v>95</x:v>
      </x:c>
      <x:c r="Q408" s="32" t="n">
        <x:v>0</x:v>
      </x:c>
      <x:c r="R408" s="24" t="n">
        <x:f>P408-Q408</x:f>
        <x:v>95</x:v>
      </x:c>
      <x:c r="S408" s="18" t="n">
        <x:f>'D03_Accounts'!D15</x:f>
        <x:v>0</x:v>
      </x:c>
      <x:c r="T408" s="24" t="n">
        <x:f>R408*S408</x:f>
        <x:v>0</x:v>
      </x:c>
      <x:c r="U408" s="25" t="str">
        <x:f>'D03_Mappings'!E37</x:f>
        <x:v>tax_assets</x:v>
      </x:c>
      <x:c r="V408" s="24" t="str">
        <x:f>IF(I408="",IF(U408="people","PAYROLL","UNMAPPED"),I408)</x:f>
        <x:v>V.ACCOUNTS</x:v>
      </x:c>
      <x:c r="W408" s="24" t="n">
        <x:f>IF(AND(G408="GL.CASH",L408="operating"),Q408,0)</x:f>
        <x:v>0</x:v>
      </x:c>
      <x:c r="X408" s="24" t="n">
        <x:f>IF(AND(G408="GL.CASH",L408="operating"),P408,0)</x:f>
        <x:v>0</x:v>
      </x:c>
      <x:c r="Y408" s="24" t="n">
        <x:f>IF(AND(G408="GL.CASH",L408="investing"),Q408-P408,0)</x:f>
        <x:v>0</x:v>
      </x:c>
      <x:c r="Z408" s="24" t="n">
        <x:f>IF(AND(G408="GL.CASH",L408="financing"),P408,0)</x:f>
        <x:v>0</x:v>
      </x:c>
      <x:c r="AA408" s="24" t="n">
        <x:f>IF(AND(G408="GL.CASH",L408="financing"),Q408,0)</x:f>
        <x:v>0</x:v>
      </x:c>
    </x:row>
    <x:row r="409" ht="25" customHeight="1">
      <x:c r="A409" s="3" t="str">
        <x:v>ACT/BOOK-M04/3</x:v>
      </x:c>
      <x:c r="B409" s="3" t="str">
        <x:v>BOOK-M04</x:v>
      </x:c>
      <x:c r="C409" s="16" t="n">
        <x:v>4</x:v>
      </x:c>
      <x:c r="D409" s="30" t="n">
        <x:v>46497</x:v>
      </x:c>
      <x:c r="E409" s="30" t="n">
        <x:v>46478</x:v>
      </x:c>
      <x:c r="F409" s="30" t="n">
        <x:v>46527</x:v>
      </x:c>
      <x:c r="G409" s="3" t="str">
        <x:v>GL.AP.SUPPLIER</x:v>
      </x:c>
      <x:c r="H409" s="3" t="str">
        <x:v>FIN</x:v>
      </x:c>
      <x:c r="I409" s="3" t="str">
        <x:v>V.ACCOUNTS</x:v>
      </x:c>
      <x:c r="J409" s="3" t="str">
        <x:v>MAP.ACTUAL.COST.OPX.BOOKKEEP.V.ACCOUNTS.FIN</x:v>
      </x:c>
      <x:c r="K409" s="3" t="str">
        <x:v>OPX.BOOKKEEP</x:v>
      </x:c>
      <x:c r="L409" s="3" t="str">
        <x:v>operating</x:v>
      </x:c>
      <x:c r="M409" s="3" t="str">
        <x:v>not_applicable</x:v>
      </x:c>
      <x:c r="N409" s="3" t="str">
        <x:v>not_applicable</x:v>
      </x:c>
      <x:c r="O409" s="3" t="str">
        <x:v>not_applicable</x:v>
      </x:c>
      <x:c r="P409" s="32" t="n">
        <x:v>0</x:v>
      </x:c>
      <x:c r="Q409" s="32" t="n">
        <x:v>595</x:v>
      </x:c>
      <x:c r="R409" s="24" t="n">
        <x:f>P409-Q409</x:f>
        <x:v>-595</x:v>
      </x:c>
      <x:c r="S409" s="18" t="n">
        <x:f>'D03_Accounts'!D23</x:f>
        <x:v>0</x:v>
      </x:c>
      <x:c r="T409" s="24" t="n">
        <x:f>R409*S409</x:f>
        <x:v>0</x:v>
      </x:c>
      <x:c r="U409" s="25" t="str">
        <x:f>'D03_Mappings'!E38</x:f>
        <x:v>ap</x:v>
      </x:c>
      <x:c r="V409" s="24" t="str">
        <x:f>IF(I409="",IF(U409="people","PAYROLL","UNMAPPED"),I409)</x:f>
        <x:v>V.ACCOUNTS</x:v>
      </x:c>
      <x:c r="W409" s="24" t="n">
        <x:f>IF(AND(G409="GL.CASH",L409="operating"),Q409,0)</x:f>
        <x:v>0</x:v>
      </x:c>
      <x:c r="X409" s="24" t="n">
        <x:f>IF(AND(G409="GL.CASH",L409="operating"),P409,0)</x:f>
        <x:v>0</x:v>
      </x:c>
      <x:c r="Y409" s="24" t="n">
        <x:f>IF(AND(G409="GL.CASH",L409="investing"),Q409-P409,0)</x:f>
        <x:v>0</x:v>
      </x:c>
      <x:c r="Z409" s="24" t="n">
        <x:f>IF(AND(G409="GL.CASH",L409="financing"),P409,0)</x:f>
        <x:v>0</x:v>
      </x:c>
      <x:c r="AA409" s="24" t="n">
        <x:f>IF(AND(G409="GL.CASH",L409="financing"),Q409,0)</x:f>
        <x:v>0</x:v>
      </x:c>
    </x:row>
    <x:row r="410" ht="25" customHeight="1">
      <x:c r="A410" s="3" t="str">
        <x:v>ACT/CHAMBER-M04/1</x:v>
      </x:c>
      <x:c r="B410" s="3" t="str">
        <x:v>CHAMBER-M04</x:v>
      </x:c>
      <x:c r="C410" s="16" t="n">
        <x:v>4</x:v>
      </x:c>
      <x:c r="D410" s="30" t="n">
        <x:v>46497</x:v>
      </x:c>
      <x:c r="E410" s="30" t="n">
        <x:v>46478</x:v>
      </x:c>
      <x:c r="F410" s="30" t="n">
        <x:v>46527</x:v>
      </x:c>
      <x:c r="G410" s="3" t="str">
        <x:v>GL.OPEX.OPX.IHK</x:v>
      </x:c>
      <x:c r="H410" s="3" t="str">
        <x:v>CORP</x:v>
      </x:c>
      <x:c r="I410" s="3" t="str">
        <x:v>V.CHAMBER</x:v>
      </x:c>
      <x:c r="J410" s="3" t="str">
        <x:v>MAP.ACTUAL.COST.OPX.IHK.V.CHAMBER.CORP</x:v>
      </x:c>
      <x:c r="K410" s="3" t="str">
        <x:v>OPX.IHK</x:v>
      </x:c>
      <x:c r="L410" s="3" t="str">
        <x:v>operating</x:v>
      </x:c>
      <x:c r="M410" s="3" t="str">
        <x:v>recurring</x:v>
      </x:c>
      <x:c r="N410" s="3" t="str">
        <x:v>committed</x:v>
      </x:c>
      <x:c r="O410" s="3" t="str">
        <x:v>fixed</x:v>
      </x:c>
      <x:c r="P410" s="32" t="n">
        <x:v>9.17</x:v>
      </x:c>
      <x:c r="Q410" s="32" t="n">
        <x:v>0</x:v>
      </x:c>
      <x:c r="R410" s="24" t="n">
        <x:f>P410-Q410</x:f>
        <x:v>9.17</x:v>
      </x:c>
      <x:c r="S410" s="18" t="n">
        <x:f>'D03_Accounts'!D59</x:f>
        <x:v>1</x:v>
      </x:c>
      <x:c r="T410" s="24" t="n">
        <x:f>R410*S410</x:f>
        <x:v>9.17</x:v>
      </x:c>
      <x:c r="U410" s="25" t="str">
        <x:f>'D03_Mappings'!E47</x:f>
        <x:v>operating_expense</x:v>
      </x:c>
      <x:c r="V410" s="24" t="str">
        <x:f>IF(I410="",IF(U410="people","PAYROLL","UNMAPPED"),I410)</x:f>
        <x:v>V.CHAMBER</x:v>
      </x:c>
      <x:c r="W410" s="24" t="n">
        <x:f>IF(AND(G410="GL.CASH",L410="operating"),Q410,0)</x:f>
        <x:v>0</x:v>
      </x:c>
      <x:c r="X410" s="24" t="n">
        <x:f>IF(AND(G410="GL.CASH",L410="operating"),P410,0)</x:f>
        <x:v>0</x:v>
      </x:c>
      <x:c r="Y410" s="24" t="n">
        <x:f>IF(AND(G410="GL.CASH",L410="investing"),Q410-P410,0)</x:f>
        <x:v>0</x:v>
      </x:c>
      <x:c r="Z410" s="24" t="n">
        <x:f>IF(AND(G410="GL.CASH",L410="financing"),P410,0)</x:f>
        <x:v>0</x:v>
      </x:c>
      <x:c r="AA410" s="24" t="n">
        <x:f>IF(AND(G410="GL.CASH",L410="financing"),Q410,0)</x:f>
        <x:v>0</x:v>
      </x:c>
    </x:row>
    <x:row r="411" ht="25" customHeight="1">
      <x:c r="A411" s="3" t="str">
        <x:v>ACT/CHAMBER-M04/2</x:v>
      </x:c>
      <x:c r="B411" s="3" t="str">
        <x:v>CHAMBER-M04</x:v>
      </x:c>
      <x:c r="C411" s="16" t="n">
        <x:v>4</x:v>
      </x:c>
      <x:c r="D411" s="30" t="n">
        <x:v>46497</x:v>
      </x:c>
      <x:c r="E411" s="30" t="n">
        <x:v>46478</x:v>
      </x:c>
      <x:c r="F411" s="30" t="n">
        <x:v>46527</x:v>
      </x:c>
      <x:c r="G411" s="3" t="str">
        <x:v>GL.AP.SUPPLIER</x:v>
      </x:c>
      <x:c r="H411" s="3" t="str">
        <x:v>CORP</x:v>
      </x:c>
      <x:c r="I411" s="3" t="str">
        <x:v>V.CHAMBER</x:v>
      </x:c>
      <x:c r="J411" s="3" t="str">
        <x:v>MAP.ACTUAL.COST.OPX.IHK.V.CHAMBER.CORP</x:v>
      </x:c>
      <x:c r="K411" s="3" t="str">
        <x:v>OPX.IHK</x:v>
      </x:c>
      <x:c r="L411" s="3" t="str">
        <x:v>operating</x:v>
      </x:c>
      <x:c r="M411" s="3" t="str">
        <x:v>not_applicable</x:v>
      </x:c>
      <x:c r="N411" s="3" t="str">
        <x:v>not_applicable</x:v>
      </x:c>
      <x:c r="O411" s="3" t="str">
        <x:v>not_applicable</x:v>
      </x:c>
      <x:c r="P411" s="32" t="n">
        <x:v>0</x:v>
      </x:c>
      <x:c r="Q411" s="32" t="n">
        <x:v>9.17</x:v>
      </x:c>
      <x:c r="R411" s="24" t="n">
        <x:f>P411-Q411</x:f>
        <x:v>-9.17</x:v>
      </x:c>
      <x:c r="S411" s="18" t="n">
        <x:f>'D03_Accounts'!D23</x:f>
        <x:v>0</x:v>
      </x:c>
      <x:c r="T411" s="24" t="n">
        <x:f>R411*S411</x:f>
        <x:v>0</x:v>
      </x:c>
      <x:c r="U411" s="25" t="str">
        <x:f>'D03_Mappings'!E48</x:f>
        <x:v>ap</x:v>
      </x:c>
      <x:c r="V411" s="24" t="str">
        <x:f>IF(I411="",IF(U411="people","PAYROLL","UNMAPPED"),I411)</x:f>
        <x:v>V.CHAMBER</x:v>
      </x:c>
      <x:c r="W411" s="24" t="n">
        <x:f>IF(AND(G411="GL.CASH",L411="operating"),Q411,0)</x:f>
        <x:v>0</x:v>
      </x:c>
      <x:c r="X411" s="24" t="n">
        <x:f>IF(AND(G411="GL.CASH",L411="operating"),P411,0)</x:f>
        <x:v>0</x:v>
      </x:c>
      <x:c r="Y411" s="24" t="n">
        <x:f>IF(AND(G411="GL.CASH",L411="investing"),Q411-P411,0)</x:f>
        <x:v>0</x:v>
      </x:c>
      <x:c r="Z411" s="24" t="n">
        <x:f>IF(AND(G411="GL.CASH",L411="financing"),P411,0)</x:f>
        <x:v>0</x:v>
      </x:c>
      <x:c r="AA411" s="24" t="n">
        <x:f>IF(AND(G411="GL.CASH",L411="financing"),Q411,0)</x:f>
        <x:v>0</x:v>
      </x:c>
    </x:row>
    <x:row r="412" ht="25" customHeight="1">
      <x:c r="A412" s="3" t="str">
        <x:v>ACT/CLOUD-M04/1</x:v>
      </x:c>
      <x:c r="B412" s="3" t="str">
        <x:v>CLOUD-M04</x:v>
      </x:c>
      <x:c r="C412" s="16" t="n">
        <x:v>4</x:v>
      </x:c>
      <x:c r="D412" s="30" t="n">
        <x:v>46497</x:v>
      </x:c>
      <x:c r="E412" s="30" t="n">
        <x:v>46478</x:v>
      </x:c>
      <x:c r="F412" s="30" t="n">
        <x:v>46527</x:v>
      </x:c>
      <x:c r="G412" s="3" t="str">
        <x:v>GL.COGS.CLOUD_FIXED</x:v>
      </x:c>
      <x:c r="H412" s="3" t="str">
        <x:v>ENG</x:v>
      </x:c>
      <x:c r="I412" s="3" t="str">
        <x:v>V.CLOUD</x:v>
      </x:c>
      <x:c r="J412" s="3" t="str">
        <x:v>MAP.ACTUAL.COST.RC.COGS.CLOUD_FIXED.V.CLOUD.ENG</x:v>
      </x:c>
      <x:c r="K412" s="3" t="str">
        <x:v>COGS.CLOUD_FIXED</x:v>
      </x:c>
      <x:c r="L412" s="3" t="str">
        <x:v>operating</x:v>
      </x:c>
      <x:c r="M412" s="3" t="str">
        <x:v>recurring</x:v>
      </x:c>
      <x:c r="N412" s="3" t="str">
        <x:v>committed</x:v>
      </x:c>
      <x:c r="O412" s="3" t="str">
        <x:v>fixed</x:v>
      </x:c>
      <x:c r="P412" s="32" t="n">
        <x:v>1500</x:v>
      </x:c>
      <x:c r="Q412" s="32" t="n">
        <x:v>0</x:v>
      </x:c>
      <x:c r="R412" s="24" t="n">
        <x:f>P412-Q412</x:f>
        <x:v>1500</x:v>
      </x:c>
      <x:c r="S412" s="18" t="n">
        <x:f>'D03_Accounts'!D77</x:f>
        <x:v>1</x:v>
      </x:c>
      <x:c r="T412" s="24" t="n">
        <x:f>R412*S412</x:f>
        <x:v>1500</x:v>
      </x:c>
      <x:c r="U412" s="25" t="str">
        <x:f>'D03_Mappings'!E105</x:f>
        <x:v>cost_of_revenue</x:v>
      </x:c>
      <x:c r="V412" s="24" t="str">
        <x:f>IF(I412="",IF(U412="people","PAYROLL","UNMAPPED"),I412)</x:f>
        <x:v>V.CLOUD</x:v>
      </x:c>
      <x:c r="W412" s="24" t="n">
        <x:f>IF(AND(G412="GL.CASH",L412="operating"),Q412,0)</x:f>
        <x:v>0</x:v>
      </x:c>
      <x:c r="X412" s="24" t="n">
        <x:f>IF(AND(G412="GL.CASH",L412="operating"),P412,0)</x:f>
        <x:v>0</x:v>
      </x:c>
      <x:c r="Y412" s="24" t="n">
        <x:f>IF(AND(G412="GL.CASH",L412="investing"),Q412-P412,0)</x:f>
        <x:v>0</x:v>
      </x:c>
      <x:c r="Z412" s="24" t="n">
        <x:f>IF(AND(G412="GL.CASH",L412="financing"),P412,0)</x:f>
        <x:v>0</x:v>
      </x:c>
      <x:c r="AA412" s="24" t="n">
        <x:f>IF(AND(G412="GL.CASH",L412="financing"),Q412,0)</x:f>
        <x:v>0</x:v>
      </x:c>
    </x:row>
    <x:row r="413" ht="25" customHeight="1">
      <x:c r="A413" s="3" t="str">
        <x:v>ACT/CLOUD-M04/2</x:v>
      </x:c>
      <x:c r="B413" s="3" t="str">
        <x:v>CLOUD-M04</x:v>
      </x:c>
      <x:c r="C413" s="16" t="n">
        <x:v>4</x:v>
      </x:c>
      <x:c r="D413" s="30" t="n">
        <x:v>46497</x:v>
      </x:c>
      <x:c r="E413" s="30" t="n">
        <x:v>46478</x:v>
      </x:c>
      <x:c r="F413" s="30" t="n">
        <x:v>46527</x:v>
      </x:c>
      <x:c r="G413" s="3" t="str">
        <x:v>GL.VAT.DOM_ASSET</x:v>
      </x:c>
      <x:c r="H413" s="3" t="str">
        <x:v>ENG</x:v>
      </x:c>
      <x:c r="I413" s="3" t="str">
        <x:v>V.CLOUD</x:v>
      </x:c>
      <x:c r="J413" s="3" t="str">
        <x:v>MAP.ACTUAL.COST.RC.COGS.CLOUD_FIXED.V.CLOUD.ENG</x:v>
      </x:c>
      <x:c r="K413" s="3" t="str">
        <x:v>COGS.CLOUD_FIXED</x:v>
      </x:c>
      <x:c r="L413" s="3" t="str">
        <x:v>operating</x:v>
      </x:c>
      <x:c r="M413" s="3" t="str">
        <x:v>not_applicable</x:v>
      </x:c>
      <x:c r="N413" s="3" t="str">
        <x:v>not_applicable</x:v>
      </x:c>
      <x:c r="O413" s="3" t="str">
        <x:v>not_applicable</x:v>
      </x:c>
      <x:c r="P413" s="32" t="n">
        <x:v>285</x:v>
      </x:c>
      <x:c r="Q413" s="32" t="n">
        <x:v>0</x:v>
      </x:c>
      <x:c r="R413" s="24" t="n">
        <x:f>P413-Q413</x:f>
        <x:v>285</x:v>
      </x:c>
      <x:c r="S413" s="18" t="n">
        <x:f>'D03_Accounts'!D15</x:f>
        <x:v>0</x:v>
      </x:c>
      <x:c r="T413" s="24" t="n">
        <x:f>R413*S413</x:f>
        <x:v>0</x:v>
      </x:c>
      <x:c r="U413" s="25" t="str">
        <x:f>'D03_Mappings'!E106</x:f>
        <x:v>tax_assets</x:v>
      </x:c>
      <x:c r="V413" s="24" t="str">
        <x:f>IF(I413="",IF(U413="people","PAYROLL","UNMAPPED"),I413)</x:f>
        <x:v>V.CLOUD</x:v>
      </x:c>
      <x:c r="W413" s="24" t="n">
        <x:f>IF(AND(G413="GL.CASH",L413="operating"),Q413,0)</x:f>
        <x:v>0</x:v>
      </x:c>
      <x:c r="X413" s="24" t="n">
        <x:f>IF(AND(G413="GL.CASH",L413="operating"),P413,0)</x:f>
        <x:v>0</x:v>
      </x:c>
      <x:c r="Y413" s="24" t="n">
        <x:f>IF(AND(G413="GL.CASH",L413="investing"),Q413-P413,0)</x:f>
        <x:v>0</x:v>
      </x:c>
      <x:c r="Z413" s="24" t="n">
        <x:f>IF(AND(G413="GL.CASH",L413="financing"),P413,0)</x:f>
        <x:v>0</x:v>
      </x:c>
      <x:c r="AA413" s="24" t="n">
        <x:f>IF(AND(G413="GL.CASH",L413="financing"),Q413,0)</x:f>
        <x:v>0</x:v>
      </x:c>
    </x:row>
    <x:row r="414" ht="25" customHeight="1">
      <x:c r="A414" s="3" t="str">
        <x:v>ACT/CLOUD-M04/3</x:v>
      </x:c>
      <x:c r="B414" s="3" t="str">
        <x:v>CLOUD-M04</x:v>
      </x:c>
      <x:c r="C414" s="16" t="n">
        <x:v>4</x:v>
      </x:c>
      <x:c r="D414" s="30" t="n">
        <x:v>46497</x:v>
      </x:c>
      <x:c r="E414" s="30" t="n">
        <x:v>46478</x:v>
      </x:c>
      <x:c r="F414" s="30" t="n">
        <x:v>46527</x:v>
      </x:c>
      <x:c r="G414" s="3" t="str">
        <x:v>GL.AP.SUPPLIER</x:v>
      </x:c>
      <x:c r="H414" s="3" t="str">
        <x:v>ENG</x:v>
      </x:c>
      <x:c r="I414" s="3" t="str">
        <x:v>V.CLOUD</x:v>
      </x:c>
      <x:c r="J414" s="3" t="str">
        <x:v>MAP.ACTUAL.COST.RC.COGS.CLOUD_FIXED.V.CLOUD.ENG</x:v>
      </x:c>
      <x:c r="K414" s="3" t="str">
        <x:v>COGS.CLOUD_FIXED</x:v>
      </x:c>
      <x:c r="L414" s="3" t="str">
        <x:v>operating</x:v>
      </x:c>
      <x:c r="M414" s="3" t="str">
        <x:v>not_applicable</x:v>
      </x:c>
      <x:c r="N414" s="3" t="str">
        <x:v>not_applicable</x:v>
      </x:c>
      <x:c r="O414" s="3" t="str">
        <x:v>not_applicable</x:v>
      </x:c>
      <x:c r="P414" s="32" t="n">
        <x:v>0</x:v>
      </x:c>
      <x:c r="Q414" s="32" t="n">
        <x:v>1500</x:v>
      </x:c>
      <x:c r="R414" s="24" t="n">
        <x:f>P414-Q414</x:f>
        <x:v>-1500</x:v>
      </x:c>
      <x:c r="S414" s="18" t="n">
        <x:f>'D03_Accounts'!D23</x:f>
        <x:v>0</x:v>
      </x:c>
      <x:c r="T414" s="24" t="n">
        <x:f>R414*S414</x:f>
        <x:v>0</x:v>
      </x:c>
      <x:c r="U414" s="25" t="str">
        <x:f>'D03_Mappings'!E107</x:f>
        <x:v>ap</x:v>
      </x:c>
      <x:c r="V414" s="24" t="str">
        <x:f>IF(I414="",IF(U414="people","PAYROLL","UNMAPPED"),I414)</x:f>
        <x:v>V.CLOUD</x:v>
      </x:c>
      <x:c r="W414" s="24" t="n">
        <x:f>IF(AND(G414="GL.CASH",L414="operating"),Q414,0)</x:f>
        <x:v>0</x:v>
      </x:c>
      <x:c r="X414" s="24" t="n">
        <x:f>IF(AND(G414="GL.CASH",L414="operating"),P414,0)</x:f>
        <x:v>0</x:v>
      </x:c>
      <x:c r="Y414" s="24" t="n">
        <x:f>IF(AND(G414="GL.CASH",L414="investing"),Q414-P414,0)</x:f>
        <x:v>0</x:v>
      </x:c>
      <x:c r="Z414" s="24" t="n">
        <x:f>IF(AND(G414="GL.CASH",L414="financing"),P414,0)</x:f>
        <x:v>0</x:v>
      </x:c>
      <x:c r="AA414" s="24" t="n">
        <x:f>IF(AND(G414="GL.CASH",L414="financing"),Q414,0)</x:f>
        <x:v>0</x:v>
      </x:c>
    </x:row>
    <x:row r="415" ht="25" customHeight="1">
      <x:c r="A415" s="3" t="str">
        <x:v>ACT/CLOUD-M04/4</x:v>
      </x:c>
      <x:c r="B415" s="3" t="str">
        <x:v>CLOUD-M04</x:v>
      </x:c>
      <x:c r="C415" s="16" t="n">
        <x:v>4</x:v>
      </x:c>
      <x:c r="D415" s="30" t="n">
        <x:v>46497</x:v>
      </x:c>
      <x:c r="E415" s="30" t="n">
        <x:v>46478</x:v>
      </x:c>
      <x:c r="F415" s="30" t="n">
        <x:v>46527</x:v>
      </x:c>
      <x:c r="G415" s="3" t="str">
        <x:v>GL.VAT.DOM_LIAB</x:v>
      </x:c>
      <x:c r="H415" s="3" t="str">
        <x:v>ENG</x:v>
      </x:c>
      <x:c r="I415" s="3" t="str">
        <x:v>V.CLOUD</x:v>
      </x:c>
      <x:c r="J415" s="3" t="str">
        <x:v>MAP.ACTUAL.COST.RC.COGS.CLOUD_FIXED.V.CLOUD.ENG</x:v>
      </x:c>
      <x:c r="K415" s="3" t="str">
        <x:v>COGS.CLOUD_FIXED</x:v>
      </x:c>
      <x:c r="L415" s="3" t="str">
        <x:v>operating</x:v>
      </x:c>
      <x:c r="M415" s="3" t="str">
        <x:v>not_applicable</x:v>
      </x:c>
      <x:c r="N415" s="3" t="str">
        <x:v>not_applicable</x:v>
      </x:c>
      <x:c r="O415" s="3" t="str">
        <x:v>not_applicable</x:v>
      </x:c>
      <x:c r="P415" s="32" t="n">
        <x:v>0</x:v>
      </x:c>
      <x:c r="Q415" s="32" t="n">
        <x:v>285</x:v>
      </x:c>
      <x:c r="R415" s="24" t="n">
        <x:f>P415-Q415</x:f>
        <x:v>-285</x:v>
      </x:c>
      <x:c r="S415" s="18" t="n">
        <x:f>'D03_Accounts'!D29</x:f>
        <x:v>0</x:v>
      </x:c>
      <x:c r="T415" s="24" t="n">
        <x:f>R415*S415</x:f>
        <x:v>0</x:v>
      </x:c>
      <x:c r="U415" s="25" t="str">
        <x:f>'D03_Mappings'!E108</x:f>
        <x:v>tax_liabilities</x:v>
      </x:c>
      <x:c r="V415" s="24" t="str">
        <x:f>IF(I415="",IF(U415="people","PAYROLL","UNMAPPED"),I415)</x:f>
        <x:v>V.CLOUD</x:v>
      </x:c>
      <x:c r="W415" s="24" t="n">
        <x:f>IF(AND(G415="GL.CASH",L415="operating"),Q415,0)</x:f>
        <x:v>0</x:v>
      </x:c>
      <x:c r="X415" s="24" t="n">
        <x:f>IF(AND(G415="GL.CASH",L415="operating"),P415,0)</x:f>
        <x:v>0</x:v>
      </x:c>
      <x:c r="Y415" s="24" t="n">
        <x:f>IF(AND(G415="GL.CASH",L415="investing"),Q415-P415,0)</x:f>
        <x:v>0</x:v>
      </x:c>
      <x:c r="Z415" s="24" t="n">
        <x:f>IF(AND(G415="GL.CASH",L415="financing"),P415,0)</x:f>
        <x:v>0</x:v>
      </x:c>
      <x:c r="AA415" s="24" t="n">
        <x:f>IF(AND(G415="GL.CASH",L415="financing"),Q415,0)</x:f>
        <x:v>0</x:v>
      </x:c>
    </x:row>
    <x:row r="416" ht="25" customHeight="1">
      <x:c r="A416" s="3" t="str">
        <x:v>ACT/DATA-M04/1</x:v>
      </x:c>
      <x:c r="B416" s="3" t="str">
        <x:v>DATA-M04</x:v>
      </x:c>
      <x:c r="C416" s="16" t="n">
        <x:v>4</x:v>
      </x:c>
      <x:c r="D416" s="30" t="n">
        <x:v>46497</x:v>
      </x:c>
      <x:c r="E416" s="30" t="n">
        <x:v>46478</x:v>
      </x:c>
      <x:c r="F416" s="30" t="n">
        <x:v>46527</x:v>
      </x:c>
      <x:c r="G416" s="3" t="str">
        <x:v>GL.COGS.MDATA</x:v>
      </x:c>
      <x:c r="H416" s="3" t="str">
        <x:v>ENG</x:v>
      </x:c>
      <x:c r="I416" s="3" t="str">
        <x:v>V.DATA</x:v>
      </x:c>
      <x:c r="J416" s="3" t="str">
        <x:v>MAP.ACTUAL.COST.RC.COGS.MDATA.V.DATA.ENG</x:v>
      </x:c>
      <x:c r="K416" s="3" t="str">
        <x:v>COGS.MDATA</x:v>
      </x:c>
      <x:c r="L416" s="3" t="str">
        <x:v>operating</x:v>
      </x:c>
      <x:c r="M416" s="3" t="str">
        <x:v>recurring</x:v>
      </x:c>
      <x:c r="N416" s="3" t="str">
        <x:v>committed</x:v>
      </x:c>
      <x:c r="O416" s="3" t="str">
        <x:v>fixed</x:v>
      </x:c>
      <x:c r="P416" s="32" t="n">
        <x:v>433.91</x:v>
      </x:c>
      <x:c r="Q416" s="32" t="n">
        <x:v>0</x:v>
      </x:c>
      <x:c r="R416" s="24" t="n">
        <x:f>P416-Q416</x:f>
        <x:v>433.91</x:v>
      </x:c>
      <x:c r="S416" s="18" t="n">
        <x:f>'D03_Accounts'!D79</x:f>
        <x:v>1</x:v>
      </x:c>
      <x:c r="T416" s="24" t="n">
        <x:f>R416*S416</x:f>
        <x:v>433.91</x:v>
      </x:c>
      <x:c r="U416" s="25" t="str">
        <x:f>'D03_Mappings'!E109</x:f>
        <x:v>cost_of_revenue</x:v>
      </x:c>
      <x:c r="V416" s="24" t="str">
        <x:f>IF(I416="",IF(U416="people","PAYROLL","UNMAPPED"),I416)</x:f>
        <x:v>V.DATA</x:v>
      </x:c>
      <x:c r="W416" s="24" t="n">
        <x:f>IF(AND(G416="GL.CASH",L416="operating"),Q416,0)</x:f>
        <x:v>0</x:v>
      </x:c>
      <x:c r="X416" s="24" t="n">
        <x:f>IF(AND(G416="GL.CASH",L416="operating"),P416,0)</x:f>
        <x:v>0</x:v>
      </x:c>
      <x:c r="Y416" s="24" t="n">
        <x:f>IF(AND(G416="GL.CASH",L416="investing"),Q416-P416,0)</x:f>
        <x:v>0</x:v>
      </x:c>
      <x:c r="Z416" s="24" t="n">
        <x:f>IF(AND(G416="GL.CASH",L416="financing"),P416,0)</x:f>
        <x:v>0</x:v>
      </x:c>
      <x:c r="AA416" s="24" t="n">
        <x:f>IF(AND(G416="GL.CASH",L416="financing"),Q416,0)</x:f>
        <x:v>0</x:v>
      </x:c>
    </x:row>
    <x:row r="417" ht="25" customHeight="1">
      <x:c r="A417" s="3" t="str">
        <x:v>ACT/DATA-M04/2</x:v>
      </x:c>
      <x:c r="B417" s="3" t="str">
        <x:v>DATA-M04</x:v>
      </x:c>
      <x:c r="C417" s="16" t="n">
        <x:v>4</x:v>
      </x:c>
      <x:c r="D417" s="30" t="n">
        <x:v>46497</x:v>
      </x:c>
      <x:c r="E417" s="30" t="n">
        <x:v>46478</x:v>
      </x:c>
      <x:c r="F417" s="30" t="n">
        <x:v>46527</x:v>
      </x:c>
      <x:c r="G417" s="3" t="str">
        <x:v>GL.VAT.DOM_ASSET</x:v>
      </x:c>
      <x:c r="H417" s="3" t="str">
        <x:v>ENG</x:v>
      </x:c>
      <x:c r="I417" s="3" t="str">
        <x:v>V.DATA</x:v>
      </x:c>
      <x:c r="J417" s="3" t="str">
        <x:v>MAP.ACTUAL.COST.RC.COGS.MDATA.V.DATA.ENG</x:v>
      </x:c>
      <x:c r="K417" s="3" t="str">
        <x:v>COGS.MDATA</x:v>
      </x:c>
      <x:c r="L417" s="3" t="str">
        <x:v>operating</x:v>
      </x:c>
      <x:c r="M417" s="3" t="str">
        <x:v>not_applicable</x:v>
      </x:c>
      <x:c r="N417" s="3" t="str">
        <x:v>not_applicable</x:v>
      </x:c>
      <x:c r="O417" s="3" t="str">
        <x:v>not_applicable</x:v>
      </x:c>
      <x:c r="P417" s="32" t="n">
        <x:v>82.44</x:v>
      </x:c>
      <x:c r="Q417" s="32" t="n">
        <x:v>0</x:v>
      </x:c>
      <x:c r="R417" s="24" t="n">
        <x:f>P417-Q417</x:f>
        <x:v>82.44</x:v>
      </x:c>
      <x:c r="S417" s="18" t="n">
        <x:f>'D03_Accounts'!D15</x:f>
        <x:v>0</x:v>
      </x:c>
      <x:c r="T417" s="24" t="n">
        <x:f>R417*S417</x:f>
        <x:v>0</x:v>
      </x:c>
      <x:c r="U417" s="25" t="str">
        <x:f>'D03_Mappings'!E110</x:f>
        <x:v>tax_assets</x:v>
      </x:c>
      <x:c r="V417" s="24" t="str">
        <x:f>IF(I417="",IF(U417="people","PAYROLL","UNMAPPED"),I417)</x:f>
        <x:v>V.DATA</x:v>
      </x:c>
      <x:c r="W417" s="24" t="n">
        <x:f>IF(AND(G417="GL.CASH",L417="operating"),Q417,0)</x:f>
        <x:v>0</x:v>
      </x:c>
      <x:c r="X417" s="24" t="n">
        <x:f>IF(AND(G417="GL.CASH",L417="operating"),P417,0)</x:f>
        <x:v>0</x:v>
      </x:c>
      <x:c r="Y417" s="24" t="n">
        <x:f>IF(AND(G417="GL.CASH",L417="investing"),Q417-P417,0)</x:f>
        <x:v>0</x:v>
      </x:c>
      <x:c r="Z417" s="24" t="n">
        <x:f>IF(AND(G417="GL.CASH",L417="financing"),P417,0)</x:f>
        <x:v>0</x:v>
      </x:c>
      <x:c r="AA417" s="24" t="n">
        <x:f>IF(AND(G417="GL.CASH",L417="financing"),Q417,0)</x:f>
        <x:v>0</x:v>
      </x:c>
    </x:row>
    <x:row r="418" ht="25" customHeight="1">
      <x:c r="A418" s="3" t="str">
        <x:v>ACT/DATA-M04/3</x:v>
      </x:c>
      <x:c r="B418" s="3" t="str">
        <x:v>DATA-M04</x:v>
      </x:c>
      <x:c r="C418" s="16" t="n">
        <x:v>4</x:v>
      </x:c>
      <x:c r="D418" s="30" t="n">
        <x:v>46497</x:v>
      </x:c>
      <x:c r="E418" s="30" t="n">
        <x:v>46478</x:v>
      </x:c>
      <x:c r="F418" s="30" t="n">
        <x:v>46527</x:v>
      </x:c>
      <x:c r="G418" s="3" t="str">
        <x:v>GL.AP.SUPPLIER</x:v>
      </x:c>
      <x:c r="H418" s="3" t="str">
        <x:v>ENG</x:v>
      </x:c>
      <x:c r="I418" s="3" t="str">
        <x:v>V.DATA</x:v>
      </x:c>
      <x:c r="J418" s="3" t="str">
        <x:v>MAP.ACTUAL.COST.RC.COGS.MDATA.V.DATA.ENG</x:v>
      </x:c>
      <x:c r="K418" s="3" t="str">
        <x:v>COGS.MDATA</x:v>
      </x:c>
      <x:c r="L418" s="3" t="str">
        <x:v>operating</x:v>
      </x:c>
      <x:c r="M418" s="3" t="str">
        <x:v>not_applicable</x:v>
      </x:c>
      <x:c r="N418" s="3" t="str">
        <x:v>not_applicable</x:v>
      </x:c>
      <x:c r="O418" s="3" t="str">
        <x:v>not_applicable</x:v>
      </x:c>
      <x:c r="P418" s="32" t="n">
        <x:v>0</x:v>
      </x:c>
      <x:c r="Q418" s="32" t="n">
        <x:v>433.91</x:v>
      </x:c>
      <x:c r="R418" s="24" t="n">
        <x:f>P418-Q418</x:f>
        <x:v>-433.91</x:v>
      </x:c>
      <x:c r="S418" s="18" t="n">
        <x:f>'D03_Accounts'!D23</x:f>
        <x:v>0</x:v>
      </x:c>
      <x:c r="T418" s="24" t="n">
        <x:f>R418*S418</x:f>
        <x:v>0</x:v>
      </x:c>
      <x:c r="U418" s="25" t="str">
        <x:f>'D03_Mappings'!E111</x:f>
        <x:v>ap</x:v>
      </x:c>
      <x:c r="V418" s="24" t="str">
        <x:f>IF(I418="",IF(U418="people","PAYROLL","UNMAPPED"),I418)</x:f>
        <x:v>V.DATA</x:v>
      </x:c>
      <x:c r="W418" s="24" t="n">
        <x:f>IF(AND(G418="GL.CASH",L418="operating"),Q418,0)</x:f>
        <x:v>0</x:v>
      </x:c>
      <x:c r="X418" s="24" t="n">
        <x:f>IF(AND(G418="GL.CASH",L418="operating"),P418,0)</x:f>
        <x:v>0</x:v>
      </x:c>
      <x:c r="Y418" s="24" t="n">
        <x:f>IF(AND(G418="GL.CASH",L418="investing"),Q418-P418,0)</x:f>
        <x:v>0</x:v>
      </x:c>
      <x:c r="Z418" s="24" t="n">
        <x:f>IF(AND(G418="GL.CASH",L418="financing"),P418,0)</x:f>
        <x:v>0</x:v>
      </x:c>
      <x:c r="AA418" s="24" t="n">
        <x:f>IF(AND(G418="GL.CASH",L418="financing"),Q418,0)</x:f>
        <x:v>0</x:v>
      </x:c>
    </x:row>
    <x:row r="419" ht="25" customHeight="1">
      <x:c r="A419" s="3" t="str">
        <x:v>ACT/DATA-M04/4</x:v>
      </x:c>
      <x:c r="B419" s="3" t="str">
        <x:v>DATA-M04</x:v>
      </x:c>
      <x:c r="C419" s="16" t="n">
        <x:v>4</x:v>
      </x:c>
      <x:c r="D419" s="30" t="n">
        <x:v>46497</x:v>
      </x:c>
      <x:c r="E419" s="30" t="n">
        <x:v>46478</x:v>
      </x:c>
      <x:c r="F419" s="30" t="n">
        <x:v>46527</x:v>
      </x:c>
      <x:c r="G419" s="3" t="str">
        <x:v>GL.VAT.DOM_LIAB</x:v>
      </x:c>
      <x:c r="H419" s="3" t="str">
        <x:v>ENG</x:v>
      </x:c>
      <x:c r="I419" s="3" t="str">
        <x:v>V.DATA</x:v>
      </x:c>
      <x:c r="J419" s="3" t="str">
        <x:v>MAP.ACTUAL.COST.RC.COGS.MDATA.V.DATA.ENG</x:v>
      </x:c>
      <x:c r="K419" s="3" t="str">
        <x:v>COGS.MDATA</x:v>
      </x:c>
      <x:c r="L419" s="3" t="str">
        <x:v>operating</x:v>
      </x:c>
      <x:c r="M419" s="3" t="str">
        <x:v>not_applicable</x:v>
      </x:c>
      <x:c r="N419" s="3" t="str">
        <x:v>not_applicable</x:v>
      </x:c>
      <x:c r="O419" s="3" t="str">
        <x:v>not_applicable</x:v>
      </x:c>
      <x:c r="P419" s="32" t="n">
        <x:v>0</x:v>
      </x:c>
      <x:c r="Q419" s="32" t="n">
        <x:v>82.44</x:v>
      </x:c>
      <x:c r="R419" s="24" t="n">
        <x:f>P419-Q419</x:f>
        <x:v>-82.44</x:v>
      </x:c>
      <x:c r="S419" s="18" t="n">
        <x:f>'D03_Accounts'!D29</x:f>
        <x:v>0</x:v>
      </x:c>
      <x:c r="T419" s="24" t="n">
        <x:f>R419*S419</x:f>
        <x:v>0</x:v>
      </x:c>
      <x:c r="U419" s="25" t="str">
        <x:f>'D03_Mappings'!E112</x:f>
        <x:v>tax_liabilities</x:v>
      </x:c>
      <x:c r="V419" s="24" t="str">
        <x:f>IF(I419="",IF(U419="people","PAYROLL","UNMAPPED"),I419)</x:f>
        <x:v>V.DATA</x:v>
      </x:c>
      <x:c r="W419" s="24" t="n">
        <x:f>IF(AND(G419="GL.CASH",L419="operating"),Q419,0)</x:f>
        <x:v>0</x:v>
      </x:c>
      <x:c r="X419" s="24" t="n">
        <x:f>IF(AND(G419="GL.CASH",L419="operating"),P419,0)</x:f>
        <x:v>0</x:v>
      </x:c>
      <x:c r="Y419" s="24" t="n">
        <x:f>IF(AND(G419="GL.CASH",L419="investing"),Q419-P419,0)</x:f>
        <x:v>0</x:v>
      </x:c>
      <x:c r="Z419" s="24" t="n">
        <x:f>IF(AND(G419="GL.CASH",L419="financing"),P419,0)</x:f>
        <x:v>0</x:v>
      </x:c>
      <x:c r="AA419" s="24" t="n">
        <x:f>IF(AND(G419="GL.CASH",L419="financing"),Q419,0)</x:f>
        <x:v>0</x:v>
      </x:c>
    </x:row>
    <x:row r="420" ht="25" customHeight="1">
      <x:c r="A420" s="3" t="str">
        <x:v>ACT/DESK-M04/1</x:v>
      </x:c>
      <x:c r="B420" s="3" t="str">
        <x:v>DESK-M04</x:v>
      </x:c>
      <x:c r="C420" s="16" t="n">
        <x:v>4</x:v>
      </x:c>
      <x:c r="D420" s="30" t="n">
        <x:v>46497</x:v>
      </x:c>
      <x:c r="E420" s="30" t="n">
        <x:v>46478</x:v>
      </x:c>
      <x:c r="F420" s="30" t="n">
        <x:v>46527</x:v>
      </x:c>
      <x:c r="G420" s="3" t="str">
        <x:v>GL.OPEX.OPX.DESK</x:v>
      </x:c>
      <x:c r="H420" s="3" t="str">
        <x:v>CORP</x:v>
      </x:c>
      <x:c r="I420" s="3" t="str">
        <x:v>V.WORKSPACE</x:v>
      </x:c>
      <x:c r="J420" s="3" t="str">
        <x:v>MAP.ACTUAL.COST.OPX.DESK.V.WORKSPACE.CORP</x:v>
      </x:c>
      <x:c r="K420" s="3" t="str">
        <x:v>OPX.DESK</x:v>
      </x:c>
      <x:c r="L420" s="3" t="str">
        <x:v>operating</x:v>
      </x:c>
      <x:c r="M420" s="3" t="str">
        <x:v>recurring</x:v>
      </x:c>
      <x:c r="N420" s="3" t="str">
        <x:v>committed</x:v>
      </x:c>
      <x:c r="O420" s="3" t="str">
        <x:v>fixed</x:v>
      </x:c>
      <x:c r="P420" s="32" t="n">
        <x:v>2093</x:v>
      </x:c>
      <x:c r="Q420" s="32" t="n">
        <x:v>0</x:v>
      </x:c>
      <x:c r="R420" s="24" t="n">
        <x:f>P420-Q420</x:f>
        <x:v>2093</x:v>
      </x:c>
      <x:c r="S420" s="18" t="n">
        <x:f>'D03_Accounts'!D49</x:f>
        <x:v>1</x:v>
      </x:c>
      <x:c r="T420" s="24" t="n">
        <x:f>R420*S420</x:f>
        <x:v>2093</x:v>
      </x:c>
      <x:c r="U420" s="25" t="str">
        <x:f>'D03_Mappings'!E39</x:f>
        <x:v>operating_expense</x:v>
      </x:c>
      <x:c r="V420" s="24" t="str">
        <x:f>IF(I420="",IF(U420="people","PAYROLL","UNMAPPED"),I420)</x:f>
        <x:v>V.WORKSPACE</x:v>
      </x:c>
      <x:c r="W420" s="24" t="n">
        <x:f>IF(AND(G420="GL.CASH",L420="operating"),Q420,0)</x:f>
        <x:v>0</x:v>
      </x:c>
      <x:c r="X420" s="24" t="n">
        <x:f>IF(AND(G420="GL.CASH",L420="operating"),P420,0)</x:f>
        <x:v>0</x:v>
      </x:c>
      <x:c r="Y420" s="24" t="n">
        <x:f>IF(AND(G420="GL.CASH",L420="investing"),Q420-P420,0)</x:f>
        <x:v>0</x:v>
      </x:c>
      <x:c r="Z420" s="24" t="n">
        <x:f>IF(AND(G420="GL.CASH",L420="financing"),P420,0)</x:f>
        <x:v>0</x:v>
      </x:c>
      <x:c r="AA420" s="24" t="n">
        <x:f>IF(AND(G420="GL.CASH",L420="financing"),Q420,0)</x:f>
        <x:v>0</x:v>
      </x:c>
    </x:row>
    <x:row r="421" ht="25" customHeight="1">
      <x:c r="A421" s="3" t="str">
        <x:v>ACT/DESK-M04/2</x:v>
      </x:c>
      <x:c r="B421" s="3" t="str">
        <x:v>DESK-M04</x:v>
      </x:c>
      <x:c r="C421" s="16" t="n">
        <x:v>4</x:v>
      </x:c>
      <x:c r="D421" s="30" t="n">
        <x:v>46497</x:v>
      </x:c>
      <x:c r="E421" s="30" t="n">
        <x:v>46478</x:v>
      </x:c>
      <x:c r="F421" s="30" t="n">
        <x:v>46527</x:v>
      </x:c>
      <x:c r="G421" s="3" t="str">
        <x:v>GL.VAT.DOM_ASSET</x:v>
      </x:c>
      <x:c r="H421" s="3" t="str">
        <x:v>CORP</x:v>
      </x:c>
      <x:c r="I421" s="3" t="str">
        <x:v>V.WORKSPACE</x:v>
      </x:c>
      <x:c r="J421" s="3" t="str">
        <x:v>MAP.ACTUAL.COST.OPX.DESK.V.WORKSPACE.CORP</x:v>
      </x:c>
      <x:c r="K421" s="3" t="str">
        <x:v>OPX.DESK</x:v>
      </x:c>
      <x:c r="L421" s="3" t="str">
        <x:v>operating</x:v>
      </x:c>
      <x:c r="M421" s="3" t="str">
        <x:v>not_applicable</x:v>
      </x:c>
      <x:c r="N421" s="3" t="str">
        <x:v>not_applicable</x:v>
      </x:c>
      <x:c r="O421" s="3" t="str">
        <x:v>not_applicable</x:v>
      </x:c>
      <x:c r="P421" s="32" t="n">
        <x:v>397.67</x:v>
      </x:c>
      <x:c r="Q421" s="32" t="n">
        <x:v>0</x:v>
      </x:c>
      <x:c r="R421" s="24" t="n">
        <x:f>P421-Q421</x:f>
        <x:v>397.67</x:v>
      </x:c>
      <x:c r="S421" s="18" t="n">
        <x:f>'D03_Accounts'!D15</x:f>
        <x:v>0</x:v>
      </x:c>
      <x:c r="T421" s="24" t="n">
        <x:f>R421*S421</x:f>
        <x:v>0</x:v>
      </x:c>
      <x:c r="U421" s="25" t="str">
        <x:f>'D03_Mappings'!E40</x:f>
        <x:v>tax_assets</x:v>
      </x:c>
      <x:c r="V421" s="24" t="str">
        <x:f>IF(I421="",IF(U421="people","PAYROLL","UNMAPPED"),I421)</x:f>
        <x:v>V.WORKSPACE</x:v>
      </x:c>
      <x:c r="W421" s="24" t="n">
        <x:f>IF(AND(G421="GL.CASH",L421="operating"),Q421,0)</x:f>
        <x:v>0</x:v>
      </x:c>
      <x:c r="X421" s="24" t="n">
        <x:f>IF(AND(G421="GL.CASH",L421="operating"),P421,0)</x:f>
        <x:v>0</x:v>
      </x:c>
      <x:c r="Y421" s="24" t="n">
        <x:f>IF(AND(G421="GL.CASH",L421="investing"),Q421-P421,0)</x:f>
        <x:v>0</x:v>
      </x:c>
      <x:c r="Z421" s="24" t="n">
        <x:f>IF(AND(G421="GL.CASH",L421="financing"),P421,0)</x:f>
        <x:v>0</x:v>
      </x:c>
      <x:c r="AA421" s="24" t="n">
        <x:f>IF(AND(G421="GL.CASH",L421="financing"),Q421,0)</x:f>
        <x:v>0</x:v>
      </x:c>
    </x:row>
    <x:row r="422" ht="25" customHeight="1">
      <x:c r="A422" s="3" t="str">
        <x:v>ACT/DESK-M04/3</x:v>
      </x:c>
      <x:c r="B422" s="3" t="str">
        <x:v>DESK-M04</x:v>
      </x:c>
      <x:c r="C422" s="16" t="n">
        <x:v>4</x:v>
      </x:c>
      <x:c r="D422" s="30" t="n">
        <x:v>46497</x:v>
      </x:c>
      <x:c r="E422" s="30" t="n">
        <x:v>46478</x:v>
      </x:c>
      <x:c r="F422" s="30" t="n">
        <x:v>46527</x:v>
      </x:c>
      <x:c r="G422" s="3" t="str">
        <x:v>GL.AP.SUPPLIER</x:v>
      </x:c>
      <x:c r="H422" s="3" t="str">
        <x:v>CORP</x:v>
      </x:c>
      <x:c r="I422" s="3" t="str">
        <x:v>V.WORKSPACE</x:v>
      </x:c>
      <x:c r="J422" s="3" t="str">
        <x:v>MAP.ACTUAL.COST.OPX.DESK.V.WORKSPACE.CORP</x:v>
      </x:c>
      <x:c r="K422" s="3" t="str">
        <x:v>OPX.DESK</x:v>
      </x:c>
      <x:c r="L422" s="3" t="str">
        <x:v>operating</x:v>
      </x:c>
      <x:c r="M422" s="3" t="str">
        <x:v>not_applicable</x:v>
      </x:c>
      <x:c r="N422" s="3" t="str">
        <x:v>not_applicable</x:v>
      </x:c>
      <x:c r="O422" s="3" t="str">
        <x:v>not_applicable</x:v>
      </x:c>
      <x:c r="P422" s="32" t="n">
        <x:v>0</x:v>
      </x:c>
      <x:c r="Q422" s="32" t="n">
        <x:v>2490.67</x:v>
      </x:c>
      <x:c r="R422" s="24" t="n">
        <x:f>P422-Q422</x:f>
        <x:v>-2490.67</x:v>
      </x:c>
      <x:c r="S422" s="18" t="n">
        <x:f>'D03_Accounts'!D23</x:f>
        <x:v>0</x:v>
      </x:c>
      <x:c r="T422" s="24" t="n">
        <x:f>R422*S422</x:f>
        <x:v>0</x:v>
      </x:c>
      <x:c r="U422" s="25" t="str">
        <x:f>'D03_Mappings'!E41</x:f>
        <x:v>ap</x:v>
      </x:c>
      <x:c r="V422" s="24" t="str">
        <x:f>IF(I422="",IF(U422="people","PAYROLL","UNMAPPED"),I422)</x:f>
        <x:v>V.WORKSPACE</x:v>
      </x:c>
      <x:c r="W422" s="24" t="n">
        <x:f>IF(AND(G422="GL.CASH",L422="operating"),Q422,0)</x:f>
        <x:v>0</x:v>
      </x:c>
      <x:c r="X422" s="24" t="n">
        <x:f>IF(AND(G422="GL.CASH",L422="operating"),P422,0)</x:f>
        <x:v>0</x:v>
      </x:c>
      <x:c r="Y422" s="24" t="n">
        <x:f>IF(AND(G422="GL.CASH",L422="investing"),Q422-P422,0)</x:f>
        <x:v>0</x:v>
      </x:c>
      <x:c r="Z422" s="24" t="n">
        <x:f>IF(AND(G422="GL.CASH",L422="financing"),P422,0)</x:f>
        <x:v>0</x:v>
      </x:c>
      <x:c r="AA422" s="24" t="n">
        <x:f>IF(AND(G422="GL.CASH",L422="financing"),Q422,0)</x:f>
        <x:v>0</x:v>
      </x:c>
    </x:row>
    <x:row r="423" ht="25" customHeight="1">
      <x:c r="A423" s="3" t="str">
        <x:v>ACT/DORA-M04/1</x:v>
      </x:c>
      <x:c r="B423" s="3" t="str">
        <x:v>DORA-M04</x:v>
      </x:c>
      <x:c r="C423" s="16" t="n">
        <x:v>4</x:v>
      </x:c>
      <x:c r="D423" s="30" t="n">
        <x:v>46497</x:v>
      </x:c>
      <x:c r="E423" s="30" t="n">
        <x:v>46478</x:v>
      </x:c>
      <x:c r="F423" s="30" t="n">
        <x:v>46527</x:v>
      </x:c>
      <x:c r="G423" s="3" t="str">
        <x:v>GL.OPEX.REG.DORA_SETUP</x:v>
      </x:c>
      <x:c r="H423" s="3" t="str">
        <x:v>COMP</x:v>
      </x:c>
      <x:c r="I423" s="3" t="str">
        <x:v>V.DORA</x:v>
      </x:c>
      <x:c r="J423" s="3" t="str">
        <x:v>MAP.ACTUAL.COST.REG.DORA_SETUP.V.DORA.COMP</x:v>
      </x:c>
      <x:c r="K423" s="3" t="str">
        <x:v>OPX.REG.DORA_SETUP</x:v>
      </x:c>
      <x:c r="L423" s="3" t="str">
        <x:v>operating</x:v>
      </x:c>
      <x:c r="M423" s="3" t="str">
        <x:v>one_off</x:v>
      </x:c>
      <x:c r="N423" s="3" t="str">
        <x:v>committed</x:v>
      </x:c>
      <x:c r="O423" s="3" t="str">
        <x:v>fixed</x:v>
      </x:c>
      <x:c r="P423" s="32" t="n">
        <x:v>11111.11</x:v>
      </x:c>
      <x:c r="Q423" s="32" t="n">
        <x:v>0</x:v>
      </x:c>
      <x:c r="R423" s="24" t="n">
        <x:f>P423-Q423</x:f>
        <x:v>11111.11</x:v>
      </x:c>
      <x:c r="S423" s="18" t="n">
        <x:f>'D03_Accounts'!D83</x:f>
        <x:v>1</x:v>
      </x:c>
      <x:c r="T423" s="24" t="n">
        <x:f>R423*S423</x:f>
        <x:v>11111.11</x:v>
      </x:c>
      <x:c r="U423" s="25" t="str">
        <x:f>'D03_Mappings'!E133</x:f>
        <x:v>operating_expense</x:v>
      </x:c>
      <x:c r="V423" s="24" t="str">
        <x:f>IF(I423="",IF(U423="people","PAYROLL","UNMAPPED"),I423)</x:f>
        <x:v>V.DORA</x:v>
      </x:c>
      <x:c r="W423" s="24" t="n">
        <x:f>IF(AND(G423="GL.CASH",L423="operating"),Q423,0)</x:f>
        <x:v>0</x:v>
      </x:c>
      <x:c r="X423" s="24" t="n">
        <x:f>IF(AND(G423="GL.CASH",L423="operating"),P423,0)</x:f>
        <x:v>0</x:v>
      </x:c>
      <x:c r="Y423" s="24" t="n">
        <x:f>IF(AND(G423="GL.CASH",L423="investing"),Q423-P423,0)</x:f>
        <x:v>0</x:v>
      </x:c>
      <x:c r="Z423" s="24" t="n">
        <x:f>IF(AND(G423="GL.CASH",L423="financing"),P423,0)</x:f>
        <x:v>0</x:v>
      </x:c>
      <x:c r="AA423" s="24" t="n">
        <x:f>IF(AND(G423="GL.CASH",L423="financing"),Q423,0)</x:f>
        <x:v>0</x:v>
      </x:c>
    </x:row>
    <x:row r="424" ht="25" customHeight="1">
      <x:c r="A424" s="3" t="str">
        <x:v>ACT/DORA-M04/2</x:v>
      </x:c>
      <x:c r="B424" s="3" t="str">
        <x:v>DORA-M04</x:v>
      </x:c>
      <x:c r="C424" s="16" t="n">
        <x:v>4</x:v>
      </x:c>
      <x:c r="D424" s="30" t="n">
        <x:v>46497</x:v>
      </x:c>
      <x:c r="E424" s="30" t="n">
        <x:v>46478</x:v>
      </x:c>
      <x:c r="F424" s="30" t="n">
        <x:v>46527</x:v>
      </x:c>
      <x:c r="G424" s="3" t="str">
        <x:v>GL.VAT.DOM_ASSET</x:v>
      </x:c>
      <x:c r="H424" s="3" t="str">
        <x:v>COMP</x:v>
      </x:c>
      <x:c r="I424" s="3" t="str">
        <x:v>V.DORA</x:v>
      </x:c>
      <x:c r="J424" s="3" t="str">
        <x:v>MAP.ACTUAL.COST.REG.DORA_SETUP.V.DORA.COMP</x:v>
      </x:c>
      <x:c r="K424" s="3" t="str">
        <x:v>OPX.REG.DORA_SETUP</x:v>
      </x:c>
      <x:c r="L424" s="3" t="str">
        <x:v>operating</x:v>
      </x:c>
      <x:c r="M424" s="3" t="str">
        <x:v>not_applicable</x:v>
      </x:c>
      <x:c r="N424" s="3" t="str">
        <x:v>not_applicable</x:v>
      </x:c>
      <x:c r="O424" s="3" t="str">
        <x:v>not_applicable</x:v>
      </x:c>
      <x:c r="P424" s="32" t="n">
        <x:v>2111.11</x:v>
      </x:c>
      <x:c r="Q424" s="32" t="n">
        <x:v>0</x:v>
      </x:c>
      <x:c r="R424" s="24" t="n">
        <x:f>P424-Q424</x:f>
        <x:v>2111.11</x:v>
      </x:c>
      <x:c r="S424" s="18" t="n">
        <x:f>'D03_Accounts'!D15</x:f>
        <x:v>0</x:v>
      </x:c>
      <x:c r="T424" s="24" t="n">
        <x:f>R424*S424</x:f>
        <x:v>0</x:v>
      </x:c>
      <x:c r="U424" s="25" t="str">
        <x:f>'D03_Mappings'!E134</x:f>
        <x:v>tax_assets</x:v>
      </x:c>
      <x:c r="V424" s="24" t="str">
        <x:f>IF(I424="",IF(U424="people","PAYROLL","UNMAPPED"),I424)</x:f>
        <x:v>V.DORA</x:v>
      </x:c>
      <x:c r="W424" s="24" t="n">
        <x:f>IF(AND(G424="GL.CASH",L424="operating"),Q424,0)</x:f>
        <x:v>0</x:v>
      </x:c>
      <x:c r="X424" s="24" t="n">
        <x:f>IF(AND(G424="GL.CASH",L424="operating"),P424,0)</x:f>
        <x:v>0</x:v>
      </x:c>
      <x:c r="Y424" s="24" t="n">
        <x:f>IF(AND(G424="GL.CASH",L424="investing"),Q424-P424,0)</x:f>
        <x:v>0</x:v>
      </x:c>
      <x:c r="Z424" s="24" t="n">
        <x:f>IF(AND(G424="GL.CASH",L424="financing"),P424,0)</x:f>
        <x:v>0</x:v>
      </x:c>
      <x:c r="AA424" s="24" t="n">
        <x:f>IF(AND(G424="GL.CASH",L424="financing"),Q424,0)</x:f>
        <x:v>0</x:v>
      </x:c>
    </x:row>
    <x:row r="425" ht="25" customHeight="1">
      <x:c r="A425" s="3" t="str">
        <x:v>ACT/DORA-M04/3</x:v>
      </x:c>
      <x:c r="B425" s="3" t="str">
        <x:v>DORA-M04</x:v>
      </x:c>
      <x:c r="C425" s="16" t="n">
        <x:v>4</x:v>
      </x:c>
      <x:c r="D425" s="30" t="n">
        <x:v>46497</x:v>
      </x:c>
      <x:c r="E425" s="30" t="n">
        <x:v>46478</x:v>
      </x:c>
      <x:c r="F425" s="30" t="n">
        <x:v>46527</x:v>
      </x:c>
      <x:c r="G425" s="3" t="str">
        <x:v>GL.AP.SUPPLIER</x:v>
      </x:c>
      <x:c r="H425" s="3" t="str">
        <x:v>COMP</x:v>
      </x:c>
      <x:c r="I425" s="3" t="str">
        <x:v>V.DORA</x:v>
      </x:c>
      <x:c r="J425" s="3" t="str">
        <x:v>MAP.ACTUAL.COST.REG.DORA_SETUP.V.DORA.COMP</x:v>
      </x:c>
      <x:c r="K425" s="3" t="str">
        <x:v>OPX.REG.DORA_SETUP</x:v>
      </x:c>
      <x:c r="L425" s="3" t="str">
        <x:v>operating</x:v>
      </x:c>
      <x:c r="M425" s="3" t="str">
        <x:v>not_applicable</x:v>
      </x:c>
      <x:c r="N425" s="3" t="str">
        <x:v>not_applicable</x:v>
      </x:c>
      <x:c r="O425" s="3" t="str">
        <x:v>not_applicable</x:v>
      </x:c>
      <x:c r="P425" s="32" t="n">
        <x:v>0</x:v>
      </x:c>
      <x:c r="Q425" s="32" t="n">
        <x:v>13222.22</x:v>
      </x:c>
      <x:c r="R425" s="24" t="n">
        <x:f>P425-Q425</x:f>
        <x:v>-13222.22</x:v>
      </x:c>
      <x:c r="S425" s="18" t="n">
        <x:f>'D03_Accounts'!D23</x:f>
        <x:v>0</x:v>
      </x:c>
      <x:c r="T425" s="24" t="n">
        <x:f>R425*S425</x:f>
        <x:v>0</x:v>
      </x:c>
      <x:c r="U425" s="25" t="str">
        <x:f>'D03_Mappings'!E135</x:f>
        <x:v>ap</x:v>
      </x:c>
      <x:c r="V425" s="24" t="str">
        <x:f>IF(I425="",IF(U425="people","PAYROLL","UNMAPPED"),I425)</x:f>
        <x:v>V.DORA</x:v>
      </x:c>
      <x:c r="W425" s="24" t="n">
        <x:f>IF(AND(G425="GL.CASH",L425="operating"),Q425,0)</x:f>
        <x:v>0</x:v>
      </x:c>
      <x:c r="X425" s="24" t="n">
        <x:f>IF(AND(G425="GL.CASH",L425="operating"),P425,0)</x:f>
        <x:v>0</x:v>
      </x:c>
      <x:c r="Y425" s="24" t="n">
        <x:f>IF(AND(G425="GL.CASH",L425="investing"),Q425-P425,0)</x:f>
        <x:v>0</x:v>
      </x:c>
      <x:c r="Z425" s="24" t="n">
        <x:f>IF(AND(G425="GL.CASH",L425="financing"),P425,0)</x:f>
        <x:v>0</x:v>
      </x:c>
      <x:c r="AA425" s="24" t="n">
        <x:f>IF(AND(G425="GL.CASH",L425="financing"),Q425,0)</x:f>
        <x:v>0</x:v>
      </x:c>
    </x:row>
    <x:row r="426" ht="25" customHeight="1">
      <x:c r="A426" s="3" t="str">
        <x:v>ACT/HIRE-P06/1</x:v>
      </x:c>
      <x:c r="B426" s="3" t="str">
        <x:v>HIRE-P06</x:v>
      </x:c>
      <x:c r="C426" s="16" t="n">
        <x:v>4</x:v>
      </x:c>
      <x:c r="D426" s="30" t="n">
        <x:v>46497</x:v>
      </x:c>
      <x:c r="E426" s="30" t="n">
        <x:v>46478</x:v>
      </x:c>
      <x:c r="F426" s="30" t="n">
        <x:v>46527</x:v>
      </x:c>
      <x:c r="G426" s="3" t="str">
        <x:v>GL.OPEX.PPL.RECRUIT</x:v>
      </x:c>
      <x:c r="H426" s="3" t="str">
        <x:v>COMP</x:v>
      </x:c>
      <x:c r="I426" s="3" t="str">
        <x:v>V.RECRUIT</x:v>
      </x:c>
      <x:c r="J426" s="3" t="str">
        <x:v>MAP.ACTUAL.COST.PPL.RECRUIT.COMP.V.RECRUIT.COMP</x:v>
      </x:c>
      <x:c r="K426" s="3" t="str">
        <x:v>OPX.RECRUIT</x:v>
      </x:c>
      <x:c r="L426" s="3" t="str">
        <x:v>operating</x:v>
      </x:c>
      <x:c r="M426" s="3" t="str">
        <x:v>one_off</x:v>
      </x:c>
      <x:c r="N426" s="3" t="str">
        <x:v>committed</x:v>
      </x:c>
      <x:c r="O426" s="3" t="str">
        <x:v>variable</x:v>
      </x:c>
      <x:c r="P426" s="32" t="n">
        <x:v>500</x:v>
      </x:c>
      <x:c r="Q426" s="32" t="n">
        <x:v>0</x:v>
      </x:c>
      <x:c r="R426" s="24" t="n">
        <x:f>P426-Q426</x:f>
        <x:v>500</x:v>
      </x:c>
      <x:c r="S426" s="18" t="n">
        <x:f>'D03_Accounts'!D67</x:f>
        <x:v>1</x:v>
      </x:c>
      <x:c r="T426" s="24" t="n">
        <x:f>R426*S426</x:f>
        <x:v>500</x:v>
      </x:c>
      <x:c r="U426" s="25" t="str">
        <x:f>'D03_Mappings'!E93</x:f>
        <x:v>operating_expense</x:v>
      </x:c>
      <x:c r="V426" s="24" t="str">
        <x:f>IF(I426="",IF(U426="people","PAYROLL","UNMAPPED"),I426)</x:f>
        <x:v>V.RECRUIT</x:v>
      </x:c>
      <x:c r="W426" s="24" t="n">
        <x:f>IF(AND(G426="GL.CASH",L426="operating"),Q426,0)</x:f>
        <x:v>0</x:v>
      </x:c>
      <x:c r="X426" s="24" t="n">
        <x:f>IF(AND(G426="GL.CASH",L426="operating"),P426,0)</x:f>
        <x:v>0</x:v>
      </x:c>
      <x:c r="Y426" s="24" t="n">
        <x:f>IF(AND(G426="GL.CASH",L426="investing"),Q426-P426,0)</x:f>
        <x:v>0</x:v>
      </x:c>
      <x:c r="Z426" s="24" t="n">
        <x:f>IF(AND(G426="GL.CASH",L426="financing"),P426,0)</x:f>
        <x:v>0</x:v>
      </x:c>
      <x:c r="AA426" s="24" t="n">
        <x:f>IF(AND(G426="GL.CASH",L426="financing"),Q426,0)</x:f>
        <x:v>0</x:v>
      </x:c>
    </x:row>
    <x:row r="427" ht="25" customHeight="1">
      <x:c r="A427" s="3" t="str">
        <x:v>ACT/HIRE-P06/2</x:v>
      </x:c>
      <x:c r="B427" s="3" t="str">
        <x:v>HIRE-P06</x:v>
      </x:c>
      <x:c r="C427" s="16" t="n">
        <x:v>4</x:v>
      </x:c>
      <x:c r="D427" s="30" t="n">
        <x:v>46497</x:v>
      </x:c>
      <x:c r="E427" s="30" t="n">
        <x:v>46478</x:v>
      </x:c>
      <x:c r="F427" s="30" t="n">
        <x:v>46527</x:v>
      </x:c>
      <x:c r="G427" s="3" t="str">
        <x:v>GL.VAT.DOM_ASSET</x:v>
      </x:c>
      <x:c r="H427" s="3" t="str">
        <x:v>COMP</x:v>
      </x:c>
      <x:c r="I427" s="3" t="str">
        <x:v>V.RECRUIT</x:v>
      </x:c>
      <x:c r="J427" s="3" t="str">
        <x:v>MAP.ACTUAL.COST.PPL.RECRUIT.COMP.V.RECRUIT.COMP</x:v>
      </x:c>
      <x:c r="K427" s="3" t="str">
        <x:v>OPX.RECRUIT</x:v>
      </x:c>
      <x:c r="L427" s="3" t="str">
        <x:v>operating</x:v>
      </x:c>
      <x:c r="M427" s="3" t="str">
        <x:v>not_applicable</x:v>
      </x:c>
      <x:c r="N427" s="3" t="str">
        <x:v>not_applicable</x:v>
      </x:c>
      <x:c r="O427" s="3" t="str">
        <x:v>not_applicable</x:v>
      </x:c>
      <x:c r="P427" s="32" t="n">
        <x:v>95</x:v>
      </x:c>
      <x:c r="Q427" s="32" t="n">
        <x:v>0</x:v>
      </x:c>
      <x:c r="R427" s="24" t="n">
        <x:f>P427-Q427</x:f>
        <x:v>95</x:v>
      </x:c>
      <x:c r="S427" s="18" t="n">
        <x:f>'D03_Accounts'!D15</x:f>
        <x:v>0</x:v>
      </x:c>
      <x:c r="T427" s="24" t="n">
        <x:f>R427*S427</x:f>
        <x:v>0</x:v>
      </x:c>
      <x:c r="U427" s="25" t="str">
        <x:f>'D03_Mappings'!E94</x:f>
        <x:v>tax_assets</x:v>
      </x:c>
      <x:c r="V427" s="24" t="str">
        <x:f>IF(I427="",IF(U427="people","PAYROLL","UNMAPPED"),I427)</x:f>
        <x:v>V.RECRUIT</x:v>
      </x:c>
      <x:c r="W427" s="24" t="n">
        <x:f>IF(AND(G427="GL.CASH",L427="operating"),Q427,0)</x:f>
        <x:v>0</x:v>
      </x:c>
      <x:c r="X427" s="24" t="n">
        <x:f>IF(AND(G427="GL.CASH",L427="operating"),P427,0)</x:f>
        <x:v>0</x:v>
      </x:c>
      <x:c r="Y427" s="24" t="n">
        <x:f>IF(AND(G427="GL.CASH",L427="investing"),Q427-P427,0)</x:f>
        <x:v>0</x:v>
      </x:c>
      <x:c r="Z427" s="24" t="n">
        <x:f>IF(AND(G427="GL.CASH",L427="financing"),P427,0)</x:f>
        <x:v>0</x:v>
      </x:c>
      <x:c r="AA427" s="24" t="n">
        <x:f>IF(AND(G427="GL.CASH",L427="financing"),Q427,0)</x:f>
        <x:v>0</x:v>
      </x:c>
    </x:row>
    <x:row r="428" ht="25" customHeight="1">
      <x:c r="A428" s="3" t="str">
        <x:v>ACT/HIRE-P06/3</x:v>
      </x:c>
      <x:c r="B428" s="3" t="str">
        <x:v>HIRE-P06</x:v>
      </x:c>
      <x:c r="C428" s="16" t="n">
        <x:v>4</x:v>
      </x:c>
      <x:c r="D428" s="30" t="n">
        <x:v>46497</x:v>
      </x:c>
      <x:c r="E428" s="30" t="n">
        <x:v>46478</x:v>
      </x:c>
      <x:c r="F428" s="30" t="n">
        <x:v>46527</x:v>
      </x:c>
      <x:c r="G428" s="3" t="str">
        <x:v>GL.AP.SUPPLIER</x:v>
      </x:c>
      <x:c r="H428" s="3" t="str">
        <x:v>COMP</x:v>
      </x:c>
      <x:c r="I428" s="3" t="str">
        <x:v>V.RECRUIT</x:v>
      </x:c>
      <x:c r="J428" s="3" t="str">
        <x:v>MAP.ACTUAL.COST.PPL.RECRUIT.COMP.V.RECRUIT.COMP</x:v>
      </x:c>
      <x:c r="K428" s="3" t="str">
        <x:v>OPX.RECRUIT</x:v>
      </x:c>
      <x:c r="L428" s="3" t="str">
        <x:v>operating</x:v>
      </x:c>
      <x:c r="M428" s="3" t="str">
        <x:v>not_applicable</x:v>
      </x:c>
      <x:c r="N428" s="3" t="str">
        <x:v>not_applicable</x:v>
      </x:c>
      <x:c r="O428" s="3" t="str">
        <x:v>not_applicable</x:v>
      </x:c>
      <x:c r="P428" s="32" t="n">
        <x:v>0</x:v>
      </x:c>
      <x:c r="Q428" s="32" t="n">
        <x:v>595</x:v>
      </x:c>
      <x:c r="R428" s="24" t="n">
        <x:f>P428-Q428</x:f>
        <x:v>-595</x:v>
      </x:c>
      <x:c r="S428" s="18" t="n">
        <x:f>'D03_Accounts'!D23</x:f>
        <x:v>0</x:v>
      </x:c>
      <x:c r="T428" s="24" t="n">
        <x:f>R428*S428</x:f>
        <x:v>0</x:v>
      </x:c>
      <x:c r="U428" s="25" t="str">
        <x:f>'D03_Mappings'!E95</x:f>
        <x:v>ap</x:v>
      </x:c>
      <x:c r="V428" s="24" t="str">
        <x:f>IF(I428="",IF(U428="people","PAYROLL","UNMAPPED"),I428)</x:f>
        <x:v>V.RECRUIT</x:v>
      </x:c>
      <x:c r="W428" s="24" t="n">
        <x:f>IF(AND(G428="GL.CASH",L428="operating"),Q428,0)</x:f>
        <x:v>0</x:v>
      </x:c>
      <x:c r="X428" s="24" t="n">
        <x:f>IF(AND(G428="GL.CASH",L428="operating"),P428,0)</x:f>
        <x:v>0</x:v>
      </x:c>
      <x:c r="Y428" s="24" t="n">
        <x:f>IF(AND(G428="GL.CASH",L428="investing"),Q428-P428,0)</x:f>
        <x:v>0</x:v>
      </x:c>
      <x:c r="Z428" s="24" t="n">
        <x:f>IF(AND(G428="GL.CASH",L428="financing"),P428,0)</x:f>
        <x:v>0</x:v>
      </x:c>
      <x:c r="AA428" s="24" t="n">
        <x:f>IF(AND(G428="GL.CASH",L428="financing"),Q428,0)</x:f>
        <x:v>0</x:v>
      </x:c>
    </x:row>
    <x:row r="429" ht="25" customHeight="1">
      <x:c r="A429" s="3" t="str">
        <x:v>ACT/HIRE-P07/1</x:v>
      </x:c>
      <x:c r="B429" s="3" t="str">
        <x:v>HIRE-P07</x:v>
      </x:c>
      <x:c r="C429" s="16" t="n">
        <x:v>4</x:v>
      </x:c>
      <x:c r="D429" s="30" t="n">
        <x:v>46497</x:v>
      </x:c>
      <x:c r="E429" s="30" t="n">
        <x:v>46478</x:v>
      </x:c>
      <x:c r="F429" s="30" t="n">
        <x:v>46527</x:v>
      </x:c>
      <x:c r="G429" s="3" t="str">
        <x:v>GL.OPEX.PPL.RECRUIT</x:v>
      </x:c>
      <x:c r="H429" s="3" t="str">
        <x:v>PROD</x:v>
      </x:c>
      <x:c r="I429" s="3" t="str">
        <x:v>V.RECRUIT</x:v>
      </x:c>
      <x:c r="J429" s="3" t="str">
        <x:v>MAP.ACTUAL.COST.PPL.RECRUIT.PROD.V.RECRUIT.PROD</x:v>
      </x:c>
      <x:c r="K429" s="3" t="str">
        <x:v>OPX.RECRUIT</x:v>
      </x:c>
      <x:c r="L429" s="3" t="str">
        <x:v>operating</x:v>
      </x:c>
      <x:c r="M429" s="3" t="str">
        <x:v>one_off</x:v>
      </x:c>
      <x:c r="N429" s="3" t="str">
        <x:v>committed</x:v>
      </x:c>
      <x:c r="O429" s="3" t="str">
        <x:v>variable</x:v>
      </x:c>
      <x:c r="P429" s="32" t="n">
        <x:v>500</x:v>
      </x:c>
      <x:c r="Q429" s="32" t="n">
        <x:v>0</x:v>
      </x:c>
      <x:c r="R429" s="24" t="n">
        <x:f>P429-Q429</x:f>
        <x:v>500</x:v>
      </x:c>
      <x:c r="S429" s="18" t="n">
        <x:f>'D03_Accounts'!D67</x:f>
        <x:v>1</x:v>
      </x:c>
      <x:c r="T429" s="24" t="n">
        <x:f>R429*S429</x:f>
        <x:v>500</x:v>
      </x:c>
      <x:c r="U429" s="25" t="str">
        <x:f>'D03_Mappings'!E102</x:f>
        <x:v>operating_expense</x:v>
      </x:c>
      <x:c r="V429" s="24" t="str">
        <x:f>IF(I429="",IF(U429="people","PAYROLL","UNMAPPED"),I429)</x:f>
        <x:v>V.RECRUIT</x:v>
      </x:c>
      <x:c r="W429" s="24" t="n">
        <x:f>IF(AND(G429="GL.CASH",L429="operating"),Q429,0)</x:f>
        <x:v>0</x:v>
      </x:c>
      <x:c r="X429" s="24" t="n">
        <x:f>IF(AND(G429="GL.CASH",L429="operating"),P429,0)</x:f>
        <x:v>0</x:v>
      </x:c>
      <x:c r="Y429" s="24" t="n">
        <x:f>IF(AND(G429="GL.CASH",L429="investing"),Q429-P429,0)</x:f>
        <x:v>0</x:v>
      </x:c>
      <x:c r="Z429" s="24" t="n">
        <x:f>IF(AND(G429="GL.CASH",L429="financing"),P429,0)</x:f>
        <x:v>0</x:v>
      </x:c>
      <x:c r="AA429" s="24" t="n">
        <x:f>IF(AND(G429="GL.CASH",L429="financing"),Q429,0)</x:f>
        <x:v>0</x:v>
      </x:c>
    </x:row>
    <x:row r="430" ht="25" customHeight="1">
      <x:c r="A430" s="3" t="str">
        <x:v>ACT/HIRE-P07/2</x:v>
      </x:c>
      <x:c r="B430" s="3" t="str">
        <x:v>HIRE-P07</x:v>
      </x:c>
      <x:c r="C430" s="16" t="n">
        <x:v>4</x:v>
      </x:c>
      <x:c r="D430" s="30" t="n">
        <x:v>46497</x:v>
      </x:c>
      <x:c r="E430" s="30" t="n">
        <x:v>46478</x:v>
      </x:c>
      <x:c r="F430" s="30" t="n">
        <x:v>46527</x:v>
      </x:c>
      <x:c r="G430" s="3" t="str">
        <x:v>GL.VAT.DOM_ASSET</x:v>
      </x:c>
      <x:c r="H430" s="3" t="str">
        <x:v>PROD</x:v>
      </x:c>
      <x:c r="I430" s="3" t="str">
        <x:v>V.RECRUIT</x:v>
      </x:c>
      <x:c r="J430" s="3" t="str">
        <x:v>MAP.ACTUAL.COST.PPL.RECRUIT.PROD.V.RECRUIT.PROD</x:v>
      </x:c>
      <x:c r="K430" s="3" t="str">
        <x:v>OPX.RECRUIT</x:v>
      </x:c>
      <x:c r="L430" s="3" t="str">
        <x:v>operating</x:v>
      </x:c>
      <x:c r="M430" s="3" t="str">
        <x:v>not_applicable</x:v>
      </x:c>
      <x:c r="N430" s="3" t="str">
        <x:v>not_applicable</x:v>
      </x:c>
      <x:c r="O430" s="3" t="str">
        <x:v>not_applicable</x:v>
      </x:c>
      <x:c r="P430" s="32" t="n">
        <x:v>95</x:v>
      </x:c>
      <x:c r="Q430" s="32" t="n">
        <x:v>0</x:v>
      </x:c>
      <x:c r="R430" s="24" t="n">
        <x:f>P430-Q430</x:f>
        <x:v>95</x:v>
      </x:c>
      <x:c r="S430" s="18" t="n">
        <x:f>'D03_Accounts'!D15</x:f>
        <x:v>0</x:v>
      </x:c>
      <x:c r="T430" s="24" t="n">
        <x:f>R430*S430</x:f>
        <x:v>0</x:v>
      </x:c>
      <x:c r="U430" s="25" t="str">
        <x:f>'D03_Mappings'!E103</x:f>
        <x:v>tax_assets</x:v>
      </x:c>
      <x:c r="V430" s="24" t="str">
        <x:f>IF(I430="",IF(U430="people","PAYROLL","UNMAPPED"),I430)</x:f>
        <x:v>V.RECRUIT</x:v>
      </x:c>
      <x:c r="W430" s="24" t="n">
        <x:f>IF(AND(G430="GL.CASH",L430="operating"),Q430,0)</x:f>
        <x:v>0</x:v>
      </x:c>
      <x:c r="X430" s="24" t="n">
        <x:f>IF(AND(G430="GL.CASH",L430="operating"),P430,0)</x:f>
        <x:v>0</x:v>
      </x:c>
      <x:c r="Y430" s="24" t="n">
        <x:f>IF(AND(G430="GL.CASH",L430="investing"),Q430-P430,0)</x:f>
        <x:v>0</x:v>
      </x:c>
      <x:c r="Z430" s="24" t="n">
        <x:f>IF(AND(G430="GL.CASH",L430="financing"),P430,0)</x:f>
        <x:v>0</x:v>
      </x:c>
      <x:c r="AA430" s="24" t="n">
        <x:f>IF(AND(G430="GL.CASH",L430="financing"),Q430,0)</x:f>
        <x:v>0</x:v>
      </x:c>
    </x:row>
    <x:row r="431" ht="25" customHeight="1">
      <x:c r="A431" s="3" t="str">
        <x:v>ACT/HIRE-P07/3</x:v>
      </x:c>
      <x:c r="B431" s="3" t="str">
        <x:v>HIRE-P07</x:v>
      </x:c>
      <x:c r="C431" s="16" t="n">
        <x:v>4</x:v>
      </x:c>
      <x:c r="D431" s="30" t="n">
        <x:v>46497</x:v>
      </x:c>
      <x:c r="E431" s="30" t="n">
        <x:v>46478</x:v>
      </x:c>
      <x:c r="F431" s="30" t="n">
        <x:v>46527</x:v>
      </x:c>
      <x:c r="G431" s="3" t="str">
        <x:v>GL.AP.SUPPLIER</x:v>
      </x:c>
      <x:c r="H431" s="3" t="str">
        <x:v>PROD</x:v>
      </x:c>
      <x:c r="I431" s="3" t="str">
        <x:v>V.RECRUIT</x:v>
      </x:c>
      <x:c r="J431" s="3" t="str">
        <x:v>MAP.ACTUAL.COST.PPL.RECRUIT.PROD.V.RECRUIT.PROD</x:v>
      </x:c>
      <x:c r="K431" s="3" t="str">
        <x:v>OPX.RECRUIT</x:v>
      </x:c>
      <x:c r="L431" s="3" t="str">
        <x:v>operating</x:v>
      </x:c>
      <x:c r="M431" s="3" t="str">
        <x:v>not_applicable</x:v>
      </x:c>
      <x:c r="N431" s="3" t="str">
        <x:v>not_applicable</x:v>
      </x:c>
      <x:c r="O431" s="3" t="str">
        <x:v>not_applicable</x:v>
      </x:c>
      <x:c r="P431" s="32" t="n">
        <x:v>0</x:v>
      </x:c>
      <x:c r="Q431" s="32" t="n">
        <x:v>595</x:v>
      </x:c>
      <x:c r="R431" s="24" t="n">
        <x:f>P431-Q431</x:f>
        <x:v>-595</x:v>
      </x:c>
      <x:c r="S431" s="18" t="n">
        <x:f>'D03_Accounts'!D23</x:f>
        <x:v>0</x:v>
      </x:c>
      <x:c r="T431" s="24" t="n">
        <x:f>R431*S431</x:f>
        <x:v>0</x:v>
      </x:c>
      <x:c r="U431" s="25" t="str">
        <x:f>'D03_Mappings'!E104</x:f>
        <x:v>ap</x:v>
      </x:c>
      <x:c r="V431" s="24" t="str">
        <x:f>IF(I431="",IF(U431="people","PAYROLL","UNMAPPED"),I431)</x:f>
        <x:v>V.RECRUIT</x:v>
      </x:c>
      <x:c r="W431" s="24" t="n">
        <x:f>IF(AND(G431="GL.CASH",L431="operating"),Q431,0)</x:f>
        <x:v>0</x:v>
      </x:c>
      <x:c r="X431" s="24" t="n">
        <x:f>IF(AND(G431="GL.CASH",L431="operating"),P431,0)</x:f>
        <x:v>0</x:v>
      </x:c>
      <x:c r="Y431" s="24" t="n">
        <x:f>IF(AND(G431="GL.CASH",L431="investing"),Q431-P431,0)</x:f>
        <x:v>0</x:v>
      </x:c>
      <x:c r="Z431" s="24" t="n">
        <x:f>IF(AND(G431="GL.CASH",L431="financing"),P431,0)</x:f>
        <x:v>0</x:v>
      </x:c>
      <x:c r="AA431" s="24" t="n">
        <x:f>IF(AND(G431="GL.CASH",L431="financing"),Q431,0)</x:f>
        <x:v>0</x:v>
      </x:c>
    </x:row>
    <x:row r="432" ht="25" customHeight="1">
      <x:c r="A432" s="3" t="str">
        <x:v>ACT/INSURANCE-M04/1</x:v>
      </x:c>
      <x:c r="B432" s="3" t="str">
        <x:v>INSURANCE-M04</x:v>
      </x:c>
      <x:c r="C432" s="16" t="n">
        <x:v>4</x:v>
      </x:c>
      <x:c r="D432" s="30" t="n">
        <x:v>46497</x:v>
      </x:c>
      <x:c r="E432" s="30" t="n">
        <x:v>46478</x:v>
      </x:c>
      <x:c r="F432" s="30" t="n">
        <x:v>46527</x:v>
      </x:c>
      <x:c r="G432" s="3" t="str">
        <x:v>GL.OPEX.OPX.INS_PRE</x:v>
      </x:c>
      <x:c r="H432" s="3" t="str">
        <x:v>CORP</x:v>
      </x:c>
      <x:c r="I432" s="3" t="str">
        <x:v>V.INSURANCE</x:v>
      </x:c>
      <x:c r="J432" s="3" t="str">
        <x:v>MAP.ACTUAL.COST.OPX.INS_PRE.V.INSURANCE.CORP</x:v>
      </x:c>
      <x:c r="K432" s="3" t="str">
        <x:v>OPX.INS_PRE</x:v>
      </x:c>
      <x:c r="L432" s="3" t="str">
        <x:v>operating</x:v>
      </x:c>
      <x:c r="M432" s="3" t="str">
        <x:v>recurring</x:v>
      </x:c>
      <x:c r="N432" s="3" t="str">
        <x:v>committed</x:v>
      </x:c>
      <x:c r="O432" s="3" t="str">
        <x:v>fixed</x:v>
      </x:c>
      <x:c r="P432" s="32" t="n">
        <x:v>1250</x:v>
      </x:c>
      <x:c r="Q432" s="32" t="n">
        <x:v>0</x:v>
      </x:c>
      <x:c r="R432" s="24" t="n">
        <x:f>P432-Q432</x:f>
        <x:v>1250</x:v>
      </x:c>
      <x:c r="S432" s="18" t="n">
        <x:f>'D03_Accounts'!D60</x:f>
        <x:v>1</x:v>
      </x:c>
      <x:c r="T432" s="24" t="n">
        <x:f>R432*S432</x:f>
        <x:v>1250</x:v>
      </x:c>
      <x:c r="U432" s="25" t="str">
        <x:f>'D03_Mappings'!E49</x:f>
        <x:v>operating_expense</x:v>
      </x:c>
      <x:c r="V432" s="24" t="str">
        <x:f>IF(I432="",IF(U432="people","PAYROLL","UNMAPPED"),I432)</x:f>
        <x:v>V.INSURANCE</x:v>
      </x:c>
      <x:c r="W432" s="24" t="n">
        <x:f>IF(AND(G432="GL.CASH",L432="operating"),Q432,0)</x:f>
        <x:v>0</x:v>
      </x:c>
      <x:c r="X432" s="24" t="n">
        <x:f>IF(AND(G432="GL.CASH",L432="operating"),P432,0)</x:f>
        <x:v>0</x:v>
      </x:c>
      <x:c r="Y432" s="24" t="n">
        <x:f>IF(AND(G432="GL.CASH",L432="investing"),Q432-P432,0)</x:f>
        <x:v>0</x:v>
      </x:c>
      <x:c r="Z432" s="24" t="n">
        <x:f>IF(AND(G432="GL.CASH",L432="financing"),P432,0)</x:f>
        <x:v>0</x:v>
      </x:c>
      <x:c r="AA432" s="24" t="n">
        <x:f>IF(AND(G432="GL.CASH",L432="financing"),Q432,0)</x:f>
        <x:v>0</x:v>
      </x:c>
    </x:row>
    <x:row r="433" ht="25" customHeight="1">
      <x:c r="A433" s="3" t="str">
        <x:v>ACT/INSURANCE-M04/2</x:v>
      </x:c>
      <x:c r="B433" s="3" t="str">
        <x:v>INSURANCE-M04</x:v>
      </x:c>
      <x:c r="C433" s="16" t="n">
        <x:v>4</x:v>
      </x:c>
      <x:c r="D433" s="30" t="n">
        <x:v>46497</x:v>
      </x:c>
      <x:c r="E433" s="30" t="n">
        <x:v>46478</x:v>
      </x:c>
      <x:c r="F433" s="30" t="n">
        <x:v>46527</x:v>
      </x:c>
      <x:c r="G433" s="3" t="str">
        <x:v>GL.AP.SUPPLIER</x:v>
      </x:c>
      <x:c r="H433" s="3" t="str">
        <x:v>CORP</x:v>
      </x:c>
      <x:c r="I433" s="3" t="str">
        <x:v>V.INSURANCE</x:v>
      </x:c>
      <x:c r="J433" s="3" t="str">
        <x:v>MAP.ACTUAL.COST.OPX.INS_PRE.V.INSURANCE.CORP</x:v>
      </x:c>
      <x:c r="K433" s="3" t="str">
        <x:v>OPX.INS_PRE</x:v>
      </x:c>
      <x:c r="L433" s="3" t="str">
        <x:v>operating</x:v>
      </x:c>
      <x:c r="M433" s="3" t="str">
        <x:v>not_applicable</x:v>
      </x:c>
      <x:c r="N433" s="3" t="str">
        <x:v>not_applicable</x:v>
      </x:c>
      <x:c r="O433" s="3" t="str">
        <x:v>not_applicable</x:v>
      </x:c>
      <x:c r="P433" s="32" t="n">
        <x:v>0</x:v>
      </x:c>
      <x:c r="Q433" s="32" t="n">
        <x:v>1250</x:v>
      </x:c>
      <x:c r="R433" s="24" t="n">
        <x:f>P433-Q433</x:f>
        <x:v>-1250</x:v>
      </x:c>
      <x:c r="S433" s="18" t="n">
        <x:f>'D03_Accounts'!D23</x:f>
        <x:v>0</x:v>
      </x:c>
      <x:c r="T433" s="24" t="n">
        <x:f>R433*S433</x:f>
        <x:v>0</x:v>
      </x:c>
      <x:c r="U433" s="25" t="str">
        <x:f>'D03_Mappings'!E50</x:f>
        <x:v>ap</x:v>
      </x:c>
      <x:c r="V433" s="24" t="str">
        <x:f>IF(I433="",IF(U433="people","PAYROLL","UNMAPPED"),I433)</x:f>
        <x:v>V.INSURANCE</x:v>
      </x:c>
      <x:c r="W433" s="24" t="n">
        <x:f>IF(AND(G433="GL.CASH",L433="operating"),Q433,0)</x:f>
        <x:v>0</x:v>
      </x:c>
      <x:c r="X433" s="24" t="n">
        <x:f>IF(AND(G433="GL.CASH",L433="operating"),P433,0)</x:f>
        <x:v>0</x:v>
      </x:c>
      <x:c r="Y433" s="24" t="n">
        <x:f>IF(AND(G433="GL.CASH",L433="investing"),Q433-P433,0)</x:f>
        <x:v>0</x:v>
      </x:c>
      <x:c r="Z433" s="24" t="n">
        <x:f>IF(AND(G433="GL.CASH",L433="financing"),P433,0)</x:f>
        <x:v>0</x:v>
      </x:c>
      <x:c r="AA433" s="24" t="n">
        <x:f>IF(AND(G433="GL.CASH",L433="financing"),Q433,0)</x:f>
        <x:v>0</x:v>
      </x:c>
    </x:row>
    <x:row r="434" ht="25" customHeight="1">
      <x:c r="A434" s="3" t="str">
        <x:v>ACT/IT-P06/1</x:v>
      </x:c>
      <x:c r="B434" s="3" t="str">
        <x:v>IT-P06</x:v>
      </x:c>
      <x:c r="C434" s="16" t="n">
        <x:v>4</x:v>
      </x:c>
      <x:c r="D434" s="30" t="n">
        <x:v>46497</x:v>
      </x:c>
      <x:c r="E434" s="30" t="n">
        <x:v>46478</x:v>
      </x:c>
      <x:c r="F434" s="30" t="n">
        <x:v>46527</x:v>
      </x:c>
      <x:c r="G434" s="3" t="str">
        <x:v>GL.ASSET.IT</x:v>
      </x:c>
      <x:c r="H434" s="3" t="str">
        <x:v>COMP</x:v>
      </x:c>
      <x:c r="I434" s="3" t="str">
        <x:v>V.EQUIPMENT</x:v>
      </x:c>
      <x:c r="J434" s="3" t="str">
        <x:v>MAP.ACTUAL.CAPEX.PPL.EQUIP.COMP.V.EQUIPMENT.COMP</x:v>
      </x:c>
      <x:c r="K434" s="3" t="str">
        <x:v>CAP.IT_ADDITIONS</x:v>
      </x:c>
      <x:c r="L434" s="3" t="str">
        <x:v>investing</x:v>
      </x:c>
      <x:c r="M434" s="3" t="str">
        <x:v>not_applicable</x:v>
      </x:c>
      <x:c r="N434" s="3" t="str">
        <x:v>not_applicable</x:v>
      </x:c>
      <x:c r="O434" s="3" t="str">
        <x:v>not_applicable</x:v>
      </x:c>
      <x:c r="P434" s="32" t="n">
        <x:v>2500</x:v>
      </x:c>
      <x:c r="Q434" s="32" t="n">
        <x:v>0</x:v>
      </x:c>
      <x:c r="R434" s="24" t="n">
        <x:f>P434-Q434</x:f>
        <x:v>2500</x:v>
      </x:c>
      <x:c r="S434" s="18" t="n">
        <x:f>'D03_Accounts'!D19</x:f>
        <x:v>0</x:v>
      </x:c>
      <x:c r="T434" s="24" t="n">
        <x:f>R434*S434</x:f>
        <x:v>0</x:v>
      </x:c>
      <x:c r="U434" s="25" t="str">
        <x:f>'D03_Mappings'!E21</x:f>
        <x:v>asset_gross</x:v>
      </x:c>
      <x:c r="V434" s="24" t="str">
        <x:f>IF(I434="",IF(U434="people","PAYROLL","UNMAPPED"),I434)</x:f>
        <x:v>V.EQUIPMENT</x:v>
      </x:c>
      <x:c r="W434" s="24" t="n">
        <x:f>IF(AND(G434="GL.CASH",L434="operating"),Q434,0)</x:f>
        <x:v>0</x:v>
      </x:c>
      <x:c r="X434" s="24" t="n">
        <x:f>IF(AND(G434="GL.CASH",L434="operating"),P434,0)</x:f>
        <x:v>0</x:v>
      </x:c>
      <x:c r="Y434" s="24" t="n">
        <x:f>IF(AND(G434="GL.CASH",L434="investing"),Q434-P434,0)</x:f>
        <x:v>0</x:v>
      </x:c>
      <x:c r="Z434" s="24" t="n">
        <x:f>IF(AND(G434="GL.CASH",L434="financing"),P434,0)</x:f>
        <x:v>0</x:v>
      </x:c>
      <x:c r="AA434" s="24" t="n">
        <x:f>IF(AND(G434="GL.CASH",L434="financing"),Q434,0)</x:f>
        <x:v>0</x:v>
      </x:c>
    </x:row>
    <x:row r="435" ht="25" customHeight="1">
      <x:c r="A435" s="3" t="str">
        <x:v>ACT/IT-P06/2</x:v>
      </x:c>
      <x:c r="B435" s="3" t="str">
        <x:v>IT-P06</x:v>
      </x:c>
      <x:c r="C435" s="16" t="n">
        <x:v>4</x:v>
      </x:c>
      <x:c r="D435" s="30" t="n">
        <x:v>46497</x:v>
      </x:c>
      <x:c r="E435" s="30" t="n">
        <x:v>46478</x:v>
      </x:c>
      <x:c r="F435" s="30" t="n">
        <x:v>46527</x:v>
      </x:c>
      <x:c r="G435" s="3" t="str">
        <x:v>GL.VAT.DOM_ASSET</x:v>
      </x:c>
      <x:c r="H435" s="3" t="str">
        <x:v>COMP</x:v>
      </x:c>
      <x:c r="I435" s="3" t="str">
        <x:v>V.EQUIPMENT</x:v>
      </x:c>
      <x:c r="J435" s="3" t="str">
        <x:v>MAP.ACTUAL.CAPEX.PPL.EQUIP.COMP.V.EQUIPMENT.COMP</x:v>
      </x:c>
      <x:c r="K435" s="3" t="str">
        <x:v>CAP.IT_ADDITIONS</x:v>
      </x:c>
      <x:c r="L435" s="3" t="str">
        <x:v>investing</x:v>
      </x:c>
      <x:c r="M435" s="3" t="str">
        <x:v>not_applicable</x:v>
      </x:c>
      <x:c r="N435" s="3" t="str">
        <x:v>not_applicable</x:v>
      </x:c>
      <x:c r="O435" s="3" t="str">
        <x:v>not_applicable</x:v>
      </x:c>
      <x:c r="P435" s="32" t="n">
        <x:v>475</x:v>
      </x:c>
      <x:c r="Q435" s="32" t="n">
        <x:v>0</x:v>
      </x:c>
      <x:c r="R435" s="24" t="n">
        <x:f>P435-Q435</x:f>
        <x:v>475</x:v>
      </x:c>
      <x:c r="S435" s="18" t="n">
        <x:f>'D03_Accounts'!D15</x:f>
        <x:v>0</x:v>
      </x:c>
      <x:c r="T435" s="24" t="n">
        <x:f>R435*S435</x:f>
        <x:v>0</x:v>
      </x:c>
      <x:c r="U435" s="25" t="str">
        <x:f>'D03_Mappings'!E22</x:f>
        <x:v>tax_assets</x:v>
      </x:c>
      <x:c r="V435" s="24" t="str">
        <x:f>IF(I435="",IF(U435="people","PAYROLL","UNMAPPED"),I435)</x:f>
        <x:v>V.EQUIPMENT</x:v>
      </x:c>
      <x:c r="W435" s="24" t="n">
        <x:f>IF(AND(G435="GL.CASH",L435="operating"),Q435,0)</x:f>
        <x:v>0</x:v>
      </x:c>
      <x:c r="X435" s="24" t="n">
        <x:f>IF(AND(G435="GL.CASH",L435="operating"),P435,0)</x:f>
        <x:v>0</x:v>
      </x:c>
      <x:c r="Y435" s="24" t="n">
        <x:f>IF(AND(G435="GL.CASH",L435="investing"),Q435-P435,0)</x:f>
        <x:v>0</x:v>
      </x:c>
      <x:c r="Z435" s="24" t="n">
        <x:f>IF(AND(G435="GL.CASH",L435="financing"),P435,0)</x:f>
        <x:v>0</x:v>
      </x:c>
      <x:c r="AA435" s="24" t="n">
        <x:f>IF(AND(G435="GL.CASH",L435="financing"),Q435,0)</x:f>
        <x:v>0</x:v>
      </x:c>
    </x:row>
    <x:row r="436" ht="25" customHeight="1">
      <x:c r="A436" s="3" t="str">
        <x:v>ACT/IT-P06/3</x:v>
      </x:c>
      <x:c r="B436" s="3" t="str">
        <x:v>IT-P06</x:v>
      </x:c>
      <x:c r="C436" s="16" t="n">
        <x:v>4</x:v>
      </x:c>
      <x:c r="D436" s="30" t="n">
        <x:v>46497</x:v>
      </x:c>
      <x:c r="E436" s="30" t="n">
        <x:v>46478</x:v>
      </x:c>
      <x:c r="F436" s="30" t="n">
        <x:v>46527</x:v>
      </x:c>
      <x:c r="G436" s="3" t="str">
        <x:v>GL.AP.CAPEX</x:v>
      </x:c>
      <x:c r="H436" s="3" t="str">
        <x:v>COMP</x:v>
      </x:c>
      <x:c r="I436" s="3" t="str">
        <x:v>V.EQUIPMENT</x:v>
      </x:c>
      <x:c r="J436" s="3" t="str">
        <x:v>MAP.ACTUAL.CAPEX.PPL.EQUIP.COMP.V.EQUIPMENT.COMP</x:v>
      </x:c>
      <x:c r="K436" s="3" t="str">
        <x:v>CAP.IT_ADDITIONS</x:v>
      </x:c>
      <x:c r="L436" s="3" t="str">
        <x:v>investing</x:v>
      </x:c>
      <x:c r="M436" s="3" t="str">
        <x:v>not_applicable</x:v>
      </x:c>
      <x:c r="N436" s="3" t="str">
        <x:v>not_applicable</x:v>
      </x:c>
      <x:c r="O436" s="3" t="str">
        <x:v>not_applicable</x:v>
      </x:c>
      <x:c r="P436" s="32" t="n">
        <x:v>0</x:v>
      </x:c>
      <x:c r="Q436" s="32" t="n">
        <x:v>2975</x:v>
      </x:c>
      <x:c r="R436" s="24" t="n">
        <x:f>P436-Q436</x:f>
        <x:v>-2975</x:v>
      </x:c>
      <x:c r="S436" s="18" t="n">
        <x:f>'D03_Accounts'!D24</x:f>
        <x:v>0</x:v>
      </x:c>
      <x:c r="T436" s="24" t="n">
        <x:f>R436*S436</x:f>
        <x:v>0</x:v>
      </x:c>
      <x:c r="U436" s="25" t="str">
        <x:f>'D03_Mappings'!E23</x:f>
        <x:v>ap</x:v>
      </x:c>
      <x:c r="V436" s="24" t="str">
        <x:f>IF(I436="",IF(U436="people","PAYROLL","UNMAPPED"),I436)</x:f>
        <x:v>V.EQUIPMENT</x:v>
      </x:c>
      <x:c r="W436" s="24" t="n">
        <x:f>IF(AND(G436="GL.CASH",L436="operating"),Q436,0)</x:f>
        <x:v>0</x:v>
      </x:c>
      <x:c r="X436" s="24" t="n">
        <x:f>IF(AND(G436="GL.CASH",L436="operating"),P436,0)</x:f>
        <x:v>0</x:v>
      </x:c>
      <x:c r="Y436" s="24" t="n">
        <x:f>IF(AND(G436="GL.CASH",L436="investing"),Q436-P436,0)</x:f>
        <x:v>0</x:v>
      </x:c>
      <x:c r="Z436" s="24" t="n">
        <x:f>IF(AND(G436="GL.CASH",L436="financing"),P436,0)</x:f>
        <x:v>0</x:v>
      </x:c>
      <x:c r="AA436" s="24" t="n">
        <x:f>IF(AND(G436="GL.CASH",L436="financing"),Q436,0)</x:f>
        <x:v>0</x:v>
      </x:c>
    </x:row>
    <x:row r="437" ht="25" customHeight="1">
      <x:c r="A437" s="3" t="str">
        <x:v>ACT/IT-P07/1</x:v>
      </x:c>
      <x:c r="B437" s="3" t="str">
        <x:v>IT-P07</x:v>
      </x:c>
      <x:c r="C437" s="16" t="n">
        <x:v>4</x:v>
      </x:c>
      <x:c r="D437" s="30" t="n">
        <x:v>46497</x:v>
      </x:c>
      <x:c r="E437" s="30" t="n">
        <x:v>46478</x:v>
      </x:c>
      <x:c r="F437" s="30" t="n">
        <x:v>46527</x:v>
      </x:c>
      <x:c r="G437" s="3" t="str">
        <x:v>GL.ASSET.IT</x:v>
      </x:c>
      <x:c r="H437" s="3" t="str">
        <x:v>PROD</x:v>
      </x:c>
      <x:c r="I437" s="3" t="str">
        <x:v>V.EQUIPMENT</x:v>
      </x:c>
      <x:c r="J437" s="3" t="str">
        <x:v>MAP.ACTUAL.CAPEX.PPL.EQUIP.PROD.V.EQUIPMENT.PROD</x:v>
      </x:c>
      <x:c r="K437" s="3" t="str">
        <x:v>CAP.IT_ADDITIONS</x:v>
      </x:c>
      <x:c r="L437" s="3" t="str">
        <x:v>investing</x:v>
      </x:c>
      <x:c r="M437" s="3" t="str">
        <x:v>not_applicable</x:v>
      </x:c>
      <x:c r="N437" s="3" t="str">
        <x:v>not_applicable</x:v>
      </x:c>
      <x:c r="O437" s="3" t="str">
        <x:v>not_applicable</x:v>
      </x:c>
      <x:c r="P437" s="32" t="n">
        <x:v>2500</x:v>
      </x:c>
      <x:c r="Q437" s="32" t="n">
        <x:v>0</x:v>
      </x:c>
      <x:c r="R437" s="24" t="n">
        <x:f>P437-Q437</x:f>
        <x:v>2500</x:v>
      </x:c>
      <x:c r="S437" s="18" t="n">
        <x:f>'D03_Accounts'!D19</x:f>
        <x:v>0</x:v>
      </x:c>
      <x:c r="T437" s="24" t="n">
        <x:f>R437*S437</x:f>
        <x:v>0</x:v>
      </x:c>
      <x:c r="U437" s="25" t="str">
        <x:f>'D03_Mappings'!E33</x:f>
        <x:v>asset_gross</x:v>
      </x:c>
      <x:c r="V437" s="24" t="str">
        <x:f>IF(I437="",IF(U437="people","PAYROLL","UNMAPPED"),I437)</x:f>
        <x:v>V.EQUIPMENT</x:v>
      </x:c>
      <x:c r="W437" s="24" t="n">
        <x:f>IF(AND(G437="GL.CASH",L437="operating"),Q437,0)</x:f>
        <x:v>0</x:v>
      </x:c>
      <x:c r="X437" s="24" t="n">
        <x:f>IF(AND(G437="GL.CASH",L437="operating"),P437,0)</x:f>
        <x:v>0</x:v>
      </x:c>
      <x:c r="Y437" s="24" t="n">
        <x:f>IF(AND(G437="GL.CASH",L437="investing"),Q437-P437,0)</x:f>
        <x:v>0</x:v>
      </x:c>
      <x:c r="Z437" s="24" t="n">
        <x:f>IF(AND(G437="GL.CASH",L437="financing"),P437,0)</x:f>
        <x:v>0</x:v>
      </x:c>
      <x:c r="AA437" s="24" t="n">
        <x:f>IF(AND(G437="GL.CASH",L437="financing"),Q437,0)</x:f>
        <x:v>0</x:v>
      </x:c>
    </x:row>
    <x:row r="438" ht="25" customHeight="1">
      <x:c r="A438" s="3" t="str">
        <x:v>ACT/IT-P07/2</x:v>
      </x:c>
      <x:c r="B438" s="3" t="str">
        <x:v>IT-P07</x:v>
      </x:c>
      <x:c r="C438" s="16" t="n">
        <x:v>4</x:v>
      </x:c>
      <x:c r="D438" s="30" t="n">
        <x:v>46497</x:v>
      </x:c>
      <x:c r="E438" s="30" t="n">
        <x:v>46478</x:v>
      </x:c>
      <x:c r="F438" s="30" t="n">
        <x:v>46527</x:v>
      </x:c>
      <x:c r="G438" s="3" t="str">
        <x:v>GL.VAT.DOM_ASSET</x:v>
      </x:c>
      <x:c r="H438" s="3" t="str">
        <x:v>PROD</x:v>
      </x:c>
      <x:c r="I438" s="3" t="str">
        <x:v>V.EQUIPMENT</x:v>
      </x:c>
      <x:c r="J438" s="3" t="str">
        <x:v>MAP.ACTUAL.CAPEX.PPL.EQUIP.PROD.V.EQUIPMENT.PROD</x:v>
      </x:c>
      <x:c r="K438" s="3" t="str">
        <x:v>CAP.IT_ADDITIONS</x:v>
      </x:c>
      <x:c r="L438" s="3" t="str">
        <x:v>investing</x:v>
      </x:c>
      <x:c r="M438" s="3" t="str">
        <x:v>not_applicable</x:v>
      </x:c>
      <x:c r="N438" s="3" t="str">
        <x:v>not_applicable</x:v>
      </x:c>
      <x:c r="O438" s="3" t="str">
        <x:v>not_applicable</x:v>
      </x:c>
      <x:c r="P438" s="32" t="n">
        <x:v>475</x:v>
      </x:c>
      <x:c r="Q438" s="32" t="n">
        <x:v>0</x:v>
      </x:c>
      <x:c r="R438" s="24" t="n">
        <x:f>P438-Q438</x:f>
        <x:v>475</x:v>
      </x:c>
      <x:c r="S438" s="18" t="n">
        <x:f>'D03_Accounts'!D15</x:f>
        <x:v>0</x:v>
      </x:c>
      <x:c r="T438" s="24" t="n">
        <x:f>R438*S438</x:f>
        <x:v>0</x:v>
      </x:c>
      <x:c r="U438" s="25" t="str">
        <x:f>'D03_Mappings'!E34</x:f>
        <x:v>tax_assets</x:v>
      </x:c>
      <x:c r="V438" s="24" t="str">
        <x:f>IF(I438="",IF(U438="people","PAYROLL","UNMAPPED"),I438)</x:f>
        <x:v>V.EQUIPMENT</x:v>
      </x:c>
      <x:c r="W438" s="24" t="n">
        <x:f>IF(AND(G438="GL.CASH",L438="operating"),Q438,0)</x:f>
        <x:v>0</x:v>
      </x:c>
      <x:c r="X438" s="24" t="n">
        <x:f>IF(AND(G438="GL.CASH",L438="operating"),P438,0)</x:f>
        <x:v>0</x:v>
      </x:c>
      <x:c r="Y438" s="24" t="n">
        <x:f>IF(AND(G438="GL.CASH",L438="investing"),Q438-P438,0)</x:f>
        <x:v>0</x:v>
      </x:c>
      <x:c r="Z438" s="24" t="n">
        <x:f>IF(AND(G438="GL.CASH",L438="financing"),P438,0)</x:f>
        <x:v>0</x:v>
      </x:c>
      <x:c r="AA438" s="24" t="n">
        <x:f>IF(AND(G438="GL.CASH",L438="financing"),Q438,0)</x:f>
        <x:v>0</x:v>
      </x:c>
    </x:row>
    <x:row r="439" ht="25" customHeight="1">
      <x:c r="A439" s="3" t="str">
        <x:v>ACT/IT-P07/3</x:v>
      </x:c>
      <x:c r="B439" s="3" t="str">
        <x:v>IT-P07</x:v>
      </x:c>
      <x:c r="C439" s="16" t="n">
        <x:v>4</x:v>
      </x:c>
      <x:c r="D439" s="30" t="n">
        <x:v>46497</x:v>
      </x:c>
      <x:c r="E439" s="30" t="n">
        <x:v>46478</x:v>
      </x:c>
      <x:c r="F439" s="30" t="n">
        <x:v>46527</x:v>
      </x:c>
      <x:c r="G439" s="3" t="str">
        <x:v>GL.AP.CAPEX</x:v>
      </x:c>
      <x:c r="H439" s="3" t="str">
        <x:v>PROD</x:v>
      </x:c>
      <x:c r="I439" s="3" t="str">
        <x:v>V.EQUIPMENT</x:v>
      </x:c>
      <x:c r="J439" s="3" t="str">
        <x:v>MAP.ACTUAL.CAPEX.PPL.EQUIP.PROD.V.EQUIPMENT.PROD</x:v>
      </x:c>
      <x:c r="K439" s="3" t="str">
        <x:v>CAP.IT_ADDITIONS</x:v>
      </x:c>
      <x:c r="L439" s="3" t="str">
        <x:v>investing</x:v>
      </x:c>
      <x:c r="M439" s="3" t="str">
        <x:v>not_applicable</x:v>
      </x:c>
      <x:c r="N439" s="3" t="str">
        <x:v>not_applicable</x:v>
      </x:c>
      <x:c r="O439" s="3" t="str">
        <x:v>not_applicable</x:v>
      </x:c>
      <x:c r="P439" s="32" t="n">
        <x:v>0</x:v>
      </x:c>
      <x:c r="Q439" s="32" t="n">
        <x:v>2975</x:v>
      </x:c>
      <x:c r="R439" s="24" t="n">
        <x:f>P439-Q439</x:f>
        <x:v>-2975</x:v>
      </x:c>
      <x:c r="S439" s="18" t="n">
        <x:f>'D03_Accounts'!D24</x:f>
        <x:v>0</x:v>
      </x:c>
      <x:c r="T439" s="24" t="n">
        <x:f>R439*S439</x:f>
        <x:v>0</x:v>
      </x:c>
      <x:c r="U439" s="25" t="str">
        <x:f>'D03_Mappings'!E35</x:f>
        <x:v>ap</x:v>
      </x:c>
      <x:c r="V439" s="24" t="str">
        <x:f>IF(I439="",IF(U439="people","PAYROLL","UNMAPPED"),I439)</x:f>
        <x:v>V.EQUIPMENT</x:v>
      </x:c>
      <x:c r="W439" s="24" t="n">
        <x:f>IF(AND(G439="GL.CASH",L439="operating"),Q439,0)</x:f>
        <x:v>0</x:v>
      </x:c>
      <x:c r="X439" s="24" t="n">
        <x:f>IF(AND(G439="GL.CASH",L439="operating"),P439,0)</x:f>
        <x:v>0</x:v>
      </x:c>
      <x:c r="Y439" s="24" t="n">
        <x:f>IF(AND(G439="GL.CASH",L439="investing"),Q439-P439,0)</x:f>
        <x:v>0</x:v>
      </x:c>
      <x:c r="Z439" s="24" t="n">
        <x:f>IF(AND(G439="GL.CASH",L439="financing"),P439,0)</x:f>
        <x:v>0</x:v>
      </x:c>
      <x:c r="AA439" s="24" t="n">
        <x:f>IF(AND(G439="GL.CASH",L439="financing"),Q439,0)</x:f>
        <x:v>0</x:v>
      </x:c>
    </x:row>
    <x:row r="440" ht="25" customHeight="1">
      <x:c r="A440" s="3" t="str">
        <x:v>ACT/LEGAL-M04/1</x:v>
      </x:c>
      <x:c r="B440" s="3" t="str">
        <x:v>LEGAL-M04</x:v>
      </x:c>
      <x:c r="C440" s="16" t="n">
        <x:v>4</x:v>
      </x:c>
      <x:c r="D440" s="30" t="n">
        <x:v>46497</x:v>
      </x:c>
      <x:c r="E440" s="30" t="n">
        <x:v>46478</x:v>
      </x:c>
      <x:c r="F440" s="30" t="n">
        <x:v>46527</x:v>
      </x:c>
      <x:c r="G440" s="3" t="str">
        <x:v>GL.OPEX.REG.LEGAL_APP</x:v>
      </x:c>
      <x:c r="H440" s="3" t="str">
        <x:v>COMP</x:v>
      </x:c>
      <x:c r="I440" s="3" t="str">
        <x:v>V.LEGAL</x:v>
      </x:c>
      <x:c r="J440" s="3" t="str">
        <x:v>MAP.ACTUAL.COST.REG.LEGAL_APP.V.LEGAL.COMP</x:v>
      </x:c>
      <x:c r="K440" s="3" t="str">
        <x:v>OPX.REG.LEGAL_APP</x:v>
      </x:c>
      <x:c r="L440" s="3" t="str">
        <x:v>operating</x:v>
      </x:c>
      <x:c r="M440" s="3" t="str">
        <x:v>one_off</x:v>
      </x:c>
      <x:c r="N440" s="3" t="str">
        <x:v>committed</x:v>
      </x:c>
      <x:c r="O440" s="3" t="str">
        <x:v>fixed</x:v>
      </x:c>
      <x:c r="P440" s="32" t="n">
        <x:v>10000</x:v>
      </x:c>
      <x:c r="Q440" s="32" t="n">
        <x:v>0</x:v>
      </x:c>
      <x:c r="R440" s="24" t="n">
        <x:f>P440-Q440</x:f>
        <x:v>10000</x:v>
      </x:c>
      <x:c r="S440" s="18" t="n">
        <x:f>'D03_Accounts'!D81</x:f>
        <x:v>1</x:v>
      </x:c>
      <x:c r="T440" s="24" t="n">
        <x:f>R440*S440</x:f>
        <x:v>10000</x:v>
      </x:c>
      <x:c r="U440" s="25" t="str">
        <x:f>'D03_Mappings'!E136</x:f>
        <x:v>operating_expense</x:v>
      </x:c>
      <x:c r="V440" s="24" t="str">
        <x:f>IF(I440="",IF(U440="people","PAYROLL","UNMAPPED"),I440)</x:f>
        <x:v>V.LEGAL</x:v>
      </x:c>
      <x:c r="W440" s="24" t="n">
        <x:f>IF(AND(G440="GL.CASH",L440="operating"),Q440,0)</x:f>
        <x:v>0</x:v>
      </x:c>
      <x:c r="X440" s="24" t="n">
        <x:f>IF(AND(G440="GL.CASH",L440="operating"),P440,0)</x:f>
        <x:v>0</x:v>
      </x:c>
      <x:c r="Y440" s="24" t="n">
        <x:f>IF(AND(G440="GL.CASH",L440="investing"),Q440-P440,0)</x:f>
        <x:v>0</x:v>
      </x:c>
      <x:c r="Z440" s="24" t="n">
        <x:f>IF(AND(G440="GL.CASH",L440="financing"),P440,0)</x:f>
        <x:v>0</x:v>
      </x:c>
      <x:c r="AA440" s="24" t="n">
        <x:f>IF(AND(G440="GL.CASH",L440="financing"),Q440,0)</x:f>
        <x:v>0</x:v>
      </x:c>
    </x:row>
    <x:row r="441" ht="25" customHeight="1">
      <x:c r="A441" s="3" t="str">
        <x:v>ACT/LEGAL-M04/2</x:v>
      </x:c>
      <x:c r="B441" s="3" t="str">
        <x:v>LEGAL-M04</x:v>
      </x:c>
      <x:c r="C441" s="16" t="n">
        <x:v>4</x:v>
      </x:c>
      <x:c r="D441" s="30" t="n">
        <x:v>46497</x:v>
      </x:c>
      <x:c r="E441" s="30" t="n">
        <x:v>46478</x:v>
      </x:c>
      <x:c r="F441" s="30" t="n">
        <x:v>46527</x:v>
      </x:c>
      <x:c r="G441" s="3" t="str">
        <x:v>GL.VAT.DOM_ASSET</x:v>
      </x:c>
      <x:c r="H441" s="3" t="str">
        <x:v>COMP</x:v>
      </x:c>
      <x:c r="I441" s="3" t="str">
        <x:v>V.LEGAL</x:v>
      </x:c>
      <x:c r="J441" s="3" t="str">
        <x:v>MAP.ACTUAL.COST.REG.LEGAL_APP.V.LEGAL.COMP</x:v>
      </x:c>
      <x:c r="K441" s="3" t="str">
        <x:v>OPX.REG.LEGAL_APP</x:v>
      </x:c>
      <x:c r="L441" s="3" t="str">
        <x:v>operating</x:v>
      </x:c>
      <x:c r="M441" s="3" t="str">
        <x:v>not_applicable</x:v>
      </x:c>
      <x:c r="N441" s="3" t="str">
        <x:v>not_applicable</x:v>
      </x:c>
      <x:c r="O441" s="3" t="str">
        <x:v>not_applicable</x:v>
      </x:c>
      <x:c r="P441" s="32" t="n">
        <x:v>1900</x:v>
      </x:c>
      <x:c r="Q441" s="32" t="n">
        <x:v>0</x:v>
      </x:c>
      <x:c r="R441" s="24" t="n">
        <x:f>P441-Q441</x:f>
        <x:v>1900</x:v>
      </x:c>
      <x:c r="S441" s="18" t="n">
        <x:f>'D03_Accounts'!D15</x:f>
        <x:v>0</x:v>
      </x:c>
      <x:c r="T441" s="24" t="n">
        <x:f>R441*S441</x:f>
        <x:v>0</x:v>
      </x:c>
      <x:c r="U441" s="25" t="str">
        <x:f>'D03_Mappings'!E137</x:f>
        <x:v>tax_assets</x:v>
      </x:c>
      <x:c r="V441" s="24" t="str">
        <x:f>IF(I441="",IF(U441="people","PAYROLL","UNMAPPED"),I441)</x:f>
        <x:v>V.LEGAL</x:v>
      </x:c>
      <x:c r="W441" s="24" t="n">
        <x:f>IF(AND(G441="GL.CASH",L441="operating"),Q441,0)</x:f>
        <x:v>0</x:v>
      </x:c>
      <x:c r="X441" s="24" t="n">
        <x:f>IF(AND(G441="GL.CASH",L441="operating"),P441,0)</x:f>
        <x:v>0</x:v>
      </x:c>
      <x:c r="Y441" s="24" t="n">
        <x:f>IF(AND(G441="GL.CASH",L441="investing"),Q441-P441,0)</x:f>
        <x:v>0</x:v>
      </x:c>
      <x:c r="Z441" s="24" t="n">
        <x:f>IF(AND(G441="GL.CASH",L441="financing"),P441,0)</x:f>
        <x:v>0</x:v>
      </x:c>
      <x:c r="AA441" s="24" t="n">
        <x:f>IF(AND(G441="GL.CASH",L441="financing"),Q441,0)</x:f>
        <x:v>0</x:v>
      </x:c>
    </x:row>
    <x:row r="442" ht="25" customHeight="1">
      <x:c r="A442" s="3" t="str">
        <x:v>ACT/LEGAL-M04/3</x:v>
      </x:c>
      <x:c r="B442" s="3" t="str">
        <x:v>LEGAL-M04</x:v>
      </x:c>
      <x:c r="C442" s="16" t="n">
        <x:v>4</x:v>
      </x:c>
      <x:c r="D442" s="30" t="n">
        <x:v>46497</x:v>
      </x:c>
      <x:c r="E442" s="30" t="n">
        <x:v>46478</x:v>
      </x:c>
      <x:c r="F442" s="30" t="n">
        <x:v>46527</x:v>
      </x:c>
      <x:c r="G442" s="3" t="str">
        <x:v>GL.AP.SUPPLIER</x:v>
      </x:c>
      <x:c r="H442" s="3" t="str">
        <x:v>COMP</x:v>
      </x:c>
      <x:c r="I442" s="3" t="str">
        <x:v>V.LEGAL</x:v>
      </x:c>
      <x:c r="J442" s="3" t="str">
        <x:v>MAP.ACTUAL.COST.REG.LEGAL_APP.V.LEGAL.COMP</x:v>
      </x:c>
      <x:c r="K442" s="3" t="str">
        <x:v>OPX.REG.LEGAL_APP</x:v>
      </x:c>
      <x:c r="L442" s="3" t="str">
        <x:v>operating</x:v>
      </x:c>
      <x:c r="M442" s="3" t="str">
        <x:v>not_applicable</x:v>
      </x:c>
      <x:c r="N442" s="3" t="str">
        <x:v>not_applicable</x:v>
      </x:c>
      <x:c r="O442" s="3" t="str">
        <x:v>not_applicable</x:v>
      </x:c>
      <x:c r="P442" s="32" t="n">
        <x:v>0</x:v>
      </x:c>
      <x:c r="Q442" s="32" t="n">
        <x:v>11900</x:v>
      </x:c>
      <x:c r="R442" s="24" t="n">
        <x:f>P442-Q442</x:f>
        <x:v>-11900</x:v>
      </x:c>
      <x:c r="S442" s="18" t="n">
        <x:f>'D03_Accounts'!D23</x:f>
        <x:v>0</x:v>
      </x:c>
      <x:c r="T442" s="24" t="n">
        <x:f>R442*S442</x:f>
        <x:v>0</x:v>
      </x:c>
      <x:c r="U442" s="25" t="str">
        <x:f>'D03_Mappings'!E138</x:f>
        <x:v>ap</x:v>
      </x:c>
      <x:c r="V442" s="24" t="str">
        <x:f>IF(I442="",IF(U442="people","PAYROLL","UNMAPPED"),I442)</x:f>
        <x:v>V.LEGAL</x:v>
      </x:c>
      <x:c r="W442" s="24" t="n">
        <x:f>IF(AND(G442="GL.CASH",L442="operating"),Q442,0)</x:f>
        <x:v>0</x:v>
      </x:c>
      <x:c r="X442" s="24" t="n">
        <x:f>IF(AND(G442="GL.CASH",L442="operating"),P442,0)</x:f>
        <x:v>0</x:v>
      </x:c>
      <x:c r="Y442" s="24" t="n">
        <x:f>IF(AND(G442="GL.CASH",L442="investing"),Q442-P442,0)</x:f>
        <x:v>0</x:v>
      </x:c>
      <x:c r="Z442" s="24" t="n">
        <x:f>IF(AND(G442="GL.CASH",L442="financing"),P442,0)</x:f>
        <x:v>0</x:v>
      </x:c>
      <x:c r="AA442" s="24" t="n">
        <x:f>IF(AND(G442="GL.CASH",L442="financing"),Q442,0)</x:f>
        <x:v>0</x:v>
      </x:c>
    </x:row>
    <x:row r="443" ht="25" customHeight="1">
      <x:c r="A443" s="3" t="str">
        <x:v>ACT/OFFICE-M04/1</x:v>
      </x:c>
      <x:c r="B443" s="3" t="str">
        <x:v>OFFICE-M04</x:v>
      </x:c>
      <x:c r="C443" s="16" t="n">
        <x:v>4</x:v>
      </x:c>
      <x:c r="D443" s="30" t="n">
        <x:v>46497</x:v>
      </x:c>
      <x:c r="E443" s="30" t="n">
        <x:v>46478</x:v>
      </x:c>
      <x:c r="F443" s="30" t="n">
        <x:v>46527</x:v>
      </x:c>
      <x:c r="G443" s="3" t="str">
        <x:v>GL.OPEX.OPX.MISC</x:v>
      </x:c>
      <x:c r="H443" s="3" t="str">
        <x:v>CORP</x:v>
      </x:c>
      <x:c r="I443" s="3" t="str">
        <x:v>V.OFFICE</x:v>
      </x:c>
      <x:c r="J443" s="3" t="str">
        <x:v>MAP.ACTUAL.COST.OPX.MISC.V.OFFICE.CORP</x:v>
      </x:c>
      <x:c r="K443" s="3" t="str">
        <x:v>OPX.MISC</x:v>
      </x:c>
      <x:c r="L443" s="3" t="str">
        <x:v>operating</x:v>
      </x:c>
      <x:c r="M443" s="3" t="str">
        <x:v>recurring</x:v>
      </x:c>
      <x:c r="N443" s="3" t="str">
        <x:v>discretionary</x:v>
      </x:c>
      <x:c r="O443" s="3" t="str">
        <x:v>fixed</x:v>
      </x:c>
      <x:c r="P443" s="32" t="n">
        <x:v>3659.72</x:v>
      </x:c>
      <x:c r="Q443" s="32" t="n">
        <x:v>0</x:v>
      </x:c>
      <x:c r="R443" s="24" t="n">
        <x:f>P443-Q443</x:f>
        <x:v>3659.72</x:v>
      </x:c>
      <x:c r="S443" s="18" t="n">
        <x:f>'D03_Accounts'!D63</x:f>
        <x:v>1</x:v>
      </x:c>
      <x:c r="T443" s="24" t="n">
        <x:f>R443*S443</x:f>
        <x:v>3659.72</x:v>
      </x:c>
      <x:c r="U443" s="25" t="str">
        <x:f>'D03_Mappings'!E51</x:f>
        <x:v>operating_expense</x:v>
      </x:c>
      <x:c r="V443" s="24" t="str">
        <x:f>IF(I443="",IF(U443="people","PAYROLL","UNMAPPED"),I443)</x:f>
        <x:v>V.OFFICE</x:v>
      </x:c>
      <x:c r="W443" s="24" t="n">
        <x:f>IF(AND(G443="GL.CASH",L443="operating"),Q443,0)</x:f>
        <x:v>0</x:v>
      </x:c>
      <x:c r="X443" s="24" t="n">
        <x:f>IF(AND(G443="GL.CASH",L443="operating"),P443,0)</x:f>
        <x:v>0</x:v>
      </x:c>
      <x:c r="Y443" s="24" t="n">
        <x:f>IF(AND(G443="GL.CASH",L443="investing"),Q443-P443,0)</x:f>
        <x:v>0</x:v>
      </x:c>
      <x:c r="Z443" s="24" t="n">
        <x:f>IF(AND(G443="GL.CASH",L443="financing"),P443,0)</x:f>
        <x:v>0</x:v>
      </x:c>
      <x:c r="AA443" s="24" t="n">
        <x:f>IF(AND(G443="GL.CASH",L443="financing"),Q443,0)</x:f>
        <x:v>0</x:v>
      </x:c>
    </x:row>
    <x:row r="444" ht="25" customHeight="1">
      <x:c r="A444" s="3" t="str">
        <x:v>ACT/OFFICE-M04/2</x:v>
      </x:c>
      <x:c r="B444" s="3" t="str">
        <x:v>OFFICE-M04</x:v>
      </x:c>
      <x:c r="C444" s="16" t="n">
        <x:v>4</x:v>
      </x:c>
      <x:c r="D444" s="30" t="n">
        <x:v>46497</x:v>
      </x:c>
      <x:c r="E444" s="30" t="n">
        <x:v>46478</x:v>
      </x:c>
      <x:c r="F444" s="30" t="n">
        <x:v>46527</x:v>
      </x:c>
      <x:c r="G444" s="3" t="str">
        <x:v>GL.VAT.DOM_ASSET</x:v>
      </x:c>
      <x:c r="H444" s="3" t="str">
        <x:v>CORP</x:v>
      </x:c>
      <x:c r="I444" s="3" t="str">
        <x:v>V.OFFICE</x:v>
      </x:c>
      <x:c r="J444" s="3" t="str">
        <x:v>MAP.ACTUAL.COST.OPX.MISC.V.OFFICE.CORP</x:v>
      </x:c>
      <x:c r="K444" s="3" t="str">
        <x:v>OPX.MISC</x:v>
      </x:c>
      <x:c r="L444" s="3" t="str">
        <x:v>operating</x:v>
      </x:c>
      <x:c r="M444" s="3" t="str">
        <x:v>not_applicable</x:v>
      </x:c>
      <x:c r="N444" s="3" t="str">
        <x:v>not_applicable</x:v>
      </x:c>
      <x:c r="O444" s="3" t="str">
        <x:v>not_applicable</x:v>
      </x:c>
      <x:c r="P444" s="32" t="n">
        <x:v>695.35</x:v>
      </x:c>
      <x:c r="Q444" s="32" t="n">
        <x:v>0</x:v>
      </x:c>
      <x:c r="R444" s="24" t="n">
        <x:f>P444-Q444</x:f>
        <x:v>695.35</x:v>
      </x:c>
      <x:c r="S444" s="18" t="n">
        <x:f>'D03_Accounts'!D15</x:f>
        <x:v>0</x:v>
      </x:c>
      <x:c r="T444" s="24" t="n">
        <x:f>R444*S444</x:f>
        <x:v>0</x:v>
      </x:c>
      <x:c r="U444" s="25" t="str">
        <x:f>'D03_Mappings'!E52</x:f>
        <x:v>tax_assets</x:v>
      </x:c>
      <x:c r="V444" s="24" t="str">
        <x:f>IF(I444="",IF(U444="people","PAYROLL","UNMAPPED"),I444)</x:f>
        <x:v>V.OFFICE</x:v>
      </x:c>
      <x:c r="W444" s="24" t="n">
        <x:f>IF(AND(G444="GL.CASH",L444="operating"),Q444,0)</x:f>
        <x:v>0</x:v>
      </x:c>
      <x:c r="X444" s="24" t="n">
        <x:f>IF(AND(G444="GL.CASH",L444="operating"),P444,0)</x:f>
        <x:v>0</x:v>
      </x:c>
      <x:c r="Y444" s="24" t="n">
        <x:f>IF(AND(G444="GL.CASH",L444="investing"),Q444-P444,0)</x:f>
        <x:v>0</x:v>
      </x:c>
      <x:c r="Z444" s="24" t="n">
        <x:f>IF(AND(G444="GL.CASH",L444="financing"),P444,0)</x:f>
        <x:v>0</x:v>
      </x:c>
      <x:c r="AA444" s="24" t="n">
        <x:f>IF(AND(G444="GL.CASH",L444="financing"),Q444,0)</x:f>
        <x:v>0</x:v>
      </x:c>
    </x:row>
    <x:row r="445" ht="25" customHeight="1">
      <x:c r="A445" s="3" t="str">
        <x:v>ACT/OFFICE-M04/3</x:v>
      </x:c>
      <x:c r="B445" s="3" t="str">
        <x:v>OFFICE-M04</x:v>
      </x:c>
      <x:c r="C445" s="16" t="n">
        <x:v>4</x:v>
      </x:c>
      <x:c r="D445" s="30" t="n">
        <x:v>46497</x:v>
      </x:c>
      <x:c r="E445" s="30" t="n">
        <x:v>46478</x:v>
      </x:c>
      <x:c r="F445" s="30" t="n">
        <x:v>46527</x:v>
      </x:c>
      <x:c r="G445" s="3" t="str">
        <x:v>GL.AP.SUPPLIER</x:v>
      </x:c>
      <x:c r="H445" s="3" t="str">
        <x:v>CORP</x:v>
      </x:c>
      <x:c r="I445" s="3" t="str">
        <x:v>V.OFFICE</x:v>
      </x:c>
      <x:c r="J445" s="3" t="str">
        <x:v>MAP.ACTUAL.COST.OPX.MISC.V.OFFICE.CORP</x:v>
      </x:c>
      <x:c r="K445" s="3" t="str">
        <x:v>OPX.MISC</x:v>
      </x:c>
      <x:c r="L445" s="3" t="str">
        <x:v>operating</x:v>
      </x:c>
      <x:c r="M445" s="3" t="str">
        <x:v>not_applicable</x:v>
      </x:c>
      <x:c r="N445" s="3" t="str">
        <x:v>not_applicable</x:v>
      </x:c>
      <x:c r="O445" s="3" t="str">
        <x:v>not_applicable</x:v>
      </x:c>
      <x:c r="P445" s="32" t="n">
        <x:v>0</x:v>
      </x:c>
      <x:c r="Q445" s="32" t="n">
        <x:v>4355.07</x:v>
      </x:c>
      <x:c r="R445" s="24" t="n">
        <x:f>P445-Q445</x:f>
        <x:v>-4355.07</x:v>
      </x:c>
      <x:c r="S445" s="18" t="n">
        <x:f>'D03_Accounts'!D23</x:f>
        <x:v>0</x:v>
      </x:c>
      <x:c r="T445" s="24" t="n">
        <x:f>R445*S445</x:f>
        <x:v>0</x:v>
      </x:c>
      <x:c r="U445" s="25" t="str">
        <x:f>'D03_Mappings'!E53</x:f>
        <x:v>ap</x:v>
      </x:c>
      <x:c r="V445" s="24" t="str">
        <x:f>IF(I445="",IF(U445="people","PAYROLL","UNMAPPED"),I445)</x:f>
        <x:v>V.OFFICE</x:v>
      </x:c>
      <x:c r="W445" s="24" t="n">
        <x:f>IF(AND(G445="GL.CASH",L445="operating"),Q445,0)</x:f>
        <x:v>0</x:v>
      </x:c>
      <x:c r="X445" s="24" t="n">
        <x:f>IF(AND(G445="GL.CASH",L445="operating"),P445,0)</x:f>
        <x:v>0</x:v>
      </x:c>
      <x:c r="Y445" s="24" t="n">
        <x:f>IF(AND(G445="GL.CASH",L445="investing"),Q445-P445,0)</x:f>
        <x:v>0</x:v>
      </x:c>
      <x:c r="Z445" s="24" t="n">
        <x:f>IF(AND(G445="GL.CASH",L445="financing"),P445,0)</x:f>
        <x:v>0</x:v>
      </x:c>
      <x:c r="AA445" s="24" t="n">
        <x:f>IF(AND(G445="GL.CASH",L445="financing"),Q445,0)</x:f>
        <x:v>0</x:v>
      </x:c>
    </x:row>
    <x:row r="446" ht="25" customHeight="1">
      <x:c r="A446" s="3" t="str">
        <x:v>ACT/PAYADMIN-M04/1</x:v>
      </x:c>
      <x:c r="B446" s="3" t="str">
        <x:v>PAYADMIN-M04</x:v>
      </x:c>
      <x:c r="C446" s="16" t="n">
        <x:v>4</x:v>
      </x:c>
      <x:c r="D446" s="30" t="n">
        <x:v>46497</x:v>
      </x:c>
      <x:c r="E446" s="30" t="n">
        <x:v>46478</x:v>
      </x:c>
      <x:c r="F446" s="30" t="n">
        <x:v>46527</x:v>
      </x:c>
      <x:c r="G446" s="3" t="str">
        <x:v>GL.OPEX.OPX.PAYROLL</x:v>
      </x:c>
      <x:c r="H446" s="3" t="str">
        <x:v>FIN</x:v>
      </x:c>
      <x:c r="I446" s="3" t="str">
        <x:v>V.ACCOUNTS</x:v>
      </x:c>
      <x:c r="J446" s="3" t="str">
        <x:v>MAP.ACTUAL.COST.OPX.PAYROLL.V.ACCOUNTS.FIN</x:v>
      </x:c>
      <x:c r="K446" s="3" t="str">
        <x:v>OPX.PAYROLL</x:v>
      </x:c>
      <x:c r="L446" s="3" t="str">
        <x:v>operating</x:v>
      </x:c>
      <x:c r="M446" s="3" t="str">
        <x:v>recurring</x:v>
      </x:c>
      <x:c r="N446" s="3" t="str">
        <x:v>committed</x:v>
      </x:c>
      <x:c r="O446" s="3" t="str">
        <x:v>fixed</x:v>
      </x:c>
      <x:c r="P446" s="32" t="n">
        <x:v>175</x:v>
      </x:c>
      <x:c r="Q446" s="32" t="n">
        <x:v>0</x:v>
      </x:c>
      <x:c r="R446" s="24" t="n">
        <x:f>P446-Q446</x:f>
        <x:v>175</x:v>
      </x:c>
      <x:c r="S446" s="18" t="n">
        <x:f>'D03_Accounts'!D55</x:f>
        <x:v>1</x:v>
      </x:c>
      <x:c r="T446" s="24" t="n">
        <x:f>R446*S446</x:f>
        <x:v>175</x:v>
      </x:c>
      <x:c r="U446" s="25" t="str">
        <x:f>'D03_Mappings'!E54</x:f>
        <x:v>operating_expense</x:v>
      </x:c>
      <x:c r="V446" s="24" t="str">
        <x:f>IF(I446="",IF(U446="people","PAYROLL","UNMAPPED"),I446)</x:f>
        <x:v>V.ACCOUNTS</x:v>
      </x:c>
      <x:c r="W446" s="24" t="n">
        <x:f>IF(AND(G446="GL.CASH",L446="operating"),Q446,0)</x:f>
        <x:v>0</x:v>
      </x:c>
      <x:c r="X446" s="24" t="n">
        <x:f>IF(AND(G446="GL.CASH",L446="operating"),P446,0)</x:f>
        <x:v>0</x:v>
      </x:c>
      <x:c r="Y446" s="24" t="n">
        <x:f>IF(AND(G446="GL.CASH",L446="investing"),Q446-P446,0)</x:f>
        <x:v>0</x:v>
      </x:c>
      <x:c r="Z446" s="24" t="n">
        <x:f>IF(AND(G446="GL.CASH",L446="financing"),P446,0)</x:f>
        <x:v>0</x:v>
      </x:c>
      <x:c r="AA446" s="24" t="n">
        <x:f>IF(AND(G446="GL.CASH",L446="financing"),Q446,0)</x:f>
        <x:v>0</x:v>
      </x:c>
    </x:row>
    <x:row r="447" ht="25" customHeight="1">
      <x:c r="A447" s="3" t="str">
        <x:v>ACT/PAYADMIN-M04/2</x:v>
      </x:c>
      <x:c r="B447" s="3" t="str">
        <x:v>PAYADMIN-M04</x:v>
      </x:c>
      <x:c r="C447" s="16" t="n">
        <x:v>4</x:v>
      </x:c>
      <x:c r="D447" s="30" t="n">
        <x:v>46497</x:v>
      </x:c>
      <x:c r="E447" s="30" t="n">
        <x:v>46478</x:v>
      </x:c>
      <x:c r="F447" s="30" t="n">
        <x:v>46527</x:v>
      </x:c>
      <x:c r="G447" s="3" t="str">
        <x:v>GL.VAT.DOM_ASSET</x:v>
      </x:c>
      <x:c r="H447" s="3" t="str">
        <x:v>FIN</x:v>
      </x:c>
      <x:c r="I447" s="3" t="str">
        <x:v>V.ACCOUNTS</x:v>
      </x:c>
      <x:c r="J447" s="3" t="str">
        <x:v>MAP.ACTUAL.COST.OPX.PAYROLL.V.ACCOUNTS.FIN</x:v>
      </x:c>
      <x:c r="K447" s="3" t="str">
        <x:v>OPX.PAYROLL</x:v>
      </x:c>
      <x:c r="L447" s="3" t="str">
        <x:v>operating</x:v>
      </x:c>
      <x:c r="M447" s="3" t="str">
        <x:v>not_applicable</x:v>
      </x:c>
      <x:c r="N447" s="3" t="str">
        <x:v>not_applicable</x:v>
      </x:c>
      <x:c r="O447" s="3" t="str">
        <x:v>not_applicable</x:v>
      </x:c>
      <x:c r="P447" s="32" t="n">
        <x:v>33.25</x:v>
      </x:c>
      <x:c r="Q447" s="32" t="n">
        <x:v>0</x:v>
      </x:c>
      <x:c r="R447" s="24" t="n">
        <x:f>P447-Q447</x:f>
        <x:v>33.25</x:v>
      </x:c>
      <x:c r="S447" s="18" t="n">
        <x:f>'D03_Accounts'!D15</x:f>
        <x:v>0</x:v>
      </x:c>
      <x:c r="T447" s="24" t="n">
        <x:f>R447*S447</x:f>
        <x:v>0</x:v>
      </x:c>
      <x:c r="U447" s="25" t="str">
        <x:f>'D03_Mappings'!E55</x:f>
        <x:v>tax_assets</x:v>
      </x:c>
      <x:c r="V447" s="24" t="str">
        <x:f>IF(I447="",IF(U447="people","PAYROLL","UNMAPPED"),I447)</x:f>
        <x:v>V.ACCOUNTS</x:v>
      </x:c>
      <x:c r="W447" s="24" t="n">
        <x:f>IF(AND(G447="GL.CASH",L447="operating"),Q447,0)</x:f>
        <x:v>0</x:v>
      </x:c>
      <x:c r="X447" s="24" t="n">
        <x:f>IF(AND(G447="GL.CASH",L447="operating"),P447,0)</x:f>
        <x:v>0</x:v>
      </x:c>
      <x:c r="Y447" s="24" t="n">
        <x:f>IF(AND(G447="GL.CASH",L447="investing"),Q447-P447,0)</x:f>
        <x:v>0</x:v>
      </x:c>
      <x:c r="Z447" s="24" t="n">
        <x:f>IF(AND(G447="GL.CASH",L447="financing"),P447,0)</x:f>
        <x:v>0</x:v>
      </x:c>
      <x:c r="AA447" s="24" t="n">
        <x:f>IF(AND(G447="GL.CASH",L447="financing"),Q447,0)</x:f>
        <x:v>0</x:v>
      </x:c>
    </x:row>
    <x:row r="448" ht="25" customHeight="1">
      <x:c r="A448" s="3" t="str">
        <x:v>ACT/PAYADMIN-M04/3</x:v>
      </x:c>
      <x:c r="B448" s="3" t="str">
        <x:v>PAYADMIN-M04</x:v>
      </x:c>
      <x:c r="C448" s="16" t="n">
        <x:v>4</x:v>
      </x:c>
      <x:c r="D448" s="30" t="n">
        <x:v>46497</x:v>
      </x:c>
      <x:c r="E448" s="30" t="n">
        <x:v>46478</x:v>
      </x:c>
      <x:c r="F448" s="30" t="n">
        <x:v>46527</x:v>
      </x:c>
      <x:c r="G448" s="3" t="str">
        <x:v>GL.AP.SUPPLIER</x:v>
      </x:c>
      <x:c r="H448" s="3" t="str">
        <x:v>FIN</x:v>
      </x:c>
      <x:c r="I448" s="3" t="str">
        <x:v>V.ACCOUNTS</x:v>
      </x:c>
      <x:c r="J448" s="3" t="str">
        <x:v>MAP.ACTUAL.COST.OPX.PAYROLL.V.ACCOUNTS.FIN</x:v>
      </x:c>
      <x:c r="K448" s="3" t="str">
        <x:v>OPX.PAYROLL</x:v>
      </x:c>
      <x:c r="L448" s="3" t="str">
        <x:v>operating</x:v>
      </x:c>
      <x:c r="M448" s="3" t="str">
        <x:v>not_applicable</x:v>
      </x:c>
      <x:c r="N448" s="3" t="str">
        <x:v>not_applicable</x:v>
      </x:c>
      <x:c r="O448" s="3" t="str">
        <x:v>not_applicable</x:v>
      </x:c>
      <x:c r="P448" s="32" t="n">
        <x:v>0</x:v>
      </x:c>
      <x:c r="Q448" s="32" t="n">
        <x:v>208.25</x:v>
      </x:c>
      <x:c r="R448" s="24" t="n">
        <x:f>P448-Q448</x:f>
        <x:v>-208.25</x:v>
      </x:c>
      <x:c r="S448" s="18" t="n">
        <x:f>'D03_Accounts'!D23</x:f>
        <x:v>0</x:v>
      </x:c>
      <x:c r="T448" s="24" t="n">
        <x:f>R448*S448</x:f>
        <x:v>0</x:v>
      </x:c>
      <x:c r="U448" s="25" t="str">
        <x:f>'D03_Mappings'!E56</x:f>
        <x:v>ap</x:v>
      </x:c>
      <x:c r="V448" s="24" t="str">
        <x:f>IF(I448="",IF(U448="people","PAYROLL","UNMAPPED"),I448)</x:f>
        <x:v>V.ACCOUNTS</x:v>
      </x:c>
      <x:c r="W448" s="24" t="n">
        <x:f>IF(AND(G448="GL.CASH",L448="operating"),Q448,0)</x:f>
        <x:v>0</x:v>
      </x:c>
      <x:c r="X448" s="24" t="n">
        <x:f>IF(AND(G448="GL.CASH",L448="operating"),P448,0)</x:f>
        <x:v>0</x:v>
      </x:c>
      <x:c r="Y448" s="24" t="n">
        <x:f>IF(AND(G448="GL.CASH",L448="investing"),Q448-P448,0)</x:f>
        <x:v>0</x:v>
      </x:c>
      <x:c r="Z448" s="24" t="n">
        <x:f>IF(AND(G448="GL.CASH",L448="financing"),P448,0)</x:f>
        <x:v>0</x:v>
      </x:c>
      <x:c r="AA448" s="24" t="n">
        <x:f>IF(AND(G448="GL.CASH",L448="financing"),Q448,0)</x:f>
        <x:v>0</x:v>
      </x:c>
    </x:row>
    <x:row r="449" ht="25" customHeight="1">
      <x:c r="A449" s="3" t="str">
        <x:v>ACT/SW-M04-P01/1</x:v>
      </x:c>
      <x:c r="B449" s="3" t="str">
        <x:v>SW-M04-P01</x:v>
      </x:c>
      <x:c r="C449" s="16" t="n">
        <x:v>4</x:v>
      </x:c>
      <x:c r="D449" s="30" t="n">
        <x:v>46497</x:v>
      </x:c>
      <x:c r="E449" s="30" t="n">
        <x:v>46478</x:v>
      </x:c>
      <x:c r="F449" s="30" t="n">
        <x:v>46527</x:v>
      </x:c>
      <x:c r="G449" s="3" t="str">
        <x:v>GL.OPEX.PPL.SW</x:v>
      </x:c>
      <x:c r="H449" s="3" t="str">
        <x:v>MGMT</x:v>
      </x:c>
      <x:c r="I449" s="3" t="str">
        <x:v>V.SOFTWARE</x:v>
      </x:c>
      <x:c r="J449" s="3" t="str">
        <x:v>MAP.ACTUAL.COST.RC.PPL.SW.MGMT.V.SOFTWARE.MGMT</x:v>
      </x:c>
      <x:c r="K449" s="3" t="str">
        <x:v>OPX.SOFTWARE</x:v>
      </x:c>
      <x:c r="L449" s="3" t="str">
        <x:v>operating</x:v>
      </x:c>
      <x:c r="M449" s="3" t="str">
        <x:v>recurring</x:v>
      </x:c>
      <x:c r="N449" s="3" t="str">
        <x:v>committed</x:v>
      </x:c>
      <x:c r="O449" s="3" t="str">
        <x:v>fixed</x:v>
      </x:c>
      <x:c r="P449" s="32" t="n">
        <x:v>450</x:v>
      </x:c>
      <x:c r="Q449" s="32" t="n">
        <x:v>0</x:v>
      </x:c>
      <x:c r="R449" s="24" t="n">
        <x:f>P449-Q449</x:f>
        <x:v>450</x:v>
      </x:c>
      <x:c r="S449" s="18" t="n">
        <x:f>'D03_Accounts'!D66</x:f>
        <x:v>1</x:v>
      </x:c>
      <x:c r="T449" s="24" t="n">
        <x:f>R449*S449</x:f>
        <x:v>450</x:v>
      </x:c>
      <x:c r="U449" s="25" t="str">
        <x:f>'D03_Mappings'!E121</x:f>
        <x:v>operating_expense</x:v>
      </x:c>
      <x:c r="V449" s="24" t="str">
        <x:f>IF(I449="",IF(U449="people","PAYROLL","UNMAPPED"),I449)</x:f>
        <x:v>V.SOFTWARE</x:v>
      </x:c>
      <x:c r="W449" s="24" t="n">
        <x:f>IF(AND(G449="GL.CASH",L449="operating"),Q449,0)</x:f>
        <x:v>0</x:v>
      </x:c>
      <x:c r="X449" s="24" t="n">
        <x:f>IF(AND(G449="GL.CASH",L449="operating"),P449,0)</x:f>
        <x:v>0</x:v>
      </x:c>
      <x:c r="Y449" s="24" t="n">
        <x:f>IF(AND(G449="GL.CASH",L449="investing"),Q449-P449,0)</x:f>
        <x:v>0</x:v>
      </x:c>
      <x:c r="Z449" s="24" t="n">
        <x:f>IF(AND(G449="GL.CASH",L449="financing"),P449,0)</x:f>
        <x:v>0</x:v>
      </x:c>
      <x:c r="AA449" s="24" t="n">
        <x:f>IF(AND(G449="GL.CASH",L449="financing"),Q449,0)</x:f>
        <x:v>0</x:v>
      </x:c>
    </x:row>
    <x:row r="450" ht="25" customHeight="1">
      <x:c r="A450" s="3" t="str">
        <x:v>ACT/SW-M04-P01/2</x:v>
      </x:c>
      <x:c r="B450" s="3" t="str">
        <x:v>SW-M04-P01</x:v>
      </x:c>
      <x:c r="C450" s="16" t="n">
        <x:v>4</x:v>
      </x:c>
      <x:c r="D450" s="30" t="n">
        <x:v>46497</x:v>
      </x:c>
      <x:c r="E450" s="30" t="n">
        <x:v>46478</x:v>
      </x:c>
      <x:c r="F450" s="30" t="n">
        <x:v>46527</x:v>
      </x:c>
      <x:c r="G450" s="3" t="str">
        <x:v>GL.VAT.DOM_ASSET</x:v>
      </x:c>
      <x:c r="H450" s="3" t="str">
        <x:v>MGMT</x:v>
      </x:c>
      <x:c r="I450" s="3" t="str">
        <x:v>V.SOFTWARE</x:v>
      </x:c>
      <x:c r="J450" s="3" t="str">
        <x:v>MAP.ACTUAL.COST.RC.PPL.SW.MGMT.V.SOFTWARE.MGMT</x:v>
      </x:c>
      <x:c r="K450" s="3" t="str">
        <x:v>OPX.SOFTWARE</x:v>
      </x:c>
      <x:c r="L450" s="3" t="str">
        <x:v>operating</x:v>
      </x:c>
      <x:c r="M450" s="3" t="str">
        <x:v>not_applicable</x:v>
      </x:c>
      <x:c r="N450" s="3" t="str">
        <x:v>not_applicable</x:v>
      </x:c>
      <x:c r="O450" s="3" t="str">
        <x:v>not_applicable</x:v>
      </x:c>
      <x:c r="P450" s="32" t="n">
        <x:v>85.5</x:v>
      </x:c>
      <x:c r="Q450" s="32" t="n">
        <x:v>0</x:v>
      </x:c>
      <x:c r="R450" s="24" t="n">
        <x:f>P450-Q450</x:f>
        <x:v>85.5</x:v>
      </x:c>
      <x:c r="S450" s="18" t="n">
        <x:f>'D03_Accounts'!D15</x:f>
        <x:v>0</x:v>
      </x:c>
      <x:c r="T450" s="24" t="n">
        <x:f>R450*S450</x:f>
        <x:v>0</x:v>
      </x:c>
      <x:c r="U450" s="25" t="str">
        <x:f>'D03_Mappings'!E122</x:f>
        <x:v>tax_assets</x:v>
      </x:c>
      <x:c r="V450" s="24" t="str">
        <x:f>IF(I450="",IF(U450="people","PAYROLL","UNMAPPED"),I450)</x:f>
        <x:v>V.SOFTWARE</x:v>
      </x:c>
      <x:c r="W450" s="24" t="n">
        <x:f>IF(AND(G450="GL.CASH",L450="operating"),Q450,0)</x:f>
        <x:v>0</x:v>
      </x:c>
      <x:c r="X450" s="24" t="n">
        <x:f>IF(AND(G450="GL.CASH",L450="operating"),P450,0)</x:f>
        <x:v>0</x:v>
      </x:c>
      <x:c r="Y450" s="24" t="n">
        <x:f>IF(AND(G450="GL.CASH",L450="investing"),Q450-P450,0)</x:f>
        <x:v>0</x:v>
      </x:c>
      <x:c r="Z450" s="24" t="n">
        <x:f>IF(AND(G450="GL.CASH",L450="financing"),P450,0)</x:f>
        <x:v>0</x:v>
      </x:c>
      <x:c r="AA450" s="24" t="n">
        <x:f>IF(AND(G450="GL.CASH",L450="financing"),Q450,0)</x:f>
        <x:v>0</x:v>
      </x:c>
    </x:row>
    <x:row r="451" ht="25" customHeight="1">
      <x:c r="A451" s="3" t="str">
        <x:v>ACT/SW-M04-P01/3</x:v>
      </x:c>
      <x:c r="B451" s="3" t="str">
        <x:v>SW-M04-P01</x:v>
      </x:c>
      <x:c r="C451" s="16" t="n">
        <x:v>4</x:v>
      </x:c>
      <x:c r="D451" s="30" t="n">
        <x:v>46497</x:v>
      </x:c>
      <x:c r="E451" s="30" t="n">
        <x:v>46478</x:v>
      </x:c>
      <x:c r="F451" s="30" t="n">
        <x:v>46527</x:v>
      </x:c>
      <x:c r="G451" s="3" t="str">
        <x:v>GL.AP.SUPPLIER</x:v>
      </x:c>
      <x:c r="H451" s="3" t="str">
        <x:v>MGMT</x:v>
      </x:c>
      <x:c r="I451" s="3" t="str">
        <x:v>V.SOFTWARE</x:v>
      </x:c>
      <x:c r="J451" s="3" t="str">
        <x:v>MAP.ACTUAL.COST.RC.PPL.SW.MGMT.V.SOFTWARE.MGMT</x:v>
      </x:c>
      <x:c r="K451" s="3" t="str">
        <x:v>OPX.SOFTWARE</x:v>
      </x:c>
      <x:c r="L451" s="3" t="str">
        <x:v>operating</x:v>
      </x:c>
      <x:c r="M451" s="3" t="str">
        <x:v>not_applicable</x:v>
      </x:c>
      <x:c r="N451" s="3" t="str">
        <x:v>not_applicable</x:v>
      </x:c>
      <x:c r="O451" s="3" t="str">
        <x:v>not_applicable</x:v>
      </x:c>
      <x:c r="P451" s="32" t="n">
        <x:v>0</x:v>
      </x:c>
      <x:c r="Q451" s="32" t="n">
        <x:v>450</x:v>
      </x:c>
      <x:c r="R451" s="24" t="n">
        <x:f>P451-Q451</x:f>
        <x:v>-450</x:v>
      </x:c>
      <x:c r="S451" s="18" t="n">
        <x:f>'D03_Accounts'!D23</x:f>
        <x:v>0</x:v>
      </x:c>
      <x:c r="T451" s="24" t="n">
        <x:f>R451*S451</x:f>
        <x:v>0</x:v>
      </x:c>
      <x:c r="U451" s="25" t="str">
        <x:f>'D03_Mappings'!E123</x:f>
        <x:v>ap</x:v>
      </x:c>
      <x:c r="V451" s="24" t="str">
        <x:f>IF(I451="",IF(U451="people","PAYROLL","UNMAPPED"),I451)</x:f>
        <x:v>V.SOFTWARE</x:v>
      </x:c>
      <x:c r="W451" s="24" t="n">
        <x:f>IF(AND(G451="GL.CASH",L451="operating"),Q451,0)</x:f>
        <x:v>0</x:v>
      </x:c>
      <x:c r="X451" s="24" t="n">
        <x:f>IF(AND(G451="GL.CASH",L451="operating"),P451,0)</x:f>
        <x:v>0</x:v>
      </x:c>
      <x:c r="Y451" s="24" t="n">
        <x:f>IF(AND(G451="GL.CASH",L451="investing"),Q451-P451,0)</x:f>
        <x:v>0</x:v>
      </x:c>
      <x:c r="Z451" s="24" t="n">
        <x:f>IF(AND(G451="GL.CASH",L451="financing"),P451,0)</x:f>
        <x:v>0</x:v>
      </x:c>
      <x:c r="AA451" s="24" t="n">
        <x:f>IF(AND(G451="GL.CASH",L451="financing"),Q451,0)</x:f>
        <x:v>0</x:v>
      </x:c>
    </x:row>
    <x:row r="452" ht="25" customHeight="1">
      <x:c r="A452" s="3" t="str">
        <x:v>ACT/SW-M04-P01/4</x:v>
      </x:c>
      <x:c r="B452" s="3" t="str">
        <x:v>SW-M04-P01</x:v>
      </x:c>
      <x:c r="C452" s="16" t="n">
        <x:v>4</x:v>
      </x:c>
      <x:c r="D452" s="30" t="n">
        <x:v>46497</x:v>
      </x:c>
      <x:c r="E452" s="30" t="n">
        <x:v>46478</x:v>
      </x:c>
      <x:c r="F452" s="30" t="n">
        <x:v>46527</x:v>
      </x:c>
      <x:c r="G452" s="3" t="str">
        <x:v>GL.VAT.DOM_LIAB</x:v>
      </x:c>
      <x:c r="H452" s="3" t="str">
        <x:v>MGMT</x:v>
      </x:c>
      <x:c r="I452" s="3" t="str">
        <x:v>V.SOFTWARE</x:v>
      </x:c>
      <x:c r="J452" s="3" t="str">
        <x:v>MAP.ACTUAL.COST.RC.PPL.SW.MGMT.V.SOFTWARE.MGMT</x:v>
      </x:c>
      <x:c r="K452" s="3" t="str">
        <x:v>OPX.SOFTWARE</x:v>
      </x:c>
      <x:c r="L452" s="3" t="str">
        <x:v>operating</x:v>
      </x:c>
      <x:c r="M452" s="3" t="str">
        <x:v>not_applicable</x:v>
      </x:c>
      <x:c r="N452" s="3" t="str">
        <x:v>not_applicable</x:v>
      </x:c>
      <x:c r="O452" s="3" t="str">
        <x:v>not_applicable</x:v>
      </x:c>
      <x:c r="P452" s="32" t="n">
        <x:v>0</x:v>
      </x:c>
      <x:c r="Q452" s="32" t="n">
        <x:v>85.5</x:v>
      </x:c>
      <x:c r="R452" s="24" t="n">
        <x:f>P452-Q452</x:f>
        <x:v>-85.5</x:v>
      </x:c>
      <x:c r="S452" s="18" t="n">
        <x:f>'D03_Accounts'!D29</x:f>
        <x:v>0</x:v>
      </x:c>
      <x:c r="T452" s="24" t="n">
        <x:f>R452*S452</x:f>
        <x:v>0</x:v>
      </x:c>
      <x:c r="U452" s="25" t="str">
        <x:f>'D03_Mappings'!E124</x:f>
        <x:v>tax_liabilities</x:v>
      </x:c>
      <x:c r="V452" s="24" t="str">
        <x:f>IF(I452="",IF(U452="people","PAYROLL","UNMAPPED"),I452)</x:f>
        <x:v>V.SOFTWARE</x:v>
      </x:c>
      <x:c r="W452" s="24" t="n">
        <x:f>IF(AND(G452="GL.CASH",L452="operating"),Q452,0)</x:f>
        <x:v>0</x:v>
      </x:c>
      <x:c r="X452" s="24" t="n">
        <x:f>IF(AND(G452="GL.CASH",L452="operating"),P452,0)</x:f>
        <x:v>0</x:v>
      </x:c>
      <x:c r="Y452" s="24" t="n">
        <x:f>IF(AND(G452="GL.CASH",L452="investing"),Q452-P452,0)</x:f>
        <x:v>0</x:v>
      </x:c>
      <x:c r="Z452" s="24" t="n">
        <x:f>IF(AND(G452="GL.CASH",L452="financing"),P452,0)</x:f>
        <x:v>0</x:v>
      </x:c>
      <x:c r="AA452" s="24" t="n">
        <x:f>IF(AND(G452="GL.CASH",L452="financing"),Q452,0)</x:f>
        <x:v>0</x:v>
      </x:c>
    </x:row>
    <x:row r="453" ht="25" customHeight="1">
      <x:c r="A453" s="3" t="str">
        <x:v>ACT/SW-M04-P02/1</x:v>
      </x:c>
      <x:c r="B453" s="3" t="str">
        <x:v>SW-M04-P02</x:v>
      </x:c>
      <x:c r="C453" s="16" t="n">
        <x:v>4</x:v>
      </x:c>
      <x:c r="D453" s="30" t="n">
        <x:v>46497</x:v>
      </x:c>
      <x:c r="E453" s="30" t="n">
        <x:v>46478</x:v>
      </x:c>
      <x:c r="F453" s="30" t="n">
        <x:v>46527</x:v>
      </x:c>
      <x:c r="G453" s="3" t="str">
        <x:v>GL.OPEX.PPL.SW</x:v>
      </x:c>
      <x:c r="H453" s="3" t="str">
        <x:v>ENG</x:v>
      </x:c>
      <x:c r="I453" s="3" t="str">
        <x:v>V.SOFTWARE</x:v>
      </x:c>
      <x:c r="J453" s="3" t="str">
        <x:v>MAP.ACTUAL.COST.RC.PPL.SW.ENG.V.SOFTWARE.ENG</x:v>
      </x:c>
      <x:c r="K453" s="3" t="str">
        <x:v>OPX.SOFTWARE</x:v>
      </x:c>
      <x:c r="L453" s="3" t="str">
        <x:v>operating</x:v>
      </x:c>
      <x:c r="M453" s="3" t="str">
        <x:v>recurring</x:v>
      </x:c>
      <x:c r="N453" s="3" t="str">
        <x:v>committed</x:v>
      </x:c>
      <x:c r="O453" s="3" t="str">
        <x:v>fixed</x:v>
      </x:c>
      <x:c r="P453" s="32" t="n">
        <x:v>450</x:v>
      </x:c>
      <x:c r="Q453" s="32" t="n">
        <x:v>0</x:v>
      </x:c>
      <x:c r="R453" s="24" t="n">
        <x:f>P453-Q453</x:f>
        <x:v>450</x:v>
      </x:c>
      <x:c r="S453" s="18" t="n">
        <x:f>'D03_Accounts'!D66</x:f>
        <x:v>1</x:v>
      </x:c>
      <x:c r="T453" s="24" t="n">
        <x:f>R453*S453</x:f>
        <x:v>450</x:v>
      </x:c>
      <x:c r="U453" s="25" t="str">
        <x:f>'D03_Mappings'!E117</x:f>
        <x:v>operating_expense</x:v>
      </x:c>
      <x:c r="V453" s="24" t="str">
        <x:f>IF(I453="",IF(U453="people","PAYROLL","UNMAPPED"),I453)</x:f>
        <x:v>V.SOFTWARE</x:v>
      </x:c>
      <x:c r="W453" s="24" t="n">
        <x:f>IF(AND(G453="GL.CASH",L453="operating"),Q453,0)</x:f>
        <x:v>0</x:v>
      </x:c>
      <x:c r="X453" s="24" t="n">
        <x:f>IF(AND(G453="GL.CASH",L453="operating"),P453,0)</x:f>
        <x:v>0</x:v>
      </x:c>
      <x:c r="Y453" s="24" t="n">
        <x:f>IF(AND(G453="GL.CASH",L453="investing"),Q453-P453,0)</x:f>
        <x:v>0</x:v>
      </x:c>
      <x:c r="Z453" s="24" t="n">
        <x:f>IF(AND(G453="GL.CASH",L453="financing"),P453,0)</x:f>
        <x:v>0</x:v>
      </x:c>
      <x:c r="AA453" s="24" t="n">
        <x:f>IF(AND(G453="GL.CASH",L453="financing"),Q453,0)</x:f>
        <x:v>0</x:v>
      </x:c>
    </x:row>
    <x:row r="454" ht="25" customHeight="1">
      <x:c r="A454" s="3" t="str">
        <x:v>ACT/SW-M04-P02/2</x:v>
      </x:c>
      <x:c r="B454" s="3" t="str">
        <x:v>SW-M04-P02</x:v>
      </x:c>
      <x:c r="C454" s="16" t="n">
        <x:v>4</x:v>
      </x:c>
      <x:c r="D454" s="30" t="n">
        <x:v>46497</x:v>
      </x:c>
      <x:c r="E454" s="30" t="n">
        <x:v>46478</x:v>
      </x:c>
      <x:c r="F454" s="30" t="n">
        <x:v>46527</x:v>
      </x:c>
      <x:c r="G454" s="3" t="str">
        <x:v>GL.VAT.DOM_ASSET</x:v>
      </x:c>
      <x:c r="H454" s="3" t="str">
        <x:v>ENG</x:v>
      </x:c>
      <x:c r="I454" s="3" t="str">
        <x:v>V.SOFTWARE</x:v>
      </x:c>
      <x:c r="J454" s="3" t="str">
        <x:v>MAP.ACTUAL.COST.RC.PPL.SW.ENG.V.SOFTWARE.ENG</x:v>
      </x:c>
      <x:c r="K454" s="3" t="str">
        <x:v>OPX.SOFTWARE</x:v>
      </x:c>
      <x:c r="L454" s="3" t="str">
        <x:v>operating</x:v>
      </x:c>
      <x:c r="M454" s="3" t="str">
        <x:v>not_applicable</x:v>
      </x:c>
      <x:c r="N454" s="3" t="str">
        <x:v>not_applicable</x:v>
      </x:c>
      <x:c r="O454" s="3" t="str">
        <x:v>not_applicable</x:v>
      </x:c>
      <x:c r="P454" s="32" t="n">
        <x:v>85.5</x:v>
      </x:c>
      <x:c r="Q454" s="32" t="n">
        <x:v>0</x:v>
      </x:c>
      <x:c r="R454" s="24" t="n">
        <x:f>P454-Q454</x:f>
        <x:v>85.5</x:v>
      </x:c>
      <x:c r="S454" s="18" t="n">
        <x:f>'D03_Accounts'!D15</x:f>
        <x:v>0</x:v>
      </x:c>
      <x:c r="T454" s="24" t="n">
        <x:f>R454*S454</x:f>
        <x:v>0</x:v>
      </x:c>
      <x:c r="U454" s="25" t="str">
        <x:f>'D03_Mappings'!E118</x:f>
        <x:v>tax_assets</x:v>
      </x:c>
      <x:c r="V454" s="24" t="str">
        <x:f>IF(I454="",IF(U454="people","PAYROLL","UNMAPPED"),I454)</x:f>
        <x:v>V.SOFTWARE</x:v>
      </x:c>
      <x:c r="W454" s="24" t="n">
        <x:f>IF(AND(G454="GL.CASH",L454="operating"),Q454,0)</x:f>
        <x:v>0</x:v>
      </x:c>
      <x:c r="X454" s="24" t="n">
        <x:f>IF(AND(G454="GL.CASH",L454="operating"),P454,0)</x:f>
        <x:v>0</x:v>
      </x:c>
      <x:c r="Y454" s="24" t="n">
        <x:f>IF(AND(G454="GL.CASH",L454="investing"),Q454-P454,0)</x:f>
        <x:v>0</x:v>
      </x:c>
      <x:c r="Z454" s="24" t="n">
        <x:f>IF(AND(G454="GL.CASH",L454="financing"),P454,0)</x:f>
        <x:v>0</x:v>
      </x:c>
      <x:c r="AA454" s="24" t="n">
        <x:f>IF(AND(G454="GL.CASH",L454="financing"),Q454,0)</x:f>
        <x:v>0</x:v>
      </x:c>
    </x:row>
    <x:row r="455" ht="25" customHeight="1">
      <x:c r="A455" s="3" t="str">
        <x:v>ACT/SW-M04-P02/3</x:v>
      </x:c>
      <x:c r="B455" s="3" t="str">
        <x:v>SW-M04-P02</x:v>
      </x:c>
      <x:c r="C455" s="16" t="n">
        <x:v>4</x:v>
      </x:c>
      <x:c r="D455" s="30" t="n">
        <x:v>46497</x:v>
      </x:c>
      <x:c r="E455" s="30" t="n">
        <x:v>46478</x:v>
      </x:c>
      <x:c r="F455" s="30" t="n">
        <x:v>46527</x:v>
      </x:c>
      <x:c r="G455" s="3" t="str">
        <x:v>GL.AP.SUPPLIER</x:v>
      </x:c>
      <x:c r="H455" s="3" t="str">
        <x:v>ENG</x:v>
      </x:c>
      <x:c r="I455" s="3" t="str">
        <x:v>V.SOFTWARE</x:v>
      </x:c>
      <x:c r="J455" s="3" t="str">
        <x:v>MAP.ACTUAL.COST.RC.PPL.SW.ENG.V.SOFTWARE.ENG</x:v>
      </x:c>
      <x:c r="K455" s="3" t="str">
        <x:v>OPX.SOFTWARE</x:v>
      </x:c>
      <x:c r="L455" s="3" t="str">
        <x:v>operating</x:v>
      </x:c>
      <x:c r="M455" s="3" t="str">
        <x:v>not_applicable</x:v>
      </x:c>
      <x:c r="N455" s="3" t="str">
        <x:v>not_applicable</x:v>
      </x:c>
      <x:c r="O455" s="3" t="str">
        <x:v>not_applicable</x:v>
      </x:c>
      <x:c r="P455" s="32" t="n">
        <x:v>0</x:v>
      </x:c>
      <x:c r="Q455" s="32" t="n">
        <x:v>450</x:v>
      </x:c>
      <x:c r="R455" s="24" t="n">
        <x:f>P455-Q455</x:f>
        <x:v>-450</x:v>
      </x:c>
      <x:c r="S455" s="18" t="n">
        <x:f>'D03_Accounts'!D23</x:f>
        <x:v>0</x:v>
      </x:c>
      <x:c r="T455" s="24" t="n">
        <x:f>R455*S455</x:f>
        <x:v>0</x:v>
      </x:c>
      <x:c r="U455" s="25" t="str">
        <x:f>'D03_Mappings'!E119</x:f>
        <x:v>ap</x:v>
      </x:c>
      <x:c r="V455" s="24" t="str">
        <x:f>IF(I455="",IF(U455="people","PAYROLL","UNMAPPED"),I455)</x:f>
        <x:v>V.SOFTWARE</x:v>
      </x:c>
      <x:c r="W455" s="24" t="n">
        <x:f>IF(AND(G455="GL.CASH",L455="operating"),Q455,0)</x:f>
        <x:v>0</x:v>
      </x:c>
      <x:c r="X455" s="24" t="n">
        <x:f>IF(AND(G455="GL.CASH",L455="operating"),P455,0)</x:f>
        <x:v>0</x:v>
      </x:c>
      <x:c r="Y455" s="24" t="n">
        <x:f>IF(AND(G455="GL.CASH",L455="investing"),Q455-P455,0)</x:f>
        <x:v>0</x:v>
      </x:c>
      <x:c r="Z455" s="24" t="n">
        <x:f>IF(AND(G455="GL.CASH",L455="financing"),P455,0)</x:f>
        <x:v>0</x:v>
      </x:c>
      <x:c r="AA455" s="24" t="n">
        <x:f>IF(AND(G455="GL.CASH",L455="financing"),Q455,0)</x:f>
        <x:v>0</x:v>
      </x:c>
    </x:row>
    <x:row r="456" ht="25" customHeight="1">
      <x:c r="A456" s="3" t="str">
        <x:v>ACT/SW-M04-P02/4</x:v>
      </x:c>
      <x:c r="B456" s="3" t="str">
        <x:v>SW-M04-P02</x:v>
      </x:c>
      <x:c r="C456" s="16" t="n">
        <x:v>4</x:v>
      </x:c>
      <x:c r="D456" s="30" t="n">
        <x:v>46497</x:v>
      </x:c>
      <x:c r="E456" s="30" t="n">
        <x:v>46478</x:v>
      </x:c>
      <x:c r="F456" s="30" t="n">
        <x:v>46527</x:v>
      </x:c>
      <x:c r="G456" s="3" t="str">
        <x:v>GL.VAT.DOM_LIAB</x:v>
      </x:c>
      <x:c r="H456" s="3" t="str">
        <x:v>ENG</x:v>
      </x:c>
      <x:c r="I456" s="3" t="str">
        <x:v>V.SOFTWARE</x:v>
      </x:c>
      <x:c r="J456" s="3" t="str">
        <x:v>MAP.ACTUAL.COST.RC.PPL.SW.ENG.V.SOFTWARE.ENG</x:v>
      </x:c>
      <x:c r="K456" s="3" t="str">
        <x:v>OPX.SOFTWARE</x:v>
      </x:c>
      <x:c r="L456" s="3" t="str">
        <x:v>operating</x:v>
      </x:c>
      <x:c r="M456" s="3" t="str">
        <x:v>not_applicable</x:v>
      </x:c>
      <x:c r="N456" s="3" t="str">
        <x:v>not_applicable</x:v>
      </x:c>
      <x:c r="O456" s="3" t="str">
        <x:v>not_applicable</x:v>
      </x:c>
      <x:c r="P456" s="32" t="n">
        <x:v>0</x:v>
      </x:c>
      <x:c r="Q456" s="32" t="n">
        <x:v>85.5</x:v>
      </x:c>
      <x:c r="R456" s="24" t="n">
        <x:f>P456-Q456</x:f>
        <x:v>-85.5</x:v>
      </x:c>
      <x:c r="S456" s="18" t="n">
        <x:f>'D03_Accounts'!D29</x:f>
        <x:v>0</x:v>
      </x:c>
      <x:c r="T456" s="24" t="n">
        <x:f>R456*S456</x:f>
        <x:v>0</x:v>
      </x:c>
      <x:c r="U456" s="25" t="str">
        <x:f>'D03_Mappings'!E120</x:f>
        <x:v>tax_liabilities</x:v>
      </x:c>
      <x:c r="V456" s="24" t="str">
        <x:f>IF(I456="",IF(U456="people","PAYROLL","UNMAPPED"),I456)</x:f>
        <x:v>V.SOFTWARE</x:v>
      </x:c>
      <x:c r="W456" s="24" t="n">
        <x:f>IF(AND(G456="GL.CASH",L456="operating"),Q456,0)</x:f>
        <x:v>0</x:v>
      </x:c>
      <x:c r="X456" s="24" t="n">
        <x:f>IF(AND(G456="GL.CASH",L456="operating"),P456,0)</x:f>
        <x:v>0</x:v>
      </x:c>
      <x:c r="Y456" s="24" t="n">
        <x:f>IF(AND(G456="GL.CASH",L456="investing"),Q456-P456,0)</x:f>
        <x:v>0</x:v>
      </x:c>
      <x:c r="Z456" s="24" t="n">
        <x:f>IF(AND(G456="GL.CASH",L456="financing"),P456,0)</x:f>
        <x:v>0</x:v>
      </x:c>
      <x:c r="AA456" s="24" t="n">
        <x:f>IF(AND(G456="GL.CASH",L456="financing"),Q456,0)</x:f>
        <x:v>0</x:v>
      </x:c>
    </x:row>
    <x:row r="457" ht="25" customHeight="1">
      <x:c r="A457" s="3" t="str">
        <x:v>ACT/SW-M04-P03/1</x:v>
      </x:c>
      <x:c r="B457" s="3" t="str">
        <x:v>SW-M04-P03</x:v>
      </x:c>
      <x:c r="C457" s="16" t="n">
        <x:v>4</x:v>
      </x:c>
      <x:c r="D457" s="30" t="n">
        <x:v>46497</x:v>
      </x:c>
      <x:c r="E457" s="30" t="n">
        <x:v>46478</x:v>
      </x:c>
      <x:c r="F457" s="30" t="n">
        <x:v>46527</x:v>
      </x:c>
      <x:c r="G457" s="3" t="str">
        <x:v>GL.OPEX.PPL.SW</x:v>
      </x:c>
      <x:c r="H457" s="3" t="str">
        <x:v>ENG</x:v>
      </x:c>
      <x:c r="I457" s="3" t="str">
        <x:v>V.SOFTWARE</x:v>
      </x:c>
      <x:c r="J457" s="3" t="str">
        <x:v>MAP.ACTUAL.COST.RC.PPL.SW.ENG.V.SOFTWARE.ENG</x:v>
      </x:c>
      <x:c r="K457" s="3" t="str">
        <x:v>OPX.SOFTWARE</x:v>
      </x:c>
      <x:c r="L457" s="3" t="str">
        <x:v>operating</x:v>
      </x:c>
      <x:c r="M457" s="3" t="str">
        <x:v>recurring</x:v>
      </x:c>
      <x:c r="N457" s="3" t="str">
        <x:v>committed</x:v>
      </x:c>
      <x:c r="O457" s="3" t="str">
        <x:v>fixed</x:v>
      </x:c>
      <x:c r="P457" s="32" t="n">
        <x:v>450</x:v>
      </x:c>
      <x:c r="Q457" s="32" t="n">
        <x:v>0</x:v>
      </x:c>
      <x:c r="R457" s="24" t="n">
        <x:f>P457-Q457</x:f>
        <x:v>450</x:v>
      </x:c>
      <x:c r="S457" s="18" t="n">
        <x:f>'D03_Accounts'!D66</x:f>
        <x:v>1</x:v>
      </x:c>
      <x:c r="T457" s="24" t="n">
        <x:f>R457*S457</x:f>
        <x:v>450</x:v>
      </x:c>
      <x:c r="U457" s="25" t="str">
        <x:f>'D03_Mappings'!E117</x:f>
        <x:v>operating_expense</x:v>
      </x:c>
      <x:c r="V457" s="24" t="str">
        <x:f>IF(I457="",IF(U457="people","PAYROLL","UNMAPPED"),I457)</x:f>
        <x:v>V.SOFTWARE</x:v>
      </x:c>
      <x:c r="W457" s="24" t="n">
        <x:f>IF(AND(G457="GL.CASH",L457="operating"),Q457,0)</x:f>
        <x:v>0</x:v>
      </x:c>
      <x:c r="X457" s="24" t="n">
        <x:f>IF(AND(G457="GL.CASH",L457="operating"),P457,0)</x:f>
        <x:v>0</x:v>
      </x:c>
      <x:c r="Y457" s="24" t="n">
        <x:f>IF(AND(G457="GL.CASH",L457="investing"),Q457-P457,0)</x:f>
        <x:v>0</x:v>
      </x:c>
      <x:c r="Z457" s="24" t="n">
        <x:f>IF(AND(G457="GL.CASH",L457="financing"),P457,0)</x:f>
        <x:v>0</x:v>
      </x:c>
      <x:c r="AA457" s="24" t="n">
        <x:f>IF(AND(G457="GL.CASH",L457="financing"),Q457,0)</x:f>
        <x:v>0</x:v>
      </x:c>
    </x:row>
    <x:row r="458" ht="25" customHeight="1">
      <x:c r="A458" s="3" t="str">
        <x:v>ACT/SW-M04-P03/2</x:v>
      </x:c>
      <x:c r="B458" s="3" t="str">
        <x:v>SW-M04-P03</x:v>
      </x:c>
      <x:c r="C458" s="16" t="n">
        <x:v>4</x:v>
      </x:c>
      <x:c r="D458" s="30" t="n">
        <x:v>46497</x:v>
      </x:c>
      <x:c r="E458" s="30" t="n">
        <x:v>46478</x:v>
      </x:c>
      <x:c r="F458" s="30" t="n">
        <x:v>46527</x:v>
      </x:c>
      <x:c r="G458" s="3" t="str">
        <x:v>GL.VAT.DOM_ASSET</x:v>
      </x:c>
      <x:c r="H458" s="3" t="str">
        <x:v>ENG</x:v>
      </x:c>
      <x:c r="I458" s="3" t="str">
        <x:v>V.SOFTWARE</x:v>
      </x:c>
      <x:c r="J458" s="3" t="str">
        <x:v>MAP.ACTUAL.COST.RC.PPL.SW.ENG.V.SOFTWARE.ENG</x:v>
      </x:c>
      <x:c r="K458" s="3" t="str">
        <x:v>OPX.SOFTWARE</x:v>
      </x:c>
      <x:c r="L458" s="3" t="str">
        <x:v>operating</x:v>
      </x:c>
      <x:c r="M458" s="3" t="str">
        <x:v>not_applicable</x:v>
      </x:c>
      <x:c r="N458" s="3" t="str">
        <x:v>not_applicable</x:v>
      </x:c>
      <x:c r="O458" s="3" t="str">
        <x:v>not_applicable</x:v>
      </x:c>
      <x:c r="P458" s="32" t="n">
        <x:v>85.5</x:v>
      </x:c>
      <x:c r="Q458" s="32" t="n">
        <x:v>0</x:v>
      </x:c>
      <x:c r="R458" s="24" t="n">
        <x:f>P458-Q458</x:f>
        <x:v>85.5</x:v>
      </x:c>
      <x:c r="S458" s="18" t="n">
        <x:f>'D03_Accounts'!D15</x:f>
        <x:v>0</x:v>
      </x:c>
      <x:c r="T458" s="24" t="n">
        <x:f>R458*S458</x:f>
        <x:v>0</x:v>
      </x:c>
      <x:c r="U458" s="25" t="str">
        <x:f>'D03_Mappings'!E118</x:f>
        <x:v>tax_assets</x:v>
      </x:c>
      <x:c r="V458" s="24" t="str">
        <x:f>IF(I458="",IF(U458="people","PAYROLL","UNMAPPED"),I458)</x:f>
        <x:v>V.SOFTWARE</x:v>
      </x:c>
      <x:c r="W458" s="24" t="n">
        <x:f>IF(AND(G458="GL.CASH",L458="operating"),Q458,0)</x:f>
        <x:v>0</x:v>
      </x:c>
      <x:c r="X458" s="24" t="n">
        <x:f>IF(AND(G458="GL.CASH",L458="operating"),P458,0)</x:f>
        <x:v>0</x:v>
      </x:c>
      <x:c r="Y458" s="24" t="n">
        <x:f>IF(AND(G458="GL.CASH",L458="investing"),Q458-P458,0)</x:f>
        <x:v>0</x:v>
      </x:c>
      <x:c r="Z458" s="24" t="n">
        <x:f>IF(AND(G458="GL.CASH",L458="financing"),P458,0)</x:f>
        <x:v>0</x:v>
      </x:c>
      <x:c r="AA458" s="24" t="n">
        <x:f>IF(AND(G458="GL.CASH",L458="financing"),Q458,0)</x:f>
        <x:v>0</x:v>
      </x:c>
    </x:row>
    <x:row r="459" ht="25" customHeight="1">
      <x:c r="A459" s="3" t="str">
        <x:v>ACT/SW-M04-P03/3</x:v>
      </x:c>
      <x:c r="B459" s="3" t="str">
        <x:v>SW-M04-P03</x:v>
      </x:c>
      <x:c r="C459" s="16" t="n">
        <x:v>4</x:v>
      </x:c>
      <x:c r="D459" s="30" t="n">
        <x:v>46497</x:v>
      </x:c>
      <x:c r="E459" s="30" t="n">
        <x:v>46478</x:v>
      </x:c>
      <x:c r="F459" s="30" t="n">
        <x:v>46527</x:v>
      </x:c>
      <x:c r="G459" s="3" t="str">
        <x:v>GL.AP.SUPPLIER</x:v>
      </x:c>
      <x:c r="H459" s="3" t="str">
        <x:v>ENG</x:v>
      </x:c>
      <x:c r="I459" s="3" t="str">
        <x:v>V.SOFTWARE</x:v>
      </x:c>
      <x:c r="J459" s="3" t="str">
        <x:v>MAP.ACTUAL.COST.RC.PPL.SW.ENG.V.SOFTWARE.ENG</x:v>
      </x:c>
      <x:c r="K459" s="3" t="str">
        <x:v>OPX.SOFTWARE</x:v>
      </x:c>
      <x:c r="L459" s="3" t="str">
        <x:v>operating</x:v>
      </x:c>
      <x:c r="M459" s="3" t="str">
        <x:v>not_applicable</x:v>
      </x:c>
      <x:c r="N459" s="3" t="str">
        <x:v>not_applicable</x:v>
      </x:c>
      <x:c r="O459" s="3" t="str">
        <x:v>not_applicable</x:v>
      </x:c>
      <x:c r="P459" s="32" t="n">
        <x:v>0</x:v>
      </x:c>
      <x:c r="Q459" s="32" t="n">
        <x:v>450</x:v>
      </x:c>
      <x:c r="R459" s="24" t="n">
        <x:f>P459-Q459</x:f>
        <x:v>-450</x:v>
      </x:c>
      <x:c r="S459" s="18" t="n">
        <x:f>'D03_Accounts'!D23</x:f>
        <x:v>0</x:v>
      </x:c>
      <x:c r="T459" s="24" t="n">
        <x:f>R459*S459</x:f>
        <x:v>0</x:v>
      </x:c>
      <x:c r="U459" s="25" t="str">
        <x:f>'D03_Mappings'!E119</x:f>
        <x:v>ap</x:v>
      </x:c>
      <x:c r="V459" s="24" t="str">
        <x:f>IF(I459="",IF(U459="people","PAYROLL","UNMAPPED"),I459)</x:f>
        <x:v>V.SOFTWARE</x:v>
      </x:c>
      <x:c r="W459" s="24" t="n">
        <x:f>IF(AND(G459="GL.CASH",L459="operating"),Q459,0)</x:f>
        <x:v>0</x:v>
      </x:c>
      <x:c r="X459" s="24" t="n">
        <x:f>IF(AND(G459="GL.CASH",L459="operating"),P459,0)</x:f>
        <x:v>0</x:v>
      </x:c>
      <x:c r="Y459" s="24" t="n">
        <x:f>IF(AND(G459="GL.CASH",L459="investing"),Q459-P459,0)</x:f>
        <x:v>0</x:v>
      </x:c>
      <x:c r="Z459" s="24" t="n">
        <x:f>IF(AND(G459="GL.CASH",L459="financing"),P459,0)</x:f>
        <x:v>0</x:v>
      </x:c>
      <x:c r="AA459" s="24" t="n">
        <x:f>IF(AND(G459="GL.CASH",L459="financing"),Q459,0)</x:f>
        <x:v>0</x:v>
      </x:c>
    </x:row>
    <x:row r="460" ht="25" customHeight="1">
      <x:c r="A460" s="3" t="str">
        <x:v>ACT/SW-M04-P03/4</x:v>
      </x:c>
      <x:c r="B460" s="3" t="str">
        <x:v>SW-M04-P03</x:v>
      </x:c>
      <x:c r="C460" s="16" t="n">
        <x:v>4</x:v>
      </x:c>
      <x:c r="D460" s="30" t="n">
        <x:v>46497</x:v>
      </x:c>
      <x:c r="E460" s="30" t="n">
        <x:v>46478</x:v>
      </x:c>
      <x:c r="F460" s="30" t="n">
        <x:v>46527</x:v>
      </x:c>
      <x:c r="G460" s="3" t="str">
        <x:v>GL.VAT.DOM_LIAB</x:v>
      </x:c>
      <x:c r="H460" s="3" t="str">
        <x:v>ENG</x:v>
      </x:c>
      <x:c r="I460" s="3" t="str">
        <x:v>V.SOFTWARE</x:v>
      </x:c>
      <x:c r="J460" s="3" t="str">
        <x:v>MAP.ACTUAL.COST.RC.PPL.SW.ENG.V.SOFTWARE.ENG</x:v>
      </x:c>
      <x:c r="K460" s="3" t="str">
        <x:v>OPX.SOFTWARE</x:v>
      </x:c>
      <x:c r="L460" s="3" t="str">
        <x:v>operating</x:v>
      </x:c>
      <x:c r="M460" s="3" t="str">
        <x:v>not_applicable</x:v>
      </x:c>
      <x:c r="N460" s="3" t="str">
        <x:v>not_applicable</x:v>
      </x:c>
      <x:c r="O460" s="3" t="str">
        <x:v>not_applicable</x:v>
      </x:c>
      <x:c r="P460" s="32" t="n">
        <x:v>0</x:v>
      </x:c>
      <x:c r="Q460" s="32" t="n">
        <x:v>85.5</x:v>
      </x:c>
      <x:c r="R460" s="24" t="n">
        <x:f>P460-Q460</x:f>
        <x:v>-85.5</x:v>
      </x:c>
      <x:c r="S460" s="18" t="n">
        <x:f>'D03_Accounts'!D29</x:f>
        <x:v>0</x:v>
      </x:c>
      <x:c r="T460" s="24" t="n">
        <x:f>R460*S460</x:f>
        <x:v>0</x:v>
      </x:c>
      <x:c r="U460" s="25" t="str">
        <x:f>'D03_Mappings'!E120</x:f>
        <x:v>tax_liabilities</x:v>
      </x:c>
      <x:c r="V460" s="24" t="str">
        <x:f>IF(I460="",IF(U460="people","PAYROLL","UNMAPPED"),I460)</x:f>
        <x:v>V.SOFTWARE</x:v>
      </x:c>
      <x:c r="W460" s="24" t="n">
        <x:f>IF(AND(G460="GL.CASH",L460="operating"),Q460,0)</x:f>
        <x:v>0</x:v>
      </x:c>
      <x:c r="X460" s="24" t="n">
        <x:f>IF(AND(G460="GL.CASH",L460="operating"),P460,0)</x:f>
        <x:v>0</x:v>
      </x:c>
      <x:c r="Y460" s="24" t="n">
        <x:f>IF(AND(G460="GL.CASH",L460="investing"),Q460-P460,0)</x:f>
        <x:v>0</x:v>
      </x:c>
      <x:c r="Z460" s="24" t="n">
        <x:f>IF(AND(G460="GL.CASH",L460="financing"),P460,0)</x:f>
        <x:v>0</x:v>
      </x:c>
      <x:c r="AA460" s="24" t="n">
        <x:f>IF(AND(G460="GL.CASH",L460="financing"),Q460,0)</x:f>
        <x:v>0</x:v>
      </x:c>
    </x:row>
    <x:row r="461" ht="25" customHeight="1">
      <x:c r="A461" s="3" t="str">
        <x:v>ACT/SW-M04-P04/1</x:v>
      </x:c>
      <x:c r="B461" s="3" t="str">
        <x:v>SW-M04-P04</x:v>
      </x:c>
      <x:c r="C461" s="16" t="n">
        <x:v>4</x:v>
      </x:c>
      <x:c r="D461" s="30" t="n">
        <x:v>46497</x:v>
      </x:c>
      <x:c r="E461" s="30" t="n">
        <x:v>46478</x:v>
      </x:c>
      <x:c r="F461" s="30" t="n">
        <x:v>46527</x:v>
      </x:c>
      <x:c r="G461" s="3" t="str">
        <x:v>GL.OPEX.PPL.SW</x:v>
      </x:c>
      <x:c r="H461" s="3" t="str">
        <x:v>ENG</x:v>
      </x:c>
      <x:c r="I461" s="3" t="str">
        <x:v>V.SOFTWARE</x:v>
      </x:c>
      <x:c r="J461" s="3" t="str">
        <x:v>MAP.ACTUAL.COST.RC.PPL.SW.ENG.V.SOFTWARE.ENG</x:v>
      </x:c>
      <x:c r="K461" s="3" t="str">
        <x:v>OPX.SOFTWARE</x:v>
      </x:c>
      <x:c r="L461" s="3" t="str">
        <x:v>operating</x:v>
      </x:c>
      <x:c r="M461" s="3" t="str">
        <x:v>recurring</x:v>
      </x:c>
      <x:c r="N461" s="3" t="str">
        <x:v>committed</x:v>
      </x:c>
      <x:c r="O461" s="3" t="str">
        <x:v>fixed</x:v>
      </x:c>
      <x:c r="P461" s="32" t="n">
        <x:v>450</x:v>
      </x:c>
      <x:c r="Q461" s="32" t="n">
        <x:v>0</x:v>
      </x:c>
      <x:c r="R461" s="24" t="n">
        <x:f>P461-Q461</x:f>
        <x:v>450</x:v>
      </x:c>
      <x:c r="S461" s="18" t="n">
        <x:f>'D03_Accounts'!D66</x:f>
        <x:v>1</x:v>
      </x:c>
      <x:c r="T461" s="24" t="n">
        <x:f>R461*S461</x:f>
        <x:v>450</x:v>
      </x:c>
      <x:c r="U461" s="25" t="str">
        <x:f>'D03_Mappings'!E117</x:f>
        <x:v>operating_expense</x:v>
      </x:c>
      <x:c r="V461" s="24" t="str">
        <x:f>IF(I461="",IF(U461="people","PAYROLL","UNMAPPED"),I461)</x:f>
        <x:v>V.SOFTWARE</x:v>
      </x:c>
      <x:c r="W461" s="24" t="n">
        <x:f>IF(AND(G461="GL.CASH",L461="operating"),Q461,0)</x:f>
        <x:v>0</x:v>
      </x:c>
      <x:c r="X461" s="24" t="n">
        <x:f>IF(AND(G461="GL.CASH",L461="operating"),P461,0)</x:f>
        <x:v>0</x:v>
      </x:c>
      <x:c r="Y461" s="24" t="n">
        <x:f>IF(AND(G461="GL.CASH",L461="investing"),Q461-P461,0)</x:f>
        <x:v>0</x:v>
      </x:c>
      <x:c r="Z461" s="24" t="n">
        <x:f>IF(AND(G461="GL.CASH",L461="financing"),P461,0)</x:f>
        <x:v>0</x:v>
      </x:c>
      <x:c r="AA461" s="24" t="n">
        <x:f>IF(AND(G461="GL.CASH",L461="financing"),Q461,0)</x:f>
        <x:v>0</x:v>
      </x:c>
    </x:row>
    <x:row r="462" ht="25" customHeight="1">
      <x:c r="A462" s="3" t="str">
        <x:v>ACT/SW-M04-P04/2</x:v>
      </x:c>
      <x:c r="B462" s="3" t="str">
        <x:v>SW-M04-P04</x:v>
      </x:c>
      <x:c r="C462" s="16" t="n">
        <x:v>4</x:v>
      </x:c>
      <x:c r="D462" s="30" t="n">
        <x:v>46497</x:v>
      </x:c>
      <x:c r="E462" s="30" t="n">
        <x:v>46478</x:v>
      </x:c>
      <x:c r="F462" s="30" t="n">
        <x:v>46527</x:v>
      </x:c>
      <x:c r="G462" s="3" t="str">
        <x:v>GL.VAT.DOM_ASSET</x:v>
      </x:c>
      <x:c r="H462" s="3" t="str">
        <x:v>ENG</x:v>
      </x:c>
      <x:c r="I462" s="3" t="str">
        <x:v>V.SOFTWARE</x:v>
      </x:c>
      <x:c r="J462" s="3" t="str">
        <x:v>MAP.ACTUAL.COST.RC.PPL.SW.ENG.V.SOFTWARE.ENG</x:v>
      </x:c>
      <x:c r="K462" s="3" t="str">
        <x:v>OPX.SOFTWARE</x:v>
      </x:c>
      <x:c r="L462" s="3" t="str">
        <x:v>operating</x:v>
      </x:c>
      <x:c r="M462" s="3" t="str">
        <x:v>not_applicable</x:v>
      </x:c>
      <x:c r="N462" s="3" t="str">
        <x:v>not_applicable</x:v>
      </x:c>
      <x:c r="O462" s="3" t="str">
        <x:v>not_applicable</x:v>
      </x:c>
      <x:c r="P462" s="32" t="n">
        <x:v>85.5</x:v>
      </x:c>
      <x:c r="Q462" s="32" t="n">
        <x:v>0</x:v>
      </x:c>
      <x:c r="R462" s="24" t="n">
        <x:f>P462-Q462</x:f>
        <x:v>85.5</x:v>
      </x:c>
      <x:c r="S462" s="18" t="n">
        <x:f>'D03_Accounts'!D15</x:f>
        <x:v>0</x:v>
      </x:c>
      <x:c r="T462" s="24" t="n">
        <x:f>R462*S462</x:f>
        <x:v>0</x:v>
      </x:c>
      <x:c r="U462" s="25" t="str">
        <x:f>'D03_Mappings'!E118</x:f>
        <x:v>tax_assets</x:v>
      </x:c>
      <x:c r="V462" s="24" t="str">
        <x:f>IF(I462="",IF(U462="people","PAYROLL","UNMAPPED"),I462)</x:f>
        <x:v>V.SOFTWARE</x:v>
      </x:c>
      <x:c r="W462" s="24" t="n">
        <x:f>IF(AND(G462="GL.CASH",L462="operating"),Q462,0)</x:f>
        <x:v>0</x:v>
      </x:c>
      <x:c r="X462" s="24" t="n">
        <x:f>IF(AND(G462="GL.CASH",L462="operating"),P462,0)</x:f>
        <x:v>0</x:v>
      </x:c>
      <x:c r="Y462" s="24" t="n">
        <x:f>IF(AND(G462="GL.CASH",L462="investing"),Q462-P462,0)</x:f>
        <x:v>0</x:v>
      </x:c>
      <x:c r="Z462" s="24" t="n">
        <x:f>IF(AND(G462="GL.CASH",L462="financing"),P462,0)</x:f>
        <x:v>0</x:v>
      </x:c>
      <x:c r="AA462" s="24" t="n">
        <x:f>IF(AND(G462="GL.CASH",L462="financing"),Q462,0)</x:f>
        <x:v>0</x:v>
      </x:c>
    </x:row>
    <x:row r="463" ht="25" customHeight="1">
      <x:c r="A463" s="3" t="str">
        <x:v>ACT/SW-M04-P04/3</x:v>
      </x:c>
      <x:c r="B463" s="3" t="str">
        <x:v>SW-M04-P04</x:v>
      </x:c>
      <x:c r="C463" s="16" t="n">
        <x:v>4</x:v>
      </x:c>
      <x:c r="D463" s="30" t="n">
        <x:v>46497</x:v>
      </x:c>
      <x:c r="E463" s="30" t="n">
        <x:v>46478</x:v>
      </x:c>
      <x:c r="F463" s="30" t="n">
        <x:v>46527</x:v>
      </x:c>
      <x:c r="G463" s="3" t="str">
        <x:v>GL.AP.SUPPLIER</x:v>
      </x:c>
      <x:c r="H463" s="3" t="str">
        <x:v>ENG</x:v>
      </x:c>
      <x:c r="I463" s="3" t="str">
        <x:v>V.SOFTWARE</x:v>
      </x:c>
      <x:c r="J463" s="3" t="str">
        <x:v>MAP.ACTUAL.COST.RC.PPL.SW.ENG.V.SOFTWARE.ENG</x:v>
      </x:c>
      <x:c r="K463" s="3" t="str">
        <x:v>OPX.SOFTWARE</x:v>
      </x:c>
      <x:c r="L463" s="3" t="str">
        <x:v>operating</x:v>
      </x:c>
      <x:c r="M463" s="3" t="str">
        <x:v>not_applicable</x:v>
      </x:c>
      <x:c r="N463" s="3" t="str">
        <x:v>not_applicable</x:v>
      </x:c>
      <x:c r="O463" s="3" t="str">
        <x:v>not_applicable</x:v>
      </x:c>
      <x:c r="P463" s="32" t="n">
        <x:v>0</x:v>
      </x:c>
      <x:c r="Q463" s="32" t="n">
        <x:v>450</x:v>
      </x:c>
      <x:c r="R463" s="24" t="n">
        <x:f>P463-Q463</x:f>
        <x:v>-450</x:v>
      </x:c>
      <x:c r="S463" s="18" t="n">
        <x:f>'D03_Accounts'!D23</x:f>
        <x:v>0</x:v>
      </x:c>
      <x:c r="T463" s="24" t="n">
        <x:f>R463*S463</x:f>
        <x:v>0</x:v>
      </x:c>
      <x:c r="U463" s="25" t="str">
        <x:f>'D03_Mappings'!E119</x:f>
        <x:v>ap</x:v>
      </x:c>
      <x:c r="V463" s="24" t="str">
        <x:f>IF(I463="",IF(U463="people","PAYROLL","UNMAPPED"),I463)</x:f>
        <x:v>V.SOFTWARE</x:v>
      </x:c>
      <x:c r="W463" s="24" t="n">
        <x:f>IF(AND(G463="GL.CASH",L463="operating"),Q463,0)</x:f>
        <x:v>0</x:v>
      </x:c>
      <x:c r="X463" s="24" t="n">
        <x:f>IF(AND(G463="GL.CASH",L463="operating"),P463,0)</x:f>
        <x:v>0</x:v>
      </x:c>
      <x:c r="Y463" s="24" t="n">
        <x:f>IF(AND(G463="GL.CASH",L463="investing"),Q463-P463,0)</x:f>
        <x:v>0</x:v>
      </x:c>
      <x:c r="Z463" s="24" t="n">
        <x:f>IF(AND(G463="GL.CASH",L463="financing"),P463,0)</x:f>
        <x:v>0</x:v>
      </x:c>
      <x:c r="AA463" s="24" t="n">
        <x:f>IF(AND(G463="GL.CASH",L463="financing"),Q463,0)</x:f>
        <x:v>0</x:v>
      </x:c>
    </x:row>
    <x:row r="464" ht="25" customHeight="1">
      <x:c r="A464" s="3" t="str">
        <x:v>ACT/SW-M04-P04/4</x:v>
      </x:c>
      <x:c r="B464" s="3" t="str">
        <x:v>SW-M04-P04</x:v>
      </x:c>
      <x:c r="C464" s="16" t="n">
        <x:v>4</x:v>
      </x:c>
      <x:c r="D464" s="30" t="n">
        <x:v>46497</x:v>
      </x:c>
      <x:c r="E464" s="30" t="n">
        <x:v>46478</x:v>
      </x:c>
      <x:c r="F464" s="30" t="n">
        <x:v>46527</x:v>
      </x:c>
      <x:c r="G464" s="3" t="str">
        <x:v>GL.VAT.DOM_LIAB</x:v>
      </x:c>
      <x:c r="H464" s="3" t="str">
        <x:v>ENG</x:v>
      </x:c>
      <x:c r="I464" s="3" t="str">
        <x:v>V.SOFTWARE</x:v>
      </x:c>
      <x:c r="J464" s="3" t="str">
        <x:v>MAP.ACTUAL.COST.RC.PPL.SW.ENG.V.SOFTWARE.ENG</x:v>
      </x:c>
      <x:c r="K464" s="3" t="str">
        <x:v>OPX.SOFTWARE</x:v>
      </x:c>
      <x:c r="L464" s="3" t="str">
        <x:v>operating</x:v>
      </x:c>
      <x:c r="M464" s="3" t="str">
        <x:v>not_applicable</x:v>
      </x:c>
      <x:c r="N464" s="3" t="str">
        <x:v>not_applicable</x:v>
      </x:c>
      <x:c r="O464" s="3" t="str">
        <x:v>not_applicable</x:v>
      </x:c>
      <x:c r="P464" s="32" t="n">
        <x:v>0</x:v>
      </x:c>
      <x:c r="Q464" s="32" t="n">
        <x:v>85.5</x:v>
      </x:c>
      <x:c r="R464" s="24" t="n">
        <x:f>P464-Q464</x:f>
        <x:v>-85.5</x:v>
      </x:c>
      <x:c r="S464" s="18" t="n">
        <x:f>'D03_Accounts'!D29</x:f>
        <x:v>0</x:v>
      </x:c>
      <x:c r="T464" s="24" t="n">
        <x:f>R464*S464</x:f>
        <x:v>0</x:v>
      </x:c>
      <x:c r="U464" s="25" t="str">
        <x:f>'D03_Mappings'!E120</x:f>
        <x:v>tax_liabilities</x:v>
      </x:c>
      <x:c r="V464" s="24" t="str">
        <x:f>IF(I464="",IF(U464="people","PAYROLL","UNMAPPED"),I464)</x:f>
        <x:v>V.SOFTWARE</x:v>
      </x:c>
      <x:c r="W464" s="24" t="n">
        <x:f>IF(AND(G464="GL.CASH",L464="operating"),Q464,0)</x:f>
        <x:v>0</x:v>
      </x:c>
      <x:c r="X464" s="24" t="n">
        <x:f>IF(AND(G464="GL.CASH",L464="operating"),P464,0)</x:f>
        <x:v>0</x:v>
      </x:c>
      <x:c r="Y464" s="24" t="n">
        <x:f>IF(AND(G464="GL.CASH",L464="investing"),Q464-P464,0)</x:f>
        <x:v>0</x:v>
      </x:c>
      <x:c r="Z464" s="24" t="n">
        <x:f>IF(AND(G464="GL.CASH",L464="financing"),P464,0)</x:f>
        <x:v>0</x:v>
      </x:c>
      <x:c r="AA464" s="24" t="n">
        <x:f>IF(AND(G464="GL.CASH",L464="financing"),Q464,0)</x:f>
        <x:v>0</x:v>
      </x:c>
    </x:row>
    <x:row r="465" ht="25" customHeight="1">
      <x:c r="A465" s="3" t="str">
        <x:v>ACT/SW-M04-P05/1</x:v>
      </x:c>
      <x:c r="B465" s="3" t="str">
        <x:v>SW-M04-P05</x:v>
      </x:c>
      <x:c r="C465" s="16" t="n">
        <x:v>4</x:v>
      </x:c>
      <x:c r="D465" s="30" t="n">
        <x:v>46497</x:v>
      </x:c>
      <x:c r="E465" s="30" t="n">
        <x:v>46478</x:v>
      </x:c>
      <x:c r="F465" s="30" t="n">
        <x:v>46527</x:v>
      </x:c>
      <x:c r="G465" s="3" t="str">
        <x:v>GL.OPEX.PPL.SW</x:v>
      </x:c>
      <x:c r="H465" s="3" t="str">
        <x:v>ENG</x:v>
      </x:c>
      <x:c r="I465" s="3" t="str">
        <x:v>V.SOFTWARE</x:v>
      </x:c>
      <x:c r="J465" s="3" t="str">
        <x:v>MAP.ACTUAL.COST.RC.PPL.SW.ENG.V.SOFTWARE.ENG</x:v>
      </x:c>
      <x:c r="K465" s="3" t="str">
        <x:v>OPX.SOFTWARE</x:v>
      </x:c>
      <x:c r="L465" s="3" t="str">
        <x:v>operating</x:v>
      </x:c>
      <x:c r="M465" s="3" t="str">
        <x:v>recurring</x:v>
      </x:c>
      <x:c r="N465" s="3" t="str">
        <x:v>committed</x:v>
      </x:c>
      <x:c r="O465" s="3" t="str">
        <x:v>fixed</x:v>
      </x:c>
      <x:c r="P465" s="32" t="n">
        <x:v>450</x:v>
      </x:c>
      <x:c r="Q465" s="32" t="n">
        <x:v>0</x:v>
      </x:c>
      <x:c r="R465" s="24" t="n">
        <x:f>P465-Q465</x:f>
        <x:v>450</x:v>
      </x:c>
      <x:c r="S465" s="18" t="n">
        <x:f>'D03_Accounts'!D66</x:f>
        <x:v>1</x:v>
      </x:c>
      <x:c r="T465" s="24" t="n">
        <x:f>R465*S465</x:f>
        <x:v>450</x:v>
      </x:c>
      <x:c r="U465" s="25" t="str">
        <x:f>'D03_Mappings'!E117</x:f>
        <x:v>operating_expense</x:v>
      </x:c>
      <x:c r="V465" s="24" t="str">
        <x:f>IF(I465="",IF(U465="people","PAYROLL","UNMAPPED"),I465)</x:f>
        <x:v>V.SOFTWARE</x:v>
      </x:c>
      <x:c r="W465" s="24" t="n">
        <x:f>IF(AND(G465="GL.CASH",L465="operating"),Q465,0)</x:f>
        <x:v>0</x:v>
      </x:c>
      <x:c r="X465" s="24" t="n">
        <x:f>IF(AND(G465="GL.CASH",L465="operating"),P465,0)</x:f>
        <x:v>0</x:v>
      </x:c>
      <x:c r="Y465" s="24" t="n">
        <x:f>IF(AND(G465="GL.CASH",L465="investing"),Q465-P465,0)</x:f>
        <x:v>0</x:v>
      </x:c>
      <x:c r="Z465" s="24" t="n">
        <x:f>IF(AND(G465="GL.CASH",L465="financing"),P465,0)</x:f>
        <x:v>0</x:v>
      </x:c>
      <x:c r="AA465" s="24" t="n">
        <x:f>IF(AND(G465="GL.CASH",L465="financing"),Q465,0)</x:f>
        <x:v>0</x:v>
      </x:c>
    </x:row>
    <x:row r="466" ht="25" customHeight="1">
      <x:c r="A466" s="3" t="str">
        <x:v>ACT/SW-M04-P05/2</x:v>
      </x:c>
      <x:c r="B466" s="3" t="str">
        <x:v>SW-M04-P05</x:v>
      </x:c>
      <x:c r="C466" s="16" t="n">
        <x:v>4</x:v>
      </x:c>
      <x:c r="D466" s="30" t="n">
        <x:v>46497</x:v>
      </x:c>
      <x:c r="E466" s="30" t="n">
        <x:v>46478</x:v>
      </x:c>
      <x:c r="F466" s="30" t="n">
        <x:v>46527</x:v>
      </x:c>
      <x:c r="G466" s="3" t="str">
        <x:v>GL.VAT.DOM_ASSET</x:v>
      </x:c>
      <x:c r="H466" s="3" t="str">
        <x:v>ENG</x:v>
      </x:c>
      <x:c r="I466" s="3" t="str">
        <x:v>V.SOFTWARE</x:v>
      </x:c>
      <x:c r="J466" s="3" t="str">
        <x:v>MAP.ACTUAL.COST.RC.PPL.SW.ENG.V.SOFTWARE.ENG</x:v>
      </x:c>
      <x:c r="K466" s="3" t="str">
        <x:v>OPX.SOFTWARE</x:v>
      </x:c>
      <x:c r="L466" s="3" t="str">
        <x:v>operating</x:v>
      </x:c>
      <x:c r="M466" s="3" t="str">
        <x:v>not_applicable</x:v>
      </x:c>
      <x:c r="N466" s="3" t="str">
        <x:v>not_applicable</x:v>
      </x:c>
      <x:c r="O466" s="3" t="str">
        <x:v>not_applicable</x:v>
      </x:c>
      <x:c r="P466" s="32" t="n">
        <x:v>85.5</x:v>
      </x:c>
      <x:c r="Q466" s="32" t="n">
        <x:v>0</x:v>
      </x:c>
      <x:c r="R466" s="24" t="n">
        <x:f>P466-Q466</x:f>
        <x:v>85.5</x:v>
      </x:c>
      <x:c r="S466" s="18" t="n">
        <x:f>'D03_Accounts'!D15</x:f>
        <x:v>0</x:v>
      </x:c>
      <x:c r="T466" s="24" t="n">
        <x:f>R466*S466</x:f>
        <x:v>0</x:v>
      </x:c>
      <x:c r="U466" s="25" t="str">
        <x:f>'D03_Mappings'!E118</x:f>
        <x:v>tax_assets</x:v>
      </x:c>
      <x:c r="V466" s="24" t="str">
        <x:f>IF(I466="",IF(U466="people","PAYROLL","UNMAPPED"),I466)</x:f>
        <x:v>V.SOFTWARE</x:v>
      </x:c>
      <x:c r="W466" s="24" t="n">
        <x:f>IF(AND(G466="GL.CASH",L466="operating"),Q466,0)</x:f>
        <x:v>0</x:v>
      </x:c>
      <x:c r="X466" s="24" t="n">
        <x:f>IF(AND(G466="GL.CASH",L466="operating"),P466,0)</x:f>
        <x:v>0</x:v>
      </x:c>
      <x:c r="Y466" s="24" t="n">
        <x:f>IF(AND(G466="GL.CASH",L466="investing"),Q466-P466,0)</x:f>
        <x:v>0</x:v>
      </x:c>
      <x:c r="Z466" s="24" t="n">
        <x:f>IF(AND(G466="GL.CASH",L466="financing"),P466,0)</x:f>
        <x:v>0</x:v>
      </x:c>
      <x:c r="AA466" s="24" t="n">
        <x:f>IF(AND(G466="GL.CASH",L466="financing"),Q466,0)</x:f>
        <x:v>0</x:v>
      </x:c>
    </x:row>
    <x:row r="467" ht="25" customHeight="1">
      <x:c r="A467" s="3" t="str">
        <x:v>ACT/SW-M04-P05/3</x:v>
      </x:c>
      <x:c r="B467" s="3" t="str">
        <x:v>SW-M04-P05</x:v>
      </x:c>
      <x:c r="C467" s="16" t="n">
        <x:v>4</x:v>
      </x:c>
      <x:c r="D467" s="30" t="n">
        <x:v>46497</x:v>
      </x:c>
      <x:c r="E467" s="30" t="n">
        <x:v>46478</x:v>
      </x:c>
      <x:c r="F467" s="30" t="n">
        <x:v>46527</x:v>
      </x:c>
      <x:c r="G467" s="3" t="str">
        <x:v>GL.AP.SUPPLIER</x:v>
      </x:c>
      <x:c r="H467" s="3" t="str">
        <x:v>ENG</x:v>
      </x:c>
      <x:c r="I467" s="3" t="str">
        <x:v>V.SOFTWARE</x:v>
      </x:c>
      <x:c r="J467" s="3" t="str">
        <x:v>MAP.ACTUAL.COST.RC.PPL.SW.ENG.V.SOFTWARE.ENG</x:v>
      </x:c>
      <x:c r="K467" s="3" t="str">
        <x:v>OPX.SOFTWARE</x:v>
      </x:c>
      <x:c r="L467" s="3" t="str">
        <x:v>operating</x:v>
      </x:c>
      <x:c r="M467" s="3" t="str">
        <x:v>not_applicable</x:v>
      </x:c>
      <x:c r="N467" s="3" t="str">
        <x:v>not_applicable</x:v>
      </x:c>
      <x:c r="O467" s="3" t="str">
        <x:v>not_applicable</x:v>
      </x:c>
      <x:c r="P467" s="32" t="n">
        <x:v>0</x:v>
      </x:c>
      <x:c r="Q467" s="32" t="n">
        <x:v>450</x:v>
      </x:c>
      <x:c r="R467" s="24" t="n">
        <x:f>P467-Q467</x:f>
        <x:v>-450</x:v>
      </x:c>
      <x:c r="S467" s="18" t="n">
        <x:f>'D03_Accounts'!D23</x:f>
        <x:v>0</x:v>
      </x:c>
      <x:c r="T467" s="24" t="n">
        <x:f>R467*S467</x:f>
        <x:v>0</x:v>
      </x:c>
      <x:c r="U467" s="25" t="str">
        <x:f>'D03_Mappings'!E119</x:f>
        <x:v>ap</x:v>
      </x:c>
      <x:c r="V467" s="24" t="str">
        <x:f>IF(I467="",IF(U467="people","PAYROLL","UNMAPPED"),I467)</x:f>
        <x:v>V.SOFTWARE</x:v>
      </x:c>
      <x:c r="W467" s="24" t="n">
        <x:f>IF(AND(G467="GL.CASH",L467="operating"),Q467,0)</x:f>
        <x:v>0</x:v>
      </x:c>
      <x:c r="X467" s="24" t="n">
        <x:f>IF(AND(G467="GL.CASH",L467="operating"),P467,0)</x:f>
        <x:v>0</x:v>
      </x:c>
      <x:c r="Y467" s="24" t="n">
        <x:f>IF(AND(G467="GL.CASH",L467="investing"),Q467-P467,0)</x:f>
        <x:v>0</x:v>
      </x:c>
      <x:c r="Z467" s="24" t="n">
        <x:f>IF(AND(G467="GL.CASH",L467="financing"),P467,0)</x:f>
        <x:v>0</x:v>
      </x:c>
      <x:c r="AA467" s="24" t="n">
        <x:f>IF(AND(G467="GL.CASH",L467="financing"),Q467,0)</x:f>
        <x:v>0</x:v>
      </x:c>
    </x:row>
    <x:row r="468" ht="25" customHeight="1">
      <x:c r="A468" s="3" t="str">
        <x:v>ACT/SW-M04-P05/4</x:v>
      </x:c>
      <x:c r="B468" s="3" t="str">
        <x:v>SW-M04-P05</x:v>
      </x:c>
      <x:c r="C468" s="16" t="n">
        <x:v>4</x:v>
      </x:c>
      <x:c r="D468" s="30" t="n">
        <x:v>46497</x:v>
      </x:c>
      <x:c r="E468" s="30" t="n">
        <x:v>46478</x:v>
      </x:c>
      <x:c r="F468" s="30" t="n">
        <x:v>46527</x:v>
      </x:c>
      <x:c r="G468" s="3" t="str">
        <x:v>GL.VAT.DOM_LIAB</x:v>
      </x:c>
      <x:c r="H468" s="3" t="str">
        <x:v>ENG</x:v>
      </x:c>
      <x:c r="I468" s="3" t="str">
        <x:v>V.SOFTWARE</x:v>
      </x:c>
      <x:c r="J468" s="3" t="str">
        <x:v>MAP.ACTUAL.COST.RC.PPL.SW.ENG.V.SOFTWARE.ENG</x:v>
      </x:c>
      <x:c r="K468" s="3" t="str">
        <x:v>OPX.SOFTWARE</x:v>
      </x:c>
      <x:c r="L468" s="3" t="str">
        <x:v>operating</x:v>
      </x:c>
      <x:c r="M468" s="3" t="str">
        <x:v>not_applicable</x:v>
      </x:c>
      <x:c r="N468" s="3" t="str">
        <x:v>not_applicable</x:v>
      </x:c>
      <x:c r="O468" s="3" t="str">
        <x:v>not_applicable</x:v>
      </x:c>
      <x:c r="P468" s="32" t="n">
        <x:v>0</x:v>
      </x:c>
      <x:c r="Q468" s="32" t="n">
        <x:v>85.5</x:v>
      </x:c>
      <x:c r="R468" s="24" t="n">
        <x:f>P468-Q468</x:f>
        <x:v>-85.5</x:v>
      </x:c>
      <x:c r="S468" s="18" t="n">
        <x:f>'D03_Accounts'!D29</x:f>
        <x:v>0</x:v>
      </x:c>
      <x:c r="T468" s="24" t="n">
        <x:f>R468*S468</x:f>
        <x:v>0</x:v>
      </x:c>
      <x:c r="U468" s="25" t="str">
        <x:f>'D03_Mappings'!E120</x:f>
        <x:v>tax_liabilities</x:v>
      </x:c>
      <x:c r="V468" s="24" t="str">
        <x:f>IF(I468="",IF(U468="people","PAYROLL","UNMAPPED"),I468)</x:f>
        <x:v>V.SOFTWARE</x:v>
      </x:c>
      <x:c r="W468" s="24" t="n">
        <x:f>IF(AND(G468="GL.CASH",L468="operating"),Q468,0)</x:f>
        <x:v>0</x:v>
      </x:c>
      <x:c r="X468" s="24" t="n">
        <x:f>IF(AND(G468="GL.CASH",L468="operating"),P468,0)</x:f>
        <x:v>0</x:v>
      </x:c>
      <x:c r="Y468" s="24" t="n">
        <x:f>IF(AND(G468="GL.CASH",L468="investing"),Q468-P468,0)</x:f>
        <x:v>0</x:v>
      </x:c>
      <x:c r="Z468" s="24" t="n">
        <x:f>IF(AND(G468="GL.CASH",L468="financing"),P468,0)</x:f>
        <x:v>0</x:v>
      </x:c>
      <x:c r="AA468" s="24" t="n">
        <x:f>IF(AND(G468="GL.CASH",L468="financing"),Q468,0)</x:f>
        <x:v>0</x:v>
      </x:c>
    </x:row>
    <x:row r="469" ht="25" customHeight="1">
      <x:c r="A469" s="3" t="str">
        <x:v>ACT/SW-M04-P06/1</x:v>
      </x:c>
      <x:c r="B469" s="3" t="str">
        <x:v>SW-M04-P06</x:v>
      </x:c>
      <x:c r="C469" s="16" t="n">
        <x:v>4</x:v>
      </x:c>
      <x:c r="D469" s="30" t="n">
        <x:v>46497</x:v>
      </x:c>
      <x:c r="E469" s="30" t="n">
        <x:v>46478</x:v>
      </x:c>
      <x:c r="F469" s="30" t="n">
        <x:v>46527</x:v>
      </x:c>
      <x:c r="G469" s="3" t="str">
        <x:v>GL.OPEX.PPL.SW</x:v>
      </x:c>
      <x:c r="H469" s="3" t="str">
        <x:v>COMP</x:v>
      </x:c>
      <x:c r="I469" s="3" t="str">
        <x:v>V.SOFTWARE</x:v>
      </x:c>
      <x:c r="J469" s="3" t="str">
        <x:v>MAP.ACTUAL.COST.RC.PPL.SW.COMP.V.SOFTWARE.COMP</x:v>
      </x:c>
      <x:c r="K469" s="3" t="str">
        <x:v>OPX.SOFTWARE</x:v>
      </x:c>
      <x:c r="L469" s="3" t="str">
        <x:v>operating</x:v>
      </x:c>
      <x:c r="M469" s="3" t="str">
        <x:v>recurring</x:v>
      </x:c>
      <x:c r="N469" s="3" t="str">
        <x:v>committed</x:v>
      </x:c>
      <x:c r="O469" s="3" t="str">
        <x:v>fixed</x:v>
      </x:c>
      <x:c r="P469" s="32" t="n">
        <x:v>450</x:v>
      </x:c>
      <x:c r="Q469" s="32" t="n">
        <x:v>0</x:v>
      </x:c>
      <x:c r="R469" s="24" t="n">
        <x:f>P469-Q469</x:f>
        <x:v>450</x:v>
      </x:c>
      <x:c r="S469" s="18" t="n">
        <x:f>'D03_Accounts'!D66</x:f>
        <x:v>1</x:v>
      </x:c>
      <x:c r="T469" s="24" t="n">
        <x:f>R469*S469</x:f>
        <x:v>450</x:v>
      </x:c>
      <x:c r="U469" s="25" t="str">
        <x:f>'D03_Mappings'!E113</x:f>
        <x:v>operating_expense</x:v>
      </x:c>
      <x:c r="V469" s="24" t="str">
        <x:f>IF(I469="",IF(U469="people","PAYROLL","UNMAPPED"),I469)</x:f>
        <x:v>V.SOFTWARE</x:v>
      </x:c>
      <x:c r="W469" s="24" t="n">
        <x:f>IF(AND(G469="GL.CASH",L469="operating"),Q469,0)</x:f>
        <x:v>0</x:v>
      </x:c>
      <x:c r="X469" s="24" t="n">
        <x:f>IF(AND(G469="GL.CASH",L469="operating"),P469,0)</x:f>
        <x:v>0</x:v>
      </x:c>
      <x:c r="Y469" s="24" t="n">
        <x:f>IF(AND(G469="GL.CASH",L469="investing"),Q469-P469,0)</x:f>
        <x:v>0</x:v>
      </x:c>
      <x:c r="Z469" s="24" t="n">
        <x:f>IF(AND(G469="GL.CASH",L469="financing"),P469,0)</x:f>
        <x:v>0</x:v>
      </x:c>
      <x:c r="AA469" s="24" t="n">
        <x:f>IF(AND(G469="GL.CASH",L469="financing"),Q469,0)</x:f>
        <x:v>0</x:v>
      </x:c>
    </x:row>
    <x:row r="470" ht="25" customHeight="1">
      <x:c r="A470" s="3" t="str">
        <x:v>ACT/SW-M04-P06/2</x:v>
      </x:c>
      <x:c r="B470" s="3" t="str">
        <x:v>SW-M04-P06</x:v>
      </x:c>
      <x:c r="C470" s="16" t="n">
        <x:v>4</x:v>
      </x:c>
      <x:c r="D470" s="30" t="n">
        <x:v>46497</x:v>
      </x:c>
      <x:c r="E470" s="30" t="n">
        <x:v>46478</x:v>
      </x:c>
      <x:c r="F470" s="30" t="n">
        <x:v>46527</x:v>
      </x:c>
      <x:c r="G470" s="3" t="str">
        <x:v>GL.VAT.DOM_ASSET</x:v>
      </x:c>
      <x:c r="H470" s="3" t="str">
        <x:v>COMP</x:v>
      </x:c>
      <x:c r="I470" s="3" t="str">
        <x:v>V.SOFTWARE</x:v>
      </x:c>
      <x:c r="J470" s="3" t="str">
        <x:v>MAP.ACTUAL.COST.RC.PPL.SW.COMP.V.SOFTWARE.COMP</x:v>
      </x:c>
      <x:c r="K470" s="3" t="str">
        <x:v>OPX.SOFTWARE</x:v>
      </x:c>
      <x:c r="L470" s="3" t="str">
        <x:v>operating</x:v>
      </x:c>
      <x:c r="M470" s="3" t="str">
        <x:v>not_applicable</x:v>
      </x:c>
      <x:c r="N470" s="3" t="str">
        <x:v>not_applicable</x:v>
      </x:c>
      <x:c r="O470" s="3" t="str">
        <x:v>not_applicable</x:v>
      </x:c>
      <x:c r="P470" s="32" t="n">
        <x:v>85.5</x:v>
      </x:c>
      <x:c r="Q470" s="32" t="n">
        <x:v>0</x:v>
      </x:c>
      <x:c r="R470" s="24" t="n">
        <x:f>P470-Q470</x:f>
        <x:v>85.5</x:v>
      </x:c>
      <x:c r="S470" s="18" t="n">
        <x:f>'D03_Accounts'!D15</x:f>
        <x:v>0</x:v>
      </x:c>
      <x:c r="T470" s="24" t="n">
        <x:f>R470*S470</x:f>
        <x:v>0</x:v>
      </x:c>
      <x:c r="U470" s="25" t="str">
        <x:f>'D03_Mappings'!E114</x:f>
        <x:v>tax_assets</x:v>
      </x:c>
      <x:c r="V470" s="24" t="str">
        <x:f>IF(I470="",IF(U470="people","PAYROLL","UNMAPPED"),I470)</x:f>
        <x:v>V.SOFTWARE</x:v>
      </x:c>
      <x:c r="W470" s="24" t="n">
        <x:f>IF(AND(G470="GL.CASH",L470="operating"),Q470,0)</x:f>
        <x:v>0</x:v>
      </x:c>
      <x:c r="X470" s="24" t="n">
        <x:f>IF(AND(G470="GL.CASH",L470="operating"),P470,0)</x:f>
        <x:v>0</x:v>
      </x:c>
      <x:c r="Y470" s="24" t="n">
        <x:f>IF(AND(G470="GL.CASH",L470="investing"),Q470-P470,0)</x:f>
        <x:v>0</x:v>
      </x:c>
      <x:c r="Z470" s="24" t="n">
        <x:f>IF(AND(G470="GL.CASH",L470="financing"),P470,0)</x:f>
        <x:v>0</x:v>
      </x:c>
      <x:c r="AA470" s="24" t="n">
        <x:f>IF(AND(G470="GL.CASH",L470="financing"),Q470,0)</x:f>
        <x:v>0</x:v>
      </x:c>
    </x:row>
    <x:row r="471" ht="25" customHeight="1">
      <x:c r="A471" s="3" t="str">
        <x:v>ACT/SW-M04-P06/3</x:v>
      </x:c>
      <x:c r="B471" s="3" t="str">
        <x:v>SW-M04-P06</x:v>
      </x:c>
      <x:c r="C471" s="16" t="n">
        <x:v>4</x:v>
      </x:c>
      <x:c r="D471" s="30" t="n">
        <x:v>46497</x:v>
      </x:c>
      <x:c r="E471" s="30" t="n">
        <x:v>46478</x:v>
      </x:c>
      <x:c r="F471" s="30" t="n">
        <x:v>46527</x:v>
      </x:c>
      <x:c r="G471" s="3" t="str">
        <x:v>GL.AP.SUPPLIER</x:v>
      </x:c>
      <x:c r="H471" s="3" t="str">
        <x:v>COMP</x:v>
      </x:c>
      <x:c r="I471" s="3" t="str">
        <x:v>V.SOFTWARE</x:v>
      </x:c>
      <x:c r="J471" s="3" t="str">
        <x:v>MAP.ACTUAL.COST.RC.PPL.SW.COMP.V.SOFTWARE.COMP</x:v>
      </x:c>
      <x:c r="K471" s="3" t="str">
        <x:v>OPX.SOFTWARE</x:v>
      </x:c>
      <x:c r="L471" s="3" t="str">
        <x:v>operating</x:v>
      </x:c>
      <x:c r="M471" s="3" t="str">
        <x:v>not_applicable</x:v>
      </x:c>
      <x:c r="N471" s="3" t="str">
        <x:v>not_applicable</x:v>
      </x:c>
      <x:c r="O471" s="3" t="str">
        <x:v>not_applicable</x:v>
      </x:c>
      <x:c r="P471" s="32" t="n">
        <x:v>0</x:v>
      </x:c>
      <x:c r="Q471" s="32" t="n">
        <x:v>450</x:v>
      </x:c>
      <x:c r="R471" s="24" t="n">
        <x:f>P471-Q471</x:f>
        <x:v>-450</x:v>
      </x:c>
      <x:c r="S471" s="18" t="n">
        <x:f>'D03_Accounts'!D23</x:f>
        <x:v>0</x:v>
      </x:c>
      <x:c r="T471" s="24" t="n">
        <x:f>R471*S471</x:f>
        <x:v>0</x:v>
      </x:c>
      <x:c r="U471" s="25" t="str">
        <x:f>'D03_Mappings'!E115</x:f>
        <x:v>ap</x:v>
      </x:c>
      <x:c r="V471" s="24" t="str">
        <x:f>IF(I471="",IF(U471="people","PAYROLL","UNMAPPED"),I471)</x:f>
        <x:v>V.SOFTWARE</x:v>
      </x:c>
      <x:c r="W471" s="24" t="n">
        <x:f>IF(AND(G471="GL.CASH",L471="operating"),Q471,0)</x:f>
        <x:v>0</x:v>
      </x:c>
      <x:c r="X471" s="24" t="n">
        <x:f>IF(AND(G471="GL.CASH",L471="operating"),P471,0)</x:f>
        <x:v>0</x:v>
      </x:c>
      <x:c r="Y471" s="24" t="n">
        <x:f>IF(AND(G471="GL.CASH",L471="investing"),Q471-P471,0)</x:f>
        <x:v>0</x:v>
      </x:c>
      <x:c r="Z471" s="24" t="n">
        <x:f>IF(AND(G471="GL.CASH",L471="financing"),P471,0)</x:f>
        <x:v>0</x:v>
      </x:c>
      <x:c r="AA471" s="24" t="n">
        <x:f>IF(AND(G471="GL.CASH",L471="financing"),Q471,0)</x:f>
        <x:v>0</x:v>
      </x:c>
    </x:row>
    <x:row r="472" ht="25" customHeight="1">
      <x:c r="A472" s="3" t="str">
        <x:v>ACT/SW-M04-P06/4</x:v>
      </x:c>
      <x:c r="B472" s="3" t="str">
        <x:v>SW-M04-P06</x:v>
      </x:c>
      <x:c r="C472" s="16" t="n">
        <x:v>4</x:v>
      </x:c>
      <x:c r="D472" s="30" t="n">
        <x:v>46497</x:v>
      </x:c>
      <x:c r="E472" s="30" t="n">
        <x:v>46478</x:v>
      </x:c>
      <x:c r="F472" s="30" t="n">
        <x:v>46527</x:v>
      </x:c>
      <x:c r="G472" s="3" t="str">
        <x:v>GL.VAT.DOM_LIAB</x:v>
      </x:c>
      <x:c r="H472" s="3" t="str">
        <x:v>COMP</x:v>
      </x:c>
      <x:c r="I472" s="3" t="str">
        <x:v>V.SOFTWARE</x:v>
      </x:c>
      <x:c r="J472" s="3" t="str">
        <x:v>MAP.ACTUAL.COST.RC.PPL.SW.COMP.V.SOFTWARE.COMP</x:v>
      </x:c>
      <x:c r="K472" s="3" t="str">
        <x:v>OPX.SOFTWARE</x:v>
      </x:c>
      <x:c r="L472" s="3" t="str">
        <x:v>operating</x:v>
      </x:c>
      <x:c r="M472" s="3" t="str">
        <x:v>not_applicable</x:v>
      </x:c>
      <x:c r="N472" s="3" t="str">
        <x:v>not_applicable</x:v>
      </x:c>
      <x:c r="O472" s="3" t="str">
        <x:v>not_applicable</x:v>
      </x:c>
      <x:c r="P472" s="32" t="n">
        <x:v>0</x:v>
      </x:c>
      <x:c r="Q472" s="32" t="n">
        <x:v>85.5</x:v>
      </x:c>
      <x:c r="R472" s="24" t="n">
        <x:f>P472-Q472</x:f>
        <x:v>-85.5</x:v>
      </x:c>
      <x:c r="S472" s="18" t="n">
        <x:f>'D03_Accounts'!D29</x:f>
        <x:v>0</x:v>
      </x:c>
      <x:c r="T472" s="24" t="n">
        <x:f>R472*S472</x:f>
        <x:v>0</x:v>
      </x:c>
      <x:c r="U472" s="25" t="str">
        <x:f>'D03_Mappings'!E116</x:f>
        <x:v>tax_liabilities</x:v>
      </x:c>
      <x:c r="V472" s="24" t="str">
        <x:f>IF(I472="",IF(U472="people","PAYROLL","UNMAPPED"),I472)</x:f>
        <x:v>V.SOFTWARE</x:v>
      </x:c>
      <x:c r="W472" s="24" t="n">
        <x:f>IF(AND(G472="GL.CASH",L472="operating"),Q472,0)</x:f>
        <x:v>0</x:v>
      </x:c>
      <x:c r="X472" s="24" t="n">
        <x:f>IF(AND(G472="GL.CASH",L472="operating"),P472,0)</x:f>
        <x:v>0</x:v>
      </x:c>
      <x:c r="Y472" s="24" t="n">
        <x:f>IF(AND(G472="GL.CASH",L472="investing"),Q472-P472,0)</x:f>
        <x:v>0</x:v>
      </x:c>
      <x:c r="Z472" s="24" t="n">
        <x:f>IF(AND(G472="GL.CASH",L472="financing"),P472,0)</x:f>
        <x:v>0</x:v>
      </x:c>
      <x:c r="AA472" s="24" t="n">
        <x:f>IF(AND(G472="GL.CASH",L472="financing"),Q472,0)</x:f>
        <x:v>0</x:v>
      </x:c>
    </x:row>
    <x:row r="473" ht="25" customHeight="1">
      <x:c r="A473" s="3" t="str">
        <x:v>ACT/SW-M04-P07/1</x:v>
      </x:c>
      <x:c r="B473" s="3" t="str">
        <x:v>SW-M04-P07</x:v>
      </x:c>
      <x:c r="C473" s="16" t="n">
        <x:v>4</x:v>
      </x:c>
      <x:c r="D473" s="30" t="n">
        <x:v>46497</x:v>
      </x:c>
      <x:c r="E473" s="30" t="n">
        <x:v>46478</x:v>
      </x:c>
      <x:c r="F473" s="30" t="n">
        <x:v>46527</x:v>
      </x:c>
      <x:c r="G473" s="3" t="str">
        <x:v>GL.OPEX.PPL.SW</x:v>
      </x:c>
      <x:c r="H473" s="3" t="str">
        <x:v>PROD</x:v>
      </x:c>
      <x:c r="I473" s="3" t="str">
        <x:v>V.SOFTWARE</x:v>
      </x:c>
      <x:c r="J473" s="3" t="str">
        <x:v>MAP.ACTUAL.COST.RC.PPL.SW.PROD.V.SOFTWARE.PROD</x:v>
      </x:c>
      <x:c r="K473" s="3" t="str">
        <x:v>OPX.SOFTWARE</x:v>
      </x:c>
      <x:c r="L473" s="3" t="str">
        <x:v>operating</x:v>
      </x:c>
      <x:c r="M473" s="3" t="str">
        <x:v>recurring</x:v>
      </x:c>
      <x:c r="N473" s="3" t="str">
        <x:v>committed</x:v>
      </x:c>
      <x:c r="O473" s="3" t="str">
        <x:v>fixed</x:v>
      </x:c>
      <x:c r="P473" s="32" t="n">
        <x:v>450</x:v>
      </x:c>
      <x:c r="Q473" s="32" t="n">
        <x:v>0</x:v>
      </x:c>
      <x:c r="R473" s="24" t="n">
        <x:f>P473-Q473</x:f>
        <x:v>450</x:v>
      </x:c>
      <x:c r="S473" s="18" t="n">
        <x:f>'D03_Accounts'!D66</x:f>
        <x:v>1</x:v>
      </x:c>
      <x:c r="T473" s="24" t="n">
        <x:f>R473*S473</x:f>
        <x:v>450</x:v>
      </x:c>
      <x:c r="U473" s="25" t="str">
        <x:f>'D03_Mappings'!E129</x:f>
        <x:v>operating_expense</x:v>
      </x:c>
      <x:c r="V473" s="24" t="str">
        <x:f>IF(I473="",IF(U473="people","PAYROLL","UNMAPPED"),I473)</x:f>
        <x:v>V.SOFTWARE</x:v>
      </x:c>
      <x:c r="W473" s="24" t="n">
        <x:f>IF(AND(G473="GL.CASH",L473="operating"),Q473,0)</x:f>
        <x:v>0</x:v>
      </x:c>
      <x:c r="X473" s="24" t="n">
        <x:f>IF(AND(G473="GL.CASH",L473="operating"),P473,0)</x:f>
        <x:v>0</x:v>
      </x:c>
      <x:c r="Y473" s="24" t="n">
        <x:f>IF(AND(G473="GL.CASH",L473="investing"),Q473-P473,0)</x:f>
        <x:v>0</x:v>
      </x:c>
      <x:c r="Z473" s="24" t="n">
        <x:f>IF(AND(G473="GL.CASH",L473="financing"),P473,0)</x:f>
        <x:v>0</x:v>
      </x:c>
      <x:c r="AA473" s="24" t="n">
        <x:f>IF(AND(G473="GL.CASH",L473="financing"),Q473,0)</x:f>
        <x:v>0</x:v>
      </x:c>
    </x:row>
    <x:row r="474" ht="25" customHeight="1">
      <x:c r="A474" s="3" t="str">
        <x:v>ACT/SW-M04-P07/2</x:v>
      </x:c>
      <x:c r="B474" s="3" t="str">
        <x:v>SW-M04-P07</x:v>
      </x:c>
      <x:c r="C474" s="16" t="n">
        <x:v>4</x:v>
      </x:c>
      <x:c r="D474" s="30" t="n">
        <x:v>46497</x:v>
      </x:c>
      <x:c r="E474" s="30" t="n">
        <x:v>46478</x:v>
      </x:c>
      <x:c r="F474" s="30" t="n">
        <x:v>46527</x:v>
      </x:c>
      <x:c r="G474" s="3" t="str">
        <x:v>GL.VAT.DOM_ASSET</x:v>
      </x:c>
      <x:c r="H474" s="3" t="str">
        <x:v>PROD</x:v>
      </x:c>
      <x:c r="I474" s="3" t="str">
        <x:v>V.SOFTWARE</x:v>
      </x:c>
      <x:c r="J474" s="3" t="str">
        <x:v>MAP.ACTUAL.COST.RC.PPL.SW.PROD.V.SOFTWARE.PROD</x:v>
      </x:c>
      <x:c r="K474" s="3" t="str">
        <x:v>OPX.SOFTWARE</x:v>
      </x:c>
      <x:c r="L474" s="3" t="str">
        <x:v>operating</x:v>
      </x:c>
      <x:c r="M474" s="3" t="str">
        <x:v>not_applicable</x:v>
      </x:c>
      <x:c r="N474" s="3" t="str">
        <x:v>not_applicable</x:v>
      </x:c>
      <x:c r="O474" s="3" t="str">
        <x:v>not_applicable</x:v>
      </x:c>
      <x:c r="P474" s="32" t="n">
        <x:v>85.5</x:v>
      </x:c>
      <x:c r="Q474" s="32" t="n">
        <x:v>0</x:v>
      </x:c>
      <x:c r="R474" s="24" t="n">
        <x:f>P474-Q474</x:f>
        <x:v>85.5</x:v>
      </x:c>
      <x:c r="S474" s="18" t="n">
        <x:f>'D03_Accounts'!D15</x:f>
        <x:v>0</x:v>
      </x:c>
      <x:c r="T474" s="24" t="n">
        <x:f>R474*S474</x:f>
        <x:v>0</x:v>
      </x:c>
      <x:c r="U474" s="25" t="str">
        <x:f>'D03_Mappings'!E130</x:f>
        <x:v>tax_assets</x:v>
      </x:c>
      <x:c r="V474" s="24" t="str">
        <x:f>IF(I474="",IF(U474="people","PAYROLL","UNMAPPED"),I474)</x:f>
        <x:v>V.SOFTWARE</x:v>
      </x:c>
      <x:c r="W474" s="24" t="n">
        <x:f>IF(AND(G474="GL.CASH",L474="operating"),Q474,0)</x:f>
        <x:v>0</x:v>
      </x:c>
      <x:c r="X474" s="24" t="n">
        <x:f>IF(AND(G474="GL.CASH",L474="operating"),P474,0)</x:f>
        <x:v>0</x:v>
      </x:c>
      <x:c r="Y474" s="24" t="n">
        <x:f>IF(AND(G474="GL.CASH",L474="investing"),Q474-P474,0)</x:f>
        <x:v>0</x:v>
      </x:c>
      <x:c r="Z474" s="24" t="n">
        <x:f>IF(AND(G474="GL.CASH",L474="financing"),P474,0)</x:f>
        <x:v>0</x:v>
      </x:c>
      <x:c r="AA474" s="24" t="n">
        <x:f>IF(AND(G474="GL.CASH",L474="financing"),Q474,0)</x:f>
        <x:v>0</x:v>
      </x:c>
    </x:row>
    <x:row r="475" ht="25" customHeight="1">
      <x:c r="A475" s="3" t="str">
        <x:v>ACT/SW-M04-P07/3</x:v>
      </x:c>
      <x:c r="B475" s="3" t="str">
        <x:v>SW-M04-P07</x:v>
      </x:c>
      <x:c r="C475" s="16" t="n">
        <x:v>4</x:v>
      </x:c>
      <x:c r="D475" s="30" t="n">
        <x:v>46497</x:v>
      </x:c>
      <x:c r="E475" s="30" t="n">
        <x:v>46478</x:v>
      </x:c>
      <x:c r="F475" s="30" t="n">
        <x:v>46527</x:v>
      </x:c>
      <x:c r="G475" s="3" t="str">
        <x:v>GL.AP.SUPPLIER</x:v>
      </x:c>
      <x:c r="H475" s="3" t="str">
        <x:v>PROD</x:v>
      </x:c>
      <x:c r="I475" s="3" t="str">
        <x:v>V.SOFTWARE</x:v>
      </x:c>
      <x:c r="J475" s="3" t="str">
        <x:v>MAP.ACTUAL.COST.RC.PPL.SW.PROD.V.SOFTWARE.PROD</x:v>
      </x:c>
      <x:c r="K475" s="3" t="str">
        <x:v>OPX.SOFTWARE</x:v>
      </x:c>
      <x:c r="L475" s="3" t="str">
        <x:v>operating</x:v>
      </x:c>
      <x:c r="M475" s="3" t="str">
        <x:v>not_applicable</x:v>
      </x:c>
      <x:c r="N475" s="3" t="str">
        <x:v>not_applicable</x:v>
      </x:c>
      <x:c r="O475" s="3" t="str">
        <x:v>not_applicable</x:v>
      </x:c>
      <x:c r="P475" s="32" t="n">
        <x:v>0</x:v>
      </x:c>
      <x:c r="Q475" s="32" t="n">
        <x:v>450</x:v>
      </x:c>
      <x:c r="R475" s="24" t="n">
        <x:f>P475-Q475</x:f>
        <x:v>-450</x:v>
      </x:c>
      <x:c r="S475" s="18" t="n">
        <x:f>'D03_Accounts'!D23</x:f>
        <x:v>0</x:v>
      </x:c>
      <x:c r="T475" s="24" t="n">
        <x:f>R475*S475</x:f>
        <x:v>0</x:v>
      </x:c>
      <x:c r="U475" s="25" t="str">
        <x:f>'D03_Mappings'!E131</x:f>
        <x:v>ap</x:v>
      </x:c>
      <x:c r="V475" s="24" t="str">
        <x:f>IF(I475="",IF(U475="people","PAYROLL","UNMAPPED"),I475)</x:f>
        <x:v>V.SOFTWARE</x:v>
      </x:c>
      <x:c r="W475" s="24" t="n">
        <x:f>IF(AND(G475="GL.CASH",L475="operating"),Q475,0)</x:f>
        <x:v>0</x:v>
      </x:c>
      <x:c r="X475" s="24" t="n">
        <x:f>IF(AND(G475="GL.CASH",L475="operating"),P475,0)</x:f>
        <x:v>0</x:v>
      </x:c>
      <x:c r="Y475" s="24" t="n">
        <x:f>IF(AND(G475="GL.CASH",L475="investing"),Q475-P475,0)</x:f>
        <x:v>0</x:v>
      </x:c>
      <x:c r="Z475" s="24" t="n">
        <x:f>IF(AND(G475="GL.CASH",L475="financing"),P475,0)</x:f>
        <x:v>0</x:v>
      </x:c>
      <x:c r="AA475" s="24" t="n">
        <x:f>IF(AND(G475="GL.CASH",L475="financing"),Q475,0)</x:f>
        <x:v>0</x:v>
      </x:c>
    </x:row>
    <x:row r="476" ht="25" customHeight="1">
      <x:c r="A476" s="3" t="str">
        <x:v>ACT/SW-M04-P07/4</x:v>
      </x:c>
      <x:c r="B476" s="3" t="str">
        <x:v>SW-M04-P07</x:v>
      </x:c>
      <x:c r="C476" s="16" t="n">
        <x:v>4</x:v>
      </x:c>
      <x:c r="D476" s="30" t="n">
        <x:v>46497</x:v>
      </x:c>
      <x:c r="E476" s="30" t="n">
        <x:v>46478</x:v>
      </x:c>
      <x:c r="F476" s="30" t="n">
        <x:v>46527</x:v>
      </x:c>
      <x:c r="G476" s="3" t="str">
        <x:v>GL.VAT.DOM_LIAB</x:v>
      </x:c>
      <x:c r="H476" s="3" t="str">
        <x:v>PROD</x:v>
      </x:c>
      <x:c r="I476" s="3" t="str">
        <x:v>V.SOFTWARE</x:v>
      </x:c>
      <x:c r="J476" s="3" t="str">
        <x:v>MAP.ACTUAL.COST.RC.PPL.SW.PROD.V.SOFTWARE.PROD</x:v>
      </x:c>
      <x:c r="K476" s="3" t="str">
        <x:v>OPX.SOFTWARE</x:v>
      </x:c>
      <x:c r="L476" s="3" t="str">
        <x:v>operating</x:v>
      </x:c>
      <x:c r="M476" s="3" t="str">
        <x:v>not_applicable</x:v>
      </x:c>
      <x:c r="N476" s="3" t="str">
        <x:v>not_applicable</x:v>
      </x:c>
      <x:c r="O476" s="3" t="str">
        <x:v>not_applicable</x:v>
      </x:c>
      <x:c r="P476" s="32" t="n">
        <x:v>0</x:v>
      </x:c>
      <x:c r="Q476" s="32" t="n">
        <x:v>85.5</x:v>
      </x:c>
      <x:c r="R476" s="24" t="n">
        <x:f>P476-Q476</x:f>
        <x:v>-85.5</x:v>
      </x:c>
      <x:c r="S476" s="18" t="n">
        <x:f>'D03_Accounts'!D29</x:f>
        <x:v>0</x:v>
      </x:c>
      <x:c r="T476" s="24" t="n">
        <x:f>R476*S476</x:f>
        <x:v>0</x:v>
      </x:c>
      <x:c r="U476" s="25" t="str">
        <x:f>'D03_Mappings'!E132</x:f>
        <x:v>tax_liabilities</x:v>
      </x:c>
      <x:c r="V476" s="24" t="str">
        <x:f>IF(I476="",IF(U476="people","PAYROLL","UNMAPPED"),I476)</x:f>
        <x:v>V.SOFTWARE</x:v>
      </x:c>
      <x:c r="W476" s="24" t="n">
        <x:f>IF(AND(G476="GL.CASH",L476="operating"),Q476,0)</x:f>
        <x:v>0</x:v>
      </x:c>
      <x:c r="X476" s="24" t="n">
        <x:f>IF(AND(G476="GL.CASH",L476="operating"),P476,0)</x:f>
        <x:v>0</x:v>
      </x:c>
      <x:c r="Y476" s="24" t="n">
        <x:f>IF(AND(G476="GL.CASH",L476="investing"),Q476-P476,0)</x:f>
        <x:v>0</x:v>
      </x:c>
      <x:c r="Z476" s="24" t="n">
        <x:f>IF(AND(G476="GL.CASH",L476="financing"),P476,0)</x:f>
        <x:v>0</x:v>
      </x:c>
      <x:c r="AA476" s="24" t="n">
        <x:f>IF(AND(G476="GL.CASH",L476="financing"),Q476,0)</x:f>
        <x:v>0</x:v>
      </x:c>
    </x:row>
    <x:row r="477" ht="25" customHeight="1">
      <x:c r="A477" s="3" t="str">
        <x:v>ACT/PAYROLL-M04-P01/1</x:v>
      </x:c>
      <x:c r="B477" s="3" t="str">
        <x:v>PAYROLL-M04-P01</x:v>
      </x:c>
      <x:c r="C477" s="16" t="n">
        <x:v>4</x:v>
      </x:c>
      <x:c r="D477" s="30" t="n">
        <x:v>46505</x:v>
      </x:c>
      <x:c r="E477" s="30" t="n">
        <x:v>46478</x:v>
      </x:c>
      <x:c r="F477" s="30" t="n">
        <x:v>46505</x:v>
      </x:c>
      <x:c r="G477" s="3" t="str">
        <x:v>GL.PEOPLE.SALARY</x:v>
      </x:c>
      <x:c r="H477" s="3" t="str">
        <x:v>MGMT</x:v>
      </x:c>
      <x:c r="I477" s="3" t="str">
        <x:v>PAYROLL</x:v>
      </x:c>
      <x:c r="J477" s="3" t="str">
        <x:v>MAP.ACTUAL.PAYROLL.SALARY.MGMT.PAYROLL.MGMT</x:v>
      </x:c>
      <x:c r="K477" s="3" t="str">
        <x:v>PPL.SALARY</x:v>
      </x:c>
      <x:c r="L477" s="3" t="str">
        <x:v>operating</x:v>
      </x:c>
      <x:c r="M477" s="3" t="str">
        <x:v>recurring</x:v>
      </x:c>
      <x:c r="N477" s="3" t="str">
        <x:v>committed</x:v>
      </x:c>
      <x:c r="O477" s="3" t="str">
        <x:v>fixed</x:v>
      </x:c>
      <x:c r="P477" s="32" t="n">
        <x:v>5433.75</x:v>
      </x:c>
      <x:c r="Q477" s="32" t="n">
        <x:v>0</x:v>
      </x:c>
      <x:c r="R477" s="24" t="n">
        <x:f>P477-Q477</x:f>
        <x:v>5433.75</x:v>
      </x:c>
      <x:c r="S477" s="18" t="n">
        <x:f>'D03_Accounts'!D91</x:f>
        <x:v>1</x:v>
      </x:c>
      <x:c r="T477" s="24" t="n">
        <x:f>R477*S477</x:f>
        <x:v>5433.75</x:v>
      </x:c>
      <x:c r="U477" s="25" t="str">
        <x:f>'D03_Mappings'!E222</x:f>
        <x:v>people</x:v>
      </x:c>
      <x:c r="V477" s="24" t="str">
        <x:f>IF(I477="",IF(U477="people","PAYROLL","UNMAPPED"),I477)</x:f>
        <x:v>PAYROLL</x:v>
      </x:c>
      <x:c r="W477" s="24" t="n">
        <x:f>IF(AND(G477="GL.CASH",L477="operating"),Q477,0)</x:f>
        <x:v>0</x:v>
      </x:c>
      <x:c r="X477" s="24" t="n">
        <x:f>IF(AND(G477="GL.CASH",L477="operating"),P477,0)</x:f>
        <x:v>0</x:v>
      </x:c>
      <x:c r="Y477" s="24" t="n">
        <x:f>IF(AND(G477="GL.CASH",L477="investing"),Q477-P477,0)</x:f>
        <x:v>0</x:v>
      </x:c>
      <x:c r="Z477" s="24" t="n">
        <x:f>IF(AND(G477="GL.CASH",L477="financing"),P477,0)</x:f>
        <x:v>0</x:v>
      </x:c>
      <x:c r="AA477" s="24" t="n">
        <x:f>IF(AND(G477="GL.CASH",L477="financing"),Q477,0)</x:f>
        <x:v>0</x:v>
      </x:c>
    </x:row>
    <x:row r="478" ht="25" customHeight="1">
      <x:c r="A478" s="3" t="str">
        <x:v>ACT/PAYROLL-M04-P01/2</x:v>
      </x:c>
      <x:c r="B478" s="3" t="str">
        <x:v>PAYROLL-M04-P01</x:v>
      </x:c>
      <x:c r="C478" s="16" t="n">
        <x:v>4</x:v>
      </x:c>
      <x:c r="D478" s="30" t="n">
        <x:v>46505</x:v>
      </x:c>
      <x:c r="E478" s="30" t="n">
        <x:v>46478</x:v>
      </x:c>
      <x:c r="F478" s="30" t="n">
        <x:v>46505</x:v>
      </x:c>
      <x:c r="G478" s="3" t="str">
        <x:v>GL.CASH</x:v>
      </x:c>
      <x:c r="H478" s="3" t="str">
        <x:v>MGMT</x:v>
      </x:c>
      <x:c r="I478" s="3" t="str">
        <x:v>PAYROLL</x:v>
      </x:c>
      <x:c r="J478" s="3" t="str">
        <x:v>MAP.ACTUAL.PAYROLL.SALARY.MGMT.PAYROLL.MGMT</x:v>
      </x:c>
      <x:c r="K478" s="3" t="str">
        <x:v>PPL.SALARY</x:v>
      </x:c>
      <x:c r="L478" s="3" t="str">
        <x:v>operating</x:v>
      </x:c>
      <x:c r="M478" s="3" t="str">
        <x:v>not_applicable</x:v>
      </x:c>
      <x:c r="N478" s="3" t="str">
        <x:v>not_applicable</x:v>
      </x:c>
      <x:c r="O478" s="3" t="str">
        <x:v>not_applicable</x:v>
      </x:c>
      <x:c r="P478" s="32" t="n">
        <x:v>0</x:v>
      </x:c>
      <x:c r="Q478" s="32" t="n">
        <x:v>5433.75</x:v>
      </x:c>
      <x:c r="R478" s="24" t="n">
        <x:f>P478-Q478</x:f>
        <x:v>-5433.75</x:v>
      </x:c>
      <x:c r="S478" s="18" t="n">
        <x:f>'D03_Accounts'!D11</x:f>
        <x:v>0</x:v>
      </x:c>
      <x:c r="T478" s="24" t="n">
        <x:f>R478*S478</x:f>
        <x:v>0</x:v>
      </x:c>
      <x:c r="U478" s="25" t="str">
        <x:f>'D03_Mappings'!E223</x:f>
        <x:v>cash</x:v>
      </x:c>
      <x:c r="V478" s="24" t="str">
        <x:f>IF(I478="",IF(U478="people","PAYROLL","UNMAPPED"),I478)</x:f>
        <x:v>PAYROLL</x:v>
      </x:c>
      <x:c r="W478" s="24" t="n">
        <x:f>IF(AND(G478="GL.CASH",L478="operating"),Q478,0)</x:f>
        <x:v>5433.75</x:v>
      </x:c>
      <x:c r="X478" s="24" t="n">
        <x:f>IF(AND(G478="GL.CASH",L478="operating"),P478,0)</x:f>
        <x:v>0</x:v>
      </x:c>
      <x:c r="Y478" s="24" t="n">
        <x:f>IF(AND(G478="GL.CASH",L478="investing"),Q478-P478,0)</x:f>
        <x:v>0</x:v>
      </x:c>
      <x:c r="Z478" s="24" t="n">
        <x:f>IF(AND(G478="GL.CASH",L478="financing"),P478,0)</x:f>
        <x:v>0</x:v>
      </x:c>
      <x:c r="AA478" s="24" t="n">
        <x:f>IF(AND(G478="GL.CASH",L478="financing"),Q478,0)</x:f>
        <x:v>0</x:v>
      </x:c>
    </x:row>
    <x:row r="479" ht="25" customHeight="1">
      <x:c r="A479" s="3" t="str">
        <x:v>ACT/PAYROLL-M04-P02/1</x:v>
      </x:c>
      <x:c r="B479" s="3" t="str">
        <x:v>PAYROLL-M04-P02</x:v>
      </x:c>
      <x:c r="C479" s="16" t="n">
        <x:v>4</x:v>
      </x:c>
      <x:c r="D479" s="30" t="n">
        <x:v>46505</x:v>
      </x:c>
      <x:c r="E479" s="30" t="n">
        <x:v>46478</x:v>
      </x:c>
      <x:c r="F479" s="30" t="n">
        <x:v>46505</x:v>
      </x:c>
      <x:c r="G479" s="3" t="str">
        <x:v>GL.PEOPLE.SALARY</x:v>
      </x:c>
      <x:c r="H479" s="3" t="str">
        <x:v>ENG</x:v>
      </x:c>
      <x:c r="I479" s="3" t="str">
        <x:v>PAYROLL</x:v>
      </x:c>
      <x:c r="J479" s="3" t="str">
        <x:v>MAP.ACTUAL.PAYROLL.SALARY.ENG.PAYROLL.ENG</x:v>
      </x:c>
      <x:c r="K479" s="3" t="str">
        <x:v>PPL.SALARY</x:v>
      </x:c>
      <x:c r="L479" s="3" t="str">
        <x:v>operating</x:v>
      </x:c>
      <x:c r="M479" s="3" t="str">
        <x:v>recurring</x:v>
      </x:c>
      <x:c r="N479" s="3" t="str">
        <x:v>committed</x:v>
      </x:c>
      <x:c r="O479" s="3" t="str">
        <x:v>fixed</x:v>
      </x:c>
      <x:c r="P479" s="32" t="n">
        <x:v>5433.75</x:v>
      </x:c>
      <x:c r="Q479" s="32" t="n">
        <x:v>0</x:v>
      </x:c>
      <x:c r="R479" s="24" t="n">
        <x:f>P479-Q479</x:f>
        <x:v>5433.75</x:v>
      </x:c>
      <x:c r="S479" s="18" t="n">
        <x:f>'D03_Accounts'!D91</x:f>
        <x:v>1</x:v>
      </x:c>
      <x:c r="T479" s="24" t="n">
        <x:f>R479*S479</x:f>
        <x:v>5433.75</x:v>
      </x:c>
      <x:c r="U479" s="25" t="str">
        <x:f>'D03_Mappings'!E220</x:f>
        <x:v>people</x:v>
      </x:c>
      <x:c r="V479" s="24" t="str">
        <x:f>IF(I479="",IF(U479="people","PAYROLL","UNMAPPED"),I479)</x:f>
        <x:v>PAYROLL</x:v>
      </x:c>
      <x:c r="W479" s="24" t="n">
        <x:f>IF(AND(G479="GL.CASH",L479="operating"),Q479,0)</x:f>
        <x:v>0</x:v>
      </x:c>
      <x:c r="X479" s="24" t="n">
        <x:f>IF(AND(G479="GL.CASH",L479="operating"),P479,0)</x:f>
        <x:v>0</x:v>
      </x:c>
      <x:c r="Y479" s="24" t="n">
        <x:f>IF(AND(G479="GL.CASH",L479="investing"),Q479-P479,0)</x:f>
        <x:v>0</x:v>
      </x:c>
      <x:c r="Z479" s="24" t="n">
        <x:f>IF(AND(G479="GL.CASH",L479="financing"),P479,0)</x:f>
        <x:v>0</x:v>
      </x:c>
      <x:c r="AA479" s="24" t="n">
        <x:f>IF(AND(G479="GL.CASH",L479="financing"),Q479,0)</x:f>
        <x:v>0</x:v>
      </x:c>
    </x:row>
    <x:row r="480" ht="25" customHeight="1">
      <x:c r="A480" s="3" t="str">
        <x:v>ACT/PAYROLL-M04-P02/2</x:v>
      </x:c>
      <x:c r="B480" s="3" t="str">
        <x:v>PAYROLL-M04-P02</x:v>
      </x:c>
      <x:c r="C480" s="16" t="n">
        <x:v>4</x:v>
      </x:c>
      <x:c r="D480" s="30" t="n">
        <x:v>46505</x:v>
      </x:c>
      <x:c r="E480" s="30" t="n">
        <x:v>46478</x:v>
      </x:c>
      <x:c r="F480" s="30" t="n">
        <x:v>46505</x:v>
      </x:c>
      <x:c r="G480" s="3" t="str">
        <x:v>GL.CASH</x:v>
      </x:c>
      <x:c r="H480" s="3" t="str">
        <x:v>ENG</x:v>
      </x:c>
      <x:c r="I480" s="3" t="str">
        <x:v>PAYROLL</x:v>
      </x:c>
      <x:c r="J480" s="3" t="str">
        <x:v>MAP.ACTUAL.PAYROLL.SALARY.ENG.PAYROLL.ENG</x:v>
      </x:c>
      <x:c r="K480" s="3" t="str">
        <x:v>PPL.SALARY</x:v>
      </x:c>
      <x:c r="L480" s="3" t="str">
        <x:v>operating</x:v>
      </x:c>
      <x:c r="M480" s="3" t="str">
        <x:v>not_applicable</x:v>
      </x:c>
      <x:c r="N480" s="3" t="str">
        <x:v>not_applicable</x:v>
      </x:c>
      <x:c r="O480" s="3" t="str">
        <x:v>not_applicable</x:v>
      </x:c>
      <x:c r="P480" s="32" t="n">
        <x:v>0</x:v>
      </x:c>
      <x:c r="Q480" s="32" t="n">
        <x:v>5433.75</x:v>
      </x:c>
      <x:c r="R480" s="24" t="n">
        <x:f>P480-Q480</x:f>
        <x:v>-5433.75</x:v>
      </x:c>
      <x:c r="S480" s="18" t="n">
        <x:f>'D03_Accounts'!D11</x:f>
        <x:v>0</x:v>
      </x:c>
      <x:c r="T480" s="24" t="n">
        <x:f>R480*S480</x:f>
        <x:v>0</x:v>
      </x:c>
      <x:c r="U480" s="25" t="str">
        <x:f>'D03_Mappings'!E221</x:f>
        <x:v>cash</x:v>
      </x:c>
      <x:c r="V480" s="24" t="str">
        <x:f>IF(I480="",IF(U480="people","PAYROLL","UNMAPPED"),I480)</x:f>
        <x:v>PAYROLL</x:v>
      </x:c>
      <x:c r="W480" s="24" t="n">
        <x:f>IF(AND(G480="GL.CASH",L480="operating"),Q480,0)</x:f>
        <x:v>5433.75</x:v>
      </x:c>
      <x:c r="X480" s="24" t="n">
        <x:f>IF(AND(G480="GL.CASH",L480="operating"),P480,0)</x:f>
        <x:v>0</x:v>
      </x:c>
      <x:c r="Y480" s="24" t="n">
        <x:f>IF(AND(G480="GL.CASH",L480="investing"),Q480-P480,0)</x:f>
        <x:v>0</x:v>
      </x:c>
      <x:c r="Z480" s="24" t="n">
        <x:f>IF(AND(G480="GL.CASH",L480="financing"),P480,0)</x:f>
        <x:v>0</x:v>
      </x:c>
      <x:c r="AA480" s="24" t="n">
        <x:f>IF(AND(G480="GL.CASH",L480="financing"),Q480,0)</x:f>
        <x:v>0</x:v>
      </x:c>
    </x:row>
    <x:row r="481" ht="25" customHeight="1">
      <x:c r="A481" s="3" t="str">
        <x:v>ACT/PAYROLL-M04-P03/1</x:v>
      </x:c>
      <x:c r="B481" s="3" t="str">
        <x:v>PAYROLL-M04-P03</x:v>
      </x:c>
      <x:c r="C481" s="16" t="n">
        <x:v>4</x:v>
      </x:c>
      <x:c r="D481" s="30" t="n">
        <x:v>46505</x:v>
      </x:c>
      <x:c r="E481" s="30" t="n">
        <x:v>46478</x:v>
      </x:c>
      <x:c r="F481" s="30" t="n">
        <x:v>46505</x:v>
      </x:c>
      <x:c r="G481" s="3" t="str">
        <x:v>GL.PEOPLE.SALARY</x:v>
      </x:c>
      <x:c r="H481" s="3" t="str">
        <x:v>ENG</x:v>
      </x:c>
      <x:c r="I481" s="3" t="str">
        <x:v>PAYROLL</x:v>
      </x:c>
      <x:c r="J481" s="3" t="str">
        <x:v>MAP.ACTUAL.PAYROLL.SALARY.ENG.PAYROLL.ENG</x:v>
      </x:c>
      <x:c r="K481" s="3" t="str">
        <x:v>PPL.SALARY</x:v>
      </x:c>
      <x:c r="L481" s="3" t="str">
        <x:v>operating</x:v>
      </x:c>
      <x:c r="M481" s="3" t="str">
        <x:v>recurring</x:v>
      </x:c>
      <x:c r="N481" s="3" t="str">
        <x:v>committed</x:v>
      </x:c>
      <x:c r="O481" s="3" t="str">
        <x:v>fixed</x:v>
      </x:c>
      <x:c r="P481" s="32" t="n">
        <x:v>7762.5</x:v>
      </x:c>
      <x:c r="Q481" s="32" t="n">
        <x:v>0</x:v>
      </x:c>
      <x:c r="R481" s="24" t="n">
        <x:f>P481-Q481</x:f>
        <x:v>7762.5</x:v>
      </x:c>
      <x:c r="S481" s="18" t="n">
        <x:f>'D03_Accounts'!D91</x:f>
        <x:v>1</x:v>
      </x:c>
      <x:c r="T481" s="24" t="n">
        <x:f>R481*S481</x:f>
        <x:v>7762.5</x:v>
      </x:c>
      <x:c r="U481" s="25" t="str">
        <x:f>'D03_Mappings'!E220</x:f>
        <x:v>people</x:v>
      </x:c>
      <x:c r="V481" s="24" t="str">
        <x:f>IF(I481="",IF(U481="people","PAYROLL","UNMAPPED"),I481)</x:f>
        <x:v>PAYROLL</x:v>
      </x:c>
      <x:c r="W481" s="24" t="n">
        <x:f>IF(AND(G481="GL.CASH",L481="operating"),Q481,0)</x:f>
        <x:v>0</x:v>
      </x:c>
      <x:c r="X481" s="24" t="n">
        <x:f>IF(AND(G481="GL.CASH",L481="operating"),P481,0)</x:f>
        <x:v>0</x:v>
      </x:c>
      <x:c r="Y481" s="24" t="n">
        <x:f>IF(AND(G481="GL.CASH",L481="investing"),Q481-P481,0)</x:f>
        <x:v>0</x:v>
      </x:c>
      <x:c r="Z481" s="24" t="n">
        <x:f>IF(AND(G481="GL.CASH",L481="financing"),P481,0)</x:f>
        <x:v>0</x:v>
      </x:c>
      <x:c r="AA481" s="24" t="n">
        <x:f>IF(AND(G481="GL.CASH",L481="financing"),Q481,0)</x:f>
        <x:v>0</x:v>
      </x:c>
    </x:row>
    <x:row r="482" ht="25" customHeight="1">
      <x:c r="A482" s="3" t="str">
        <x:v>ACT/PAYROLL-M04-P03/2</x:v>
      </x:c>
      <x:c r="B482" s="3" t="str">
        <x:v>PAYROLL-M04-P03</x:v>
      </x:c>
      <x:c r="C482" s="16" t="n">
        <x:v>4</x:v>
      </x:c>
      <x:c r="D482" s="30" t="n">
        <x:v>46505</x:v>
      </x:c>
      <x:c r="E482" s="30" t="n">
        <x:v>46478</x:v>
      </x:c>
      <x:c r="F482" s="30" t="n">
        <x:v>46505</x:v>
      </x:c>
      <x:c r="G482" s="3" t="str">
        <x:v>GL.CASH</x:v>
      </x:c>
      <x:c r="H482" s="3" t="str">
        <x:v>ENG</x:v>
      </x:c>
      <x:c r="I482" s="3" t="str">
        <x:v>PAYROLL</x:v>
      </x:c>
      <x:c r="J482" s="3" t="str">
        <x:v>MAP.ACTUAL.PAYROLL.SALARY.ENG.PAYROLL.ENG</x:v>
      </x:c>
      <x:c r="K482" s="3" t="str">
        <x:v>PPL.SALARY</x:v>
      </x:c>
      <x:c r="L482" s="3" t="str">
        <x:v>operating</x:v>
      </x:c>
      <x:c r="M482" s="3" t="str">
        <x:v>not_applicable</x:v>
      </x:c>
      <x:c r="N482" s="3" t="str">
        <x:v>not_applicable</x:v>
      </x:c>
      <x:c r="O482" s="3" t="str">
        <x:v>not_applicable</x:v>
      </x:c>
      <x:c r="P482" s="32" t="n">
        <x:v>0</x:v>
      </x:c>
      <x:c r="Q482" s="32" t="n">
        <x:v>7762.5</x:v>
      </x:c>
      <x:c r="R482" s="24" t="n">
        <x:f>P482-Q482</x:f>
        <x:v>-7762.5</x:v>
      </x:c>
      <x:c r="S482" s="18" t="n">
        <x:f>'D03_Accounts'!D11</x:f>
        <x:v>0</x:v>
      </x:c>
      <x:c r="T482" s="24" t="n">
        <x:f>R482*S482</x:f>
        <x:v>0</x:v>
      </x:c>
      <x:c r="U482" s="25" t="str">
        <x:f>'D03_Mappings'!E221</x:f>
        <x:v>cash</x:v>
      </x:c>
      <x:c r="V482" s="24" t="str">
        <x:f>IF(I482="",IF(U482="people","PAYROLL","UNMAPPED"),I482)</x:f>
        <x:v>PAYROLL</x:v>
      </x:c>
      <x:c r="W482" s="24" t="n">
        <x:f>IF(AND(G482="GL.CASH",L482="operating"),Q482,0)</x:f>
        <x:v>7762.5</x:v>
      </x:c>
      <x:c r="X482" s="24" t="n">
        <x:f>IF(AND(G482="GL.CASH",L482="operating"),P482,0)</x:f>
        <x:v>0</x:v>
      </x:c>
      <x:c r="Y482" s="24" t="n">
        <x:f>IF(AND(G482="GL.CASH",L482="investing"),Q482-P482,0)</x:f>
        <x:v>0</x:v>
      </x:c>
      <x:c r="Z482" s="24" t="n">
        <x:f>IF(AND(G482="GL.CASH",L482="financing"),P482,0)</x:f>
        <x:v>0</x:v>
      </x:c>
      <x:c r="AA482" s="24" t="n">
        <x:f>IF(AND(G482="GL.CASH",L482="financing"),Q482,0)</x:f>
        <x:v>0</x:v>
      </x:c>
    </x:row>
    <x:row r="483" ht="25" customHeight="1">
      <x:c r="A483" s="3" t="str">
        <x:v>ACT/PAYROLL-M04-P03/3</x:v>
      </x:c>
      <x:c r="B483" s="3" t="str">
        <x:v>PAYROLL-M04-P03</x:v>
      </x:c>
      <x:c r="C483" s="16" t="n">
        <x:v>4</x:v>
      </x:c>
      <x:c r="D483" s="30" t="n">
        <x:v>46505</x:v>
      </x:c>
      <x:c r="E483" s="30" t="n">
        <x:v>46478</x:v>
      </x:c>
      <x:c r="F483" s="30" t="n">
        <x:v>46505</x:v>
      </x:c>
      <x:c r="G483" s="3" t="str">
        <x:v>GL.PEOPLE.RV</x:v>
      </x:c>
      <x:c r="H483" s="3" t="str">
        <x:v>ENG</x:v>
      </x:c>
      <x:c r="I483" s="3" t="str">
        <x:v>PAYROLL</x:v>
      </x:c>
      <x:c r="J483" s="3" t="str">
        <x:v>MAP.ACTUAL.PAYROLL.RV.ENG.PAYROLL.ENG</x:v>
      </x:c>
      <x:c r="K483" s="3" t="str">
        <x:v>PPL.RV</x:v>
      </x:c>
      <x:c r="L483" s="3" t="str">
        <x:v>operating</x:v>
      </x:c>
      <x:c r="M483" s="3" t="str">
        <x:v>recurring</x:v>
      </x:c>
      <x:c r="N483" s="3" t="str">
        <x:v>committed</x:v>
      </x:c>
      <x:c r="O483" s="3" t="str">
        <x:v>fixed</x:v>
      </x:c>
      <x:c r="P483" s="32" t="n">
        <x:v>721.91</x:v>
      </x:c>
      <x:c r="Q483" s="32" t="n">
        <x:v>0</x:v>
      </x:c>
      <x:c r="R483" s="24" t="n">
        <x:f>P483-Q483</x:f>
        <x:v>721.91</x:v>
      </x:c>
      <x:c r="S483" s="18" t="n">
        <x:f>'D03_Accounts'!D92</x:f>
        <x:v>1</x:v>
      </x:c>
      <x:c r="T483" s="24" t="n">
        <x:f>R483*S483</x:f>
        <x:v>721.91</x:v>
      </x:c>
      <x:c r="U483" s="25" t="str">
        <x:f>'D03_Mappings'!E210</x:f>
        <x:v>people</x:v>
      </x:c>
      <x:c r="V483" s="24" t="str">
        <x:f>IF(I483="",IF(U483="people","PAYROLL","UNMAPPED"),I483)</x:f>
        <x:v>PAYROLL</x:v>
      </x:c>
      <x:c r="W483" s="24" t="n">
        <x:f>IF(AND(G483="GL.CASH",L483="operating"),Q483,0)</x:f>
        <x:v>0</x:v>
      </x:c>
      <x:c r="X483" s="24" t="n">
        <x:f>IF(AND(G483="GL.CASH",L483="operating"),P483,0)</x:f>
        <x:v>0</x:v>
      </x:c>
      <x:c r="Y483" s="24" t="n">
        <x:f>IF(AND(G483="GL.CASH",L483="investing"),Q483-P483,0)</x:f>
        <x:v>0</x:v>
      </x:c>
      <x:c r="Z483" s="24" t="n">
        <x:f>IF(AND(G483="GL.CASH",L483="financing"),P483,0)</x:f>
        <x:v>0</x:v>
      </x:c>
      <x:c r="AA483" s="24" t="n">
        <x:f>IF(AND(G483="GL.CASH",L483="financing"),Q483,0)</x:f>
        <x:v>0</x:v>
      </x:c>
    </x:row>
    <x:row r="484" ht="25" customHeight="1">
      <x:c r="A484" s="3" t="str">
        <x:v>ACT/PAYROLL-M04-P03/4</x:v>
      </x:c>
      <x:c r="B484" s="3" t="str">
        <x:v>PAYROLL-M04-P03</x:v>
      </x:c>
      <x:c r="C484" s="16" t="n">
        <x:v>4</x:v>
      </x:c>
      <x:c r="D484" s="30" t="n">
        <x:v>46505</x:v>
      </x:c>
      <x:c r="E484" s="30" t="n">
        <x:v>46478</x:v>
      </x:c>
      <x:c r="F484" s="30" t="n">
        <x:v>46505</x:v>
      </x:c>
      <x:c r="G484" s="3" t="str">
        <x:v>GL.CASH</x:v>
      </x:c>
      <x:c r="H484" s="3" t="str">
        <x:v>ENG</x:v>
      </x:c>
      <x:c r="I484" s="3" t="str">
        <x:v>PAYROLL</x:v>
      </x:c>
      <x:c r="J484" s="3" t="str">
        <x:v>MAP.ACTUAL.PAYROLL.RV.ENG.PAYROLL.ENG</x:v>
      </x:c>
      <x:c r="K484" s="3" t="str">
        <x:v>PPL.RV</x:v>
      </x:c>
      <x:c r="L484" s="3" t="str">
        <x:v>operating</x:v>
      </x:c>
      <x:c r="M484" s="3" t="str">
        <x:v>not_applicable</x:v>
      </x:c>
      <x:c r="N484" s="3" t="str">
        <x:v>not_applicable</x:v>
      </x:c>
      <x:c r="O484" s="3" t="str">
        <x:v>not_applicable</x:v>
      </x:c>
      <x:c r="P484" s="32" t="n">
        <x:v>0</x:v>
      </x:c>
      <x:c r="Q484" s="32" t="n">
        <x:v>721.91</x:v>
      </x:c>
      <x:c r="R484" s="24" t="n">
        <x:f>P484-Q484</x:f>
        <x:v>-721.91</x:v>
      </x:c>
      <x:c r="S484" s="18" t="n">
        <x:f>'D03_Accounts'!D11</x:f>
        <x:v>0</x:v>
      </x:c>
      <x:c r="T484" s="24" t="n">
        <x:f>R484*S484</x:f>
        <x:v>0</x:v>
      </x:c>
      <x:c r="U484" s="25" t="str">
        <x:f>'D03_Mappings'!E211</x:f>
        <x:v>cash</x:v>
      </x:c>
      <x:c r="V484" s="24" t="str">
        <x:f>IF(I484="",IF(U484="people","PAYROLL","UNMAPPED"),I484)</x:f>
        <x:v>PAYROLL</x:v>
      </x:c>
      <x:c r="W484" s="24" t="n">
        <x:f>IF(AND(G484="GL.CASH",L484="operating"),Q484,0)</x:f>
        <x:v>721.91</x:v>
      </x:c>
      <x:c r="X484" s="24" t="n">
        <x:f>IF(AND(G484="GL.CASH",L484="operating"),P484,0)</x:f>
        <x:v>0</x:v>
      </x:c>
      <x:c r="Y484" s="24" t="n">
        <x:f>IF(AND(G484="GL.CASH",L484="investing"),Q484-P484,0)</x:f>
        <x:v>0</x:v>
      </x:c>
      <x:c r="Z484" s="24" t="n">
        <x:f>IF(AND(G484="GL.CASH",L484="financing"),P484,0)</x:f>
        <x:v>0</x:v>
      </x:c>
      <x:c r="AA484" s="24" t="n">
        <x:f>IF(AND(G484="GL.CASH",L484="financing"),Q484,0)</x:f>
        <x:v>0</x:v>
      </x:c>
    </x:row>
    <x:row r="485" ht="25" customHeight="1">
      <x:c r="A485" s="3" t="str">
        <x:v>ACT/PAYROLL-M04-P03/5</x:v>
      </x:c>
      <x:c r="B485" s="3" t="str">
        <x:v>PAYROLL-M04-P03</x:v>
      </x:c>
      <x:c r="C485" s="16" t="n">
        <x:v>4</x:v>
      </x:c>
      <x:c r="D485" s="30" t="n">
        <x:v>46505</x:v>
      </x:c>
      <x:c r="E485" s="30" t="n">
        <x:v>46478</x:v>
      </x:c>
      <x:c r="F485" s="30" t="n">
        <x:v>46505</x:v>
      </x:c>
      <x:c r="G485" s="3" t="str">
        <x:v>GL.PEOPLE.AV</x:v>
      </x:c>
      <x:c r="H485" s="3" t="str">
        <x:v>ENG</x:v>
      </x:c>
      <x:c r="I485" s="3" t="str">
        <x:v>PAYROLL</x:v>
      </x:c>
      <x:c r="J485" s="3" t="str">
        <x:v>MAP.ACTUAL.PAYROLL.AV.ENG.PAYROLL.ENG</x:v>
      </x:c>
      <x:c r="K485" s="3" t="str">
        <x:v>PPL.AV</x:v>
      </x:c>
      <x:c r="L485" s="3" t="str">
        <x:v>operating</x:v>
      </x:c>
      <x:c r="M485" s="3" t="str">
        <x:v>recurring</x:v>
      </x:c>
      <x:c r="N485" s="3" t="str">
        <x:v>committed</x:v>
      </x:c>
      <x:c r="O485" s="3" t="str">
        <x:v>fixed</x:v>
      </x:c>
      <x:c r="P485" s="32" t="n">
        <x:v>100.91</x:v>
      </x:c>
      <x:c r="Q485" s="32" t="n">
        <x:v>0</x:v>
      </x:c>
      <x:c r="R485" s="24" t="n">
        <x:f>P485-Q485</x:f>
        <x:v>100.91</x:v>
      </x:c>
      <x:c r="S485" s="18" t="n">
        <x:f>'D03_Accounts'!D93</x:f>
        <x:v>1</x:v>
      </x:c>
      <x:c r="T485" s="24" t="n">
        <x:f>R485*S485</x:f>
        <x:v>100.91</x:v>
      </x:c>
      <x:c r="U485" s="25" t="str">
        <x:f>'D03_Mappings'!E160</x:f>
        <x:v>people</x:v>
      </x:c>
      <x:c r="V485" s="24" t="str">
        <x:f>IF(I485="",IF(U485="people","PAYROLL","UNMAPPED"),I485)</x:f>
        <x:v>PAYROLL</x:v>
      </x:c>
      <x:c r="W485" s="24" t="n">
        <x:f>IF(AND(G485="GL.CASH",L485="operating"),Q485,0)</x:f>
        <x:v>0</x:v>
      </x:c>
      <x:c r="X485" s="24" t="n">
        <x:f>IF(AND(G485="GL.CASH",L485="operating"),P485,0)</x:f>
        <x:v>0</x:v>
      </x:c>
      <x:c r="Y485" s="24" t="n">
        <x:f>IF(AND(G485="GL.CASH",L485="investing"),Q485-P485,0)</x:f>
        <x:v>0</x:v>
      </x:c>
      <x:c r="Z485" s="24" t="n">
        <x:f>IF(AND(G485="GL.CASH",L485="financing"),P485,0)</x:f>
        <x:v>0</x:v>
      </x:c>
      <x:c r="AA485" s="24" t="n">
        <x:f>IF(AND(G485="GL.CASH",L485="financing"),Q485,0)</x:f>
        <x:v>0</x:v>
      </x:c>
    </x:row>
    <x:row r="486" ht="25" customHeight="1">
      <x:c r="A486" s="3" t="str">
        <x:v>ACT/PAYROLL-M04-P03/6</x:v>
      </x:c>
      <x:c r="B486" s="3" t="str">
        <x:v>PAYROLL-M04-P03</x:v>
      </x:c>
      <x:c r="C486" s="16" t="n">
        <x:v>4</x:v>
      </x:c>
      <x:c r="D486" s="30" t="n">
        <x:v>46505</x:v>
      </x:c>
      <x:c r="E486" s="30" t="n">
        <x:v>46478</x:v>
      </x:c>
      <x:c r="F486" s="30" t="n">
        <x:v>46505</x:v>
      </x:c>
      <x:c r="G486" s="3" t="str">
        <x:v>GL.CASH</x:v>
      </x:c>
      <x:c r="H486" s="3" t="str">
        <x:v>ENG</x:v>
      </x:c>
      <x:c r="I486" s="3" t="str">
        <x:v>PAYROLL</x:v>
      </x:c>
      <x:c r="J486" s="3" t="str">
        <x:v>MAP.ACTUAL.PAYROLL.AV.ENG.PAYROLL.ENG</x:v>
      </x:c>
      <x:c r="K486" s="3" t="str">
        <x:v>PPL.AV</x:v>
      </x:c>
      <x:c r="L486" s="3" t="str">
        <x:v>operating</x:v>
      </x:c>
      <x:c r="M486" s="3" t="str">
        <x:v>not_applicable</x:v>
      </x:c>
      <x:c r="N486" s="3" t="str">
        <x:v>not_applicable</x:v>
      </x:c>
      <x:c r="O486" s="3" t="str">
        <x:v>not_applicable</x:v>
      </x:c>
      <x:c r="P486" s="32" t="n">
        <x:v>0</x:v>
      </x:c>
      <x:c r="Q486" s="32" t="n">
        <x:v>100.91</x:v>
      </x:c>
      <x:c r="R486" s="24" t="n">
        <x:f>P486-Q486</x:f>
        <x:v>-100.91</x:v>
      </x:c>
      <x:c r="S486" s="18" t="n">
        <x:f>'D03_Accounts'!D11</x:f>
        <x:v>0</x:v>
      </x:c>
      <x:c r="T486" s="24" t="n">
        <x:f>R486*S486</x:f>
        <x:v>0</x:v>
      </x:c>
      <x:c r="U486" s="25" t="str">
        <x:f>'D03_Mappings'!E161</x:f>
        <x:v>cash</x:v>
      </x:c>
      <x:c r="V486" s="24" t="str">
        <x:f>IF(I486="",IF(U486="people","PAYROLL","UNMAPPED"),I486)</x:f>
        <x:v>PAYROLL</x:v>
      </x:c>
      <x:c r="W486" s="24" t="n">
        <x:f>IF(AND(G486="GL.CASH",L486="operating"),Q486,0)</x:f>
        <x:v>100.91</x:v>
      </x:c>
      <x:c r="X486" s="24" t="n">
        <x:f>IF(AND(G486="GL.CASH",L486="operating"),P486,0)</x:f>
        <x:v>0</x:v>
      </x:c>
      <x:c r="Y486" s="24" t="n">
        <x:f>IF(AND(G486="GL.CASH",L486="investing"),Q486-P486,0)</x:f>
        <x:v>0</x:v>
      </x:c>
      <x:c r="Z486" s="24" t="n">
        <x:f>IF(AND(G486="GL.CASH",L486="financing"),P486,0)</x:f>
        <x:v>0</x:v>
      </x:c>
      <x:c r="AA486" s="24" t="n">
        <x:f>IF(AND(G486="GL.CASH",L486="financing"),Q486,0)</x:f>
        <x:v>0</x:v>
      </x:c>
    </x:row>
    <x:row r="487" ht="25" customHeight="1">
      <x:c r="A487" s="3" t="str">
        <x:v>ACT/PAYROLL-M04-P03/7</x:v>
      </x:c>
      <x:c r="B487" s="3" t="str">
        <x:v>PAYROLL-M04-P03</x:v>
      </x:c>
      <x:c r="C487" s="16" t="n">
        <x:v>4</x:v>
      </x:c>
      <x:c r="D487" s="30" t="n">
        <x:v>46505</x:v>
      </x:c>
      <x:c r="E487" s="30" t="n">
        <x:v>46478</x:v>
      </x:c>
      <x:c r="F487" s="30" t="n">
        <x:v>46505</x:v>
      </x:c>
      <x:c r="G487" s="3" t="str">
        <x:v>GL.PEOPLE.KV</x:v>
      </x:c>
      <x:c r="H487" s="3" t="str">
        <x:v>ENG</x:v>
      </x:c>
      <x:c r="I487" s="3" t="str">
        <x:v>PAYROLL</x:v>
      </x:c>
      <x:c r="J487" s="3" t="str">
        <x:v>MAP.ACTUAL.PAYROLL.KV.ENG.PAYROLL.ENG</x:v>
      </x:c>
      <x:c r="K487" s="3" t="str">
        <x:v>PPL.KV</x:v>
      </x:c>
      <x:c r="L487" s="3" t="str">
        <x:v>operating</x:v>
      </x:c>
      <x:c r="M487" s="3" t="str">
        <x:v>recurring</x:v>
      </x:c>
      <x:c r="N487" s="3" t="str">
        <x:v>committed</x:v>
      </x:c>
      <x:c r="O487" s="3" t="str">
        <x:v>fixed</x:v>
      </x:c>
      <x:c r="P487" s="32" t="n">
        <x:v>564.19</x:v>
      </x:c>
      <x:c r="Q487" s="32" t="n">
        <x:v>0</x:v>
      </x:c>
      <x:c r="R487" s="24" t="n">
        <x:f>P487-Q487</x:f>
        <x:v>564.19</x:v>
      </x:c>
      <x:c r="S487" s="18" t="n">
        <x:f>'D03_Accounts'!D94</x:f>
        <x:v>1</x:v>
      </x:c>
      <x:c r="T487" s="24" t="n">
        <x:f>R487*S487</x:f>
        <x:v>564.19</x:v>
      </x:c>
      <x:c r="U487" s="25" t="str">
        <x:f>'D03_Mappings'!E190</x:f>
        <x:v>people</x:v>
      </x:c>
      <x:c r="V487" s="24" t="str">
        <x:f>IF(I487="",IF(U487="people","PAYROLL","UNMAPPED"),I487)</x:f>
        <x:v>PAYROLL</x:v>
      </x:c>
      <x:c r="W487" s="24" t="n">
        <x:f>IF(AND(G487="GL.CASH",L487="operating"),Q487,0)</x:f>
        <x:v>0</x:v>
      </x:c>
      <x:c r="X487" s="24" t="n">
        <x:f>IF(AND(G487="GL.CASH",L487="operating"),P487,0)</x:f>
        <x:v>0</x:v>
      </x:c>
      <x:c r="Y487" s="24" t="n">
        <x:f>IF(AND(G487="GL.CASH",L487="investing"),Q487-P487,0)</x:f>
        <x:v>0</x:v>
      </x:c>
      <x:c r="Z487" s="24" t="n">
        <x:f>IF(AND(G487="GL.CASH",L487="financing"),P487,0)</x:f>
        <x:v>0</x:v>
      </x:c>
      <x:c r="AA487" s="24" t="n">
        <x:f>IF(AND(G487="GL.CASH",L487="financing"),Q487,0)</x:f>
        <x:v>0</x:v>
      </x:c>
    </x:row>
    <x:row r="488" ht="25" customHeight="1">
      <x:c r="A488" s="3" t="str">
        <x:v>ACT/PAYROLL-M04-P03/8</x:v>
      </x:c>
      <x:c r="B488" s="3" t="str">
        <x:v>PAYROLL-M04-P03</x:v>
      </x:c>
      <x:c r="C488" s="16" t="n">
        <x:v>4</x:v>
      </x:c>
      <x:c r="D488" s="30" t="n">
        <x:v>46505</x:v>
      </x:c>
      <x:c r="E488" s="30" t="n">
        <x:v>46478</x:v>
      </x:c>
      <x:c r="F488" s="30" t="n">
        <x:v>46505</x:v>
      </x:c>
      <x:c r="G488" s="3" t="str">
        <x:v>GL.CASH</x:v>
      </x:c>
      <x:c r="H488" s="3" t="str">
        <x:v>ENG</x:v>
      </x:c>
      <x:c r="I488" s="3" t="str">
        <x:v>PAYROLL</x:v>
      </x:c>
      <x:c r="J488" s="3" t="str">
        <x:v>MAP.ACTUAL.PAYROLL.KV.ENG.PAYROLL.ENG</x:v>
      </x:c>
      <x:c r="K488" s="3" t="str">
        <x:v>PPL.KV</x:v>
      </x:c>
      <x:c r="L488" s="3" t="str">
        <x:v>operating</x:v>
      </x:c>
      <x:c r="M488" s="3" t="str">
        <x:v>not_applicable</x:v>
      </x:c>
      <x:c r="N488" s="3" t="str">
        <x:v>not_applicable</x:v>
      </x:c>
      <x:c r="O488" s="3" t="str">
        <x:v>not_applicable</x:v>
      </x:c>
      <x:c r="P488" s="32" t="n">
        <x:v>0</x:v>
      </x:c>
      <x:c r="Q488" s="32" t="n">
        <x:v>564.19</x:v>
      </x:c>
      <x:c r="R488" s="24" t="n">
        <x:f>P488-Q488</x:f>
        <x:v>-564.19</x:v>
      </x:c>
      <x:c r="S488" s="18" t="n">
        <x:f>'D03_Accounts'!D11</x:f>
        <x:v>0</x:v>
      </x:c>
      <x:c r="T488" s="24" t="n">
        <x:f>R488*S488</x:f>
        <x:v>0</x:v>
      </x:c>
      <x:c r="U488" s="25" t="str">
        <x:f>'D03_Mappings'!E191</x:f>
        <x:v>cash</x:v>
      </x:c>
      <x:c r="V488" s="24" t="str">
        <x:f>IF(I488="",IF(U488="people","PAYROLL","UNMAPPED"),I488)</x:f>
        <x:v>PAYROLL</x:v>
      </x:c>
      <x:c r="W488" s="24" t="n">
        <x:f>IF(AND(G488="GL.CASH",L488="operating"),Q488,0)</x:f>
        <x:v>564.19</x:v>
      </x:c>
      <x:c r="X488" s="24" t="n">
        <x:f>IF(AND(G488="GL.CASH",L488="operating"),P488,0)</x:f>
        <x:v>0</x:v>
      </x:c>
      <x:c r="Y488" s="24" t="n">
        <x:f>IF(AND(G488="GL.CASH",L488="investing"),Q488-P488,0)</x:f>
        <x:v>0</x:v>
      </x:c>
      <x:c r="Z488" s="24" t="n">
        <x:f>IF(AND(G488="GL.CASH",L488="financing"),P488,0)</x:f>
        <x:v>0</x:v>
      </x:c>
      <x:c r="AA488" s="24" t="n">
        <x:f>IF(AND(G488="GL.CASH",L488="financing"),Q488,0)</x:f>
        <x:v>0</x:v>
      </x:c>
    </x:row>
    <x:row r="489" ht="25" customHeight="1">
      <x:c r="A489" s="3" t="str">
        <x:v>ACT/PAYROLL-M04-P03/9</x:v>
      </x:c>
      <x:c r="B489" s="3" t="str">
        <x:v>PAYROLL-M04-P03</x:v>
      </x:c>
      <x:c r="C489" s="16" t="n">
        <x:v>4</x:v>
      </x:c>
      <x:c r="D489" s="30" t="n">
        <x:v>46505</x:v>
      </x:c>
      <x:c r="E489" s="30" t="n">
        <x:v>46478</x:v>
      </x:c>
      <x:c r="F489" s="30" t="n">
        <x:v>46505</x:v>
      </x:c>
      <x:c r="G489" s="3" t="str">
        <x:v>GL.PEOPLE.PV</x:v>
      </x:c>
      <x:c r="H489" s="3" t="str">
        <x:v>ENG</x:v>
      </x:c>
      <x:c r="I489" s="3" t="str">
        <x:v>PAYROLL</x:v>
      </x:c>
      <x:c r="J489" s="3" t="str">
        <x:v>MAP.ACTUAL.PAYROLL.PV.ENG.PAYROLL.ENG</x:v>
      </x:c>
      <x:c r="K489" s="3" t="str">
        <x:v>PPL.PV</x:v>
      </x:c>
      <x:c r="L489" s="3" t="str">
        <x:v>operating</x:v>
      </x:c>
      <x:c r="M489" s="3" t="str">
        <x:v>recurring</x:v>
      </x:c>
      <x:c r="N489" s="3" t="str">
        <x:v>committed</x:v>
      </x:c>
      <x:c r="O489" s="3" t="str">
        <x:v>fixed</x:v>
      </x:c>
      <x:c r="P489" s="32" t="n">
        <x:v>114.75</x:v>
      </x:c>
      <x:c r="Q489" s="32" t="n">
        <x:v>0</x:v>
      </x:c>
      <x:c r="R489" s="24" t="n">
        <x:f>P489-Q489</x:f>
        <x:v>114.75</x:v>
      </x:c>
      <x:c r="S489" s="18" t="n">
        <x:f>'D03_Accounts'!D95</x:f>
        <x:v>1</x:v>
      </x:c>
      <x:c r="T489" s="24" t="n">
        <x:f>R489*S489</x:f>
        <x:v>114.75</x:v>
      </x:c>
      <x:c r="U489" s="25" t="str">
        <x:f>'D03_Mappings'!E200</x:f>
        <x:v>people</x:v>
      </x:c>
      <x:c r="V489" s="24" t="str">
        <x:f>IF(I489="",IF(U489="people","PAYROLL","UNMAPPED"),I489)</x:f>
        <x:v>PAYROLL</x:v>
      </x:c>
      <x:c r="W489" s="24" t="n">
        <x:f>IF(AND(G489="GL.CASH",L489="operating"),Q489,0)</x:f>
        <x:v>0</x:v>
      </x:c>
      <x:c r="X489" s="24" t="n">
        <x:f>IF(AND(G489="GL.CASH",L489="operating"),P489,0)</x:f>
        <x:v>0</x:v>
      </x:c>
      <x:c r="Y489" s="24" t="n">
        <x:f>IF(AND(G489="GL.CASH",L489="investing"),Q489-P489,0)</x:f>
        <x:v>0</x:v>
      </x:c>
      <x:c r="Z489" s="24" t="n">
        <x:f>IF(AND(G489="GL.CASH",L489="financing"),P489,0)</x:f>
        <x:v>0</x:v>
      </x:c>
      <x:c r="AA489" s="24" t="n">
        <x:f>IF(AND(G489="GL.CASH",L489="financing"),Q489,0)</x:f>
        <x:v>0</x:v>
      </x:c>
    </x:row>
    <x:row r="490" ht="25" customHeight="1">
      <x:c r="A490" s="3" t="str">
        <x:v>ACT/PAYROLL-M04-P03/10</x:v>
      </x:c>
      <x:c r="B490" s="3" t="str">
        <x:v>PAYROLL-M04-P03</x:v>
      </x:c>
      <x:c r="C490" s="16" t="n">
        <x:v>4</x:v>
      </x:c>
      <x:c r="D490" s="30" t="n">
        <x:v>46505</x:v>
      </x:c>
      <x:c r="E490" s="30" t="n">
        <x:v>46478</x:v>
      </x:c>
      <x:c r="F490" s="30" t="n">
        <x:v>46505</x:v>
      </x:c>
      <x:c r="G490" s="3" t="str">
        <x:v>GL.CASH</x:v>
      </x:c>
      <x:c r="H490" s="3" t="str">
        <x:v>ENG</x:v>
      </x:c>
      <x:c r="I490" s="3" t="str">
        <x:v>PAYROLL</x:v>
      </x:c>
      <x:c r="J490" s="3" t="str">
        <x:v>MAP.ACTUAL.PAYROLL.PV.ENG.PAYROLL.ENG</x:v>
      </x:c>
      <x:c r="K490" s="3" t="str">
        <x:v>PPL.PV</x:v>
      </x:c>
      <x:c r="L490" s="3" t="str">
        <x:v>operating</x:v>
      </x:c>
      <x:c r="M490" s="3" t="str">
        <x:v>not_applicable</x:v>
      </x:c>
      <x:c r="N490" s="3" t="str">
        <x:v>not_applicable</x:v>
      </x:c>
      <x:c r="O490" s="3" t="str">
        <x:v>not_applicable</x:v>
      </x:c>
      <x:c r="P490" s="32" t="n">
        <x:v>0</x:v>
      </x:c>
      <x:c r="Q490" s="32" t="n">
        <x:v>114.75</x:v>
      </x:c>
      <x:c r="R490" s="24" t="n">
        <x:f>P490-Q490</x:f>
        <x:v>-114.75</x:v>
      </x:c>
      <x:c r="S490" s="18" t="n">
        <x:f>'D03_Accounts'!D11</x:f>
        <x:v>0</x:v>
      </x:c>
      <x:c r="T490" s="24" t="n">
        <x:f>R490*S490</x:f>
        <x:v>0</x:v>
      </x:c>
      <x:c r="U490" s="25" t="str">
        <x:f>'D03_Mappings'!E201</x:f>
        <x:v>cash</x:v>
      </x:c>
      <x:c r="V490" s="24" t="str">
        <x:f>IF(I490="",IF(U490="people","PAYROLL","UNMAPPED"),I490)</x:f>
        <x:v>PAYROLL</x:v>
      </x:c>
      <x:c r="W490" s="24" t="n">
        <x:f>IF(AND(G490="GL.CASH",L490="operating"),Q490,0)</x:f>
        <x:v>114.75</x:v>
      </x:c>
      <x:c r="X490" s="24" t="n">
        <x:f>IF(AND(G490="GL.CASH",L490="operating"),P490,0)</x:f>
        <x:v>0</x:v>
      </x:c>
      <x:c r="Y490" s="24" t="n">
        <x:f>IF(AND(G490="GL.CASH",L490="investing"),Q490-P490,0)</x:f>
        <x:v>0</x:v>
      </x:c>
      <x:c r="Z490" s="24" t="n">
        <x:f>IF(AND(G490="GL.CASH",L490="financing"),P490,0)</x:f>
        <x:v>0</x:v>
      </x:c>
      <x:c r="AA490" s="24" t="n">
        <x:f>IF(AND(G490="GL.CASH",L490="financing"),Q490,0)</x:f>
        <x:v>0</x:v>
      </x:c>
    </x:row>
    <x:row r="491" ht="25" customHeight="1">
      <x:c r="A491" s="3" t="str">
        <x:v>ACT/PAYROLL-M04-P03/11</x:v>
      </x:c>
      <x:c r="B491" s="3" t="str">
        <x:v>PAYROLL-M04-P03</x:v>
      </x:c>
      <x:c r="C491" s="16" t="n">
        <x:v>4</x:v>
      </x:c>
      <x:c r="D491" s="30" t="n">
        <x:v>46505</x:v>
      </x:c>
      <x:c r="E491" s="30" t="n">
        <x:v>46478</x:v>
      </x:c>
      <x:c r="F491" s="30" t="n">
        <x:v>46505</x:v>
      </x:c>
      <x:c r="G491" s="3" t="str">
        <x:v>GL.PEOPLE.U1</x:v>
      </x:c>
      <x:c r="H491" s="3" t="str">
        <x:v>ENG</x:v>
      </x:c>
      <x:c r="I491" s="3" t="str">
        <x:v>PAYROLL</x:v>
      </x:c>
      <x:c r="J491" s="3" t="str">
        <x:v>MAP.ACTUAL.PAYROLL.U1.ENG.PAYROLL.ENG</x:v>
      </x:c>
      <x:c r="K491" s="3" t="str">
        <x:v>PPL.U1</x:v>
      </x:c>
      <x:c r="L491" s="3" t="str">
        <x:v>operating</x:v>
      </x:c>
      <x:c r="M491" s="3" t="str">
        <x:v>recurring</x:v>
      </x:c>
      <x:c r="N491" s="3" t="str">
        <x:v>committed</x:v>
      </x:c>
      <x:c r="O491" s="3" t="str">
        <x:v>fixed</x:v>
      </x:c>
      <x:c r="P491" s="32" t="n">
        <x:v>163.01</x:v>
      </x:c>
      <x:c r="Q491" s="32" t="n">
        <x:v>0</x:v>
      </x:c>
      <x:c r="R491" s="24" t="n">
        <x:f>P491-Q491</x:f>
        <x:v>163.01</x:v>
      </x:c>
      <x:c r="S491" s="18" t="n">
        <x:f>'D03_Accounts'!D96</x:f>
        <x:v>1</x:v>
      </x:c>
      <x:c r="T491" s="24" t="n">
        <x:f>R491*S491</x:f>
        <x:v>163.01</x:v>
      </x:c>
      <x:c r="U491" s="25" t="str">
        <x:f>'D03_Mappings'!E230</x:f>
        <x:v>people</x:v>
      </x:c>
      <x:c r="V491" s="24" t="str">
        <x:f>IF(I491="",IF(U491="people","PAYROLL","UNMAPPED"),I491)</x:f>
        <x:v>PAYROLL</x:v>
      </x:c>
      <x:c r="W491" s="24" t="n">
        <x:f>IF(AND(G491="GL.CASH",L491="operating"),Q491,0)</x:f>
        <x:v>0</x:v>
      </x:c>
      <x:c r="X491" s="24" t="n">
        <x:f>IF(AND(G491="GL.CASH",L491="operating"),P491,0)</x:f>
        <x:v>0</x:v>
      </x:c>
      <x:c r="Y491" s="24" t="n">
        <x:f>IF(AND(G491="GL.CASH",L491="investing"),Q491-P491,0)</x:f>
        <x:v>0</x:v>
      </x:c>
      <x:c r="Z491" s="24" t="n">
        <x:f>IF(AND(G491="GL.CASH",L491="financing"),P491,0)</x:f>
        <x:v>0</x:v>
      </x:c>
      <x:c r="AA491" s="24" t="n">
        <x:f>IF(AND(G491="GL.CASH",L491="financing"),Q491,0)</x:f>
        <x:v>0</x:v>
      </x:c>
    </x:row>
    <x:row r="492" ht="25" customHeight="1">
      <x:c r="A492" s="3" t="str">
        <x:v>ACT/PAYROLL-M04-P03/12</x:v>
      </x:c>
      <x:c r="B492" s="3" t="str">
        <x:v>PAYROLL-M04-P03</x:v>
      </x:c>
      <x:c r="C492" s="16" t="n">
        <x:v>4</x:v>
      </x:c>
      <x:c r="D492" s="30" t="n">
        <x:v>46505</x:v>
      </x:c>
      <x:c r="E492" s="30" t="n">
        <x:v>46478</x:v>
      </x:c>
      <x:c r="F492" s="30" t="n">
        <x:v>46505</x:v>
      </x:c>
      <x:c r="G492" s="3" t="str">
        <x:v>GL.CASH</x:v>
      </x:c>
      <x:c r="H492" s="3" t="str">
        <x:v>ENG</x:v>
      </x:c>
      <x:c r="I492" s="3" t="str">
        <x:v>PAYROLL</x:v>
      </x:c>
      <x:c r="J492" s="3" t="str">
        <x:v>MAP.ACTUAL.PAYROLL.U1.ENG.PAYROLL.ENG</x:v>
      </x:c>
      <x:c r="K492" s="3" t="str">
        <x:v>PPL.U1</x:v>
      </x:c>
      <x:c r="L492" s="3" t="str">
        <x:v>operating</x:v>
      </x:c>
      <x:c r="M492" s="3" t="str">
        <x:v>not_applicable</x:v>
      </x:c>
      <x:c r="N492" s="3" t="str">
        <x:v>not_applicable</x:v>
      </x:c>
      <x:c r="O492" s="3" t="str">
        <x:v>not_applicable</x:v>
      </x:c>
      <x:c r="P492" s="32" t="n">
        <x:v>0</x:v>
      </x:c>
      <x:c r="Q492" s="32" t="n">
        <x:v>163.01</x:v>
      </x:c>
      <x:c r="R492" s="24" t="n">
        <x:f>P492-Q492</x:f>
        <x:v>-163.01</x:v>
      </x:c>
      <x:c r="S492" s="18" t="n">
        <x:f>'D03_Accounts'!D11</x:f>
        <x:v>0</x:v>
      </x:c>
      <x:c r="T492" s="24" t="n">
        <x:f>R492*S492</x:f>
        <x:v>0</x:v>
      </x:c>
      <x:c r="U492" s="25" t="str">
        <x:f>'D03_Mappings'!E231</x:f>
        <x:v>cash</x:v>
      </x:c>
      <x:c r="V492" s="24" t="str">
        <x:f>IF(I492="",IF(U492="people","PAYROLL","UNMAPPED"),I492)</x:f>
        <x:v>PAYROLL</x:v>
      </x:c>
      <x:c r="W492" s="24" t="n">
        <x:f>IF(AND(G492="GL.CASH",L492="operating"),Q492,0)</x:f>
        <x:v>163.01</x:v>
      </x:c>
      <x:c r="X492" s="24" t="n">
        <x:f>IF(AND(G492="GL.CASH",L492="operating"),P492,0)</x:f>
        <x:v>0</x:v>
      </x:c>
      <x:c r="Y492" s="24" t="n">
        <x:f>IF(AND(G492="GL.CASH",L492="investing"),Q492-P492,0)</x:f>
        <x:v>0</x:v>
      </x:c>
      <x:c r="Z492" s="24" t="n">
        <x:f>IF(AND(G492="GL.CASH",L492="financing"),P492,0)</x:f>
        <x:v>0</x:v>
      </x:c>
      <x:c r="AA492" s="24" t="n">
        <x:f>IF(AND(G492="GL.CASH",L492="financing"),Q492,0)</x:f>
        <x:v>0</x:v>
      </x:c>
    </x:row>
    <x:row r="493" ht="25" customHeight="1">
      <x:c r="A493" s="3" t="str">
        <x:v>ACT/PAYROLL-M04-P03/13</x:v>
      </x:c>
      <x:c r="B493" s="3" t="str">
        <x:v>PAYROLL-M04-P03</x:v>
      </x:c>
      <x:c r="C493" s="16" t="n">
        <x:v>4</x:v>
      </x:c>
      <x:c r="D493" s="30" t="n">
        <x:v>46505</x:v>
      </x:c>
      <x:c r="E493" s="30" t="n">
        <x:v>46478</x:v>
      </x:c>
      <x:c r="F493" s="30" t="n">
        <x:v>46505</x:v>
      </x:c>
      <x:c r="G493" s="3" t="str">
        <x:v>GL.PEOPLE.U2</x:v>
      </x:c>
      <x:c r="H493" s="3" t="str">
        <x:v>ENG</x:v>
      </x:c>
      <x:c r="I493" s="3" t="str">
        <x:v>PAYROLL</x:v>
      </x:c>
      <x:c r="J493" s="3" t="str">
        <x:v>MAP.ACTUAL.PAYROLL.U2.ENG.PAYROLL.ENG</x:v>
      </x:c>
      <x:c r="K493" s="3" t="str">
        <x:v>PPL.U2</x:v>
      </x:c>
      <x:c r="L493" s="3" t="str">
        <x:v>operating</x:v>
      </x:c>
      <x:c r="M493" s="3" t="str">
        <x:v>recurring</x:v>
      </x:c>
      <x:c r="N493" s="3" t="str">
        <x:v>committed</x:v>
      </x:c>
      <x:c r="O493" s="3" t="str">
        <x:v>fixed</x:v>
      </x:c>
      <x:c r="P493" s="32" t="n">
        <x:v>34.16</x:v>
      </x:c>
      <x:c r="Q493" s="32" t="n">
        <x:v>0</x:v>
      </x:c>
      <x:c r="R493" s="24" t="n">
        <x:f>P493-Q493</x:f>
        <x:v>34.16</x:v>
      </x:c>
      <x:c r="S493" s="18" t="n">
        <x:f>'D03_Accounts'!D97</x:f>
        <x:v>1</x:v>
      </x:c>
      <x:c r="T493" s="24" t="n">
        <x:f>R493*S493</x:f>
        <x:v>34.16</x:v>
      </x:c>
      <x:c r="U493" s="25" t="str">
        <x:f>'D03_Mappings'!E240</x:f>
        <x:v>people</x:v>
      </x:c>
      <x:c r="V493" s="24" t="str">
        <x:f>IF(I493="",IF(U493="people","PAYROLL","UNMAPPED"),I493)</x:f>
        <x:v>PAYROLL</x:v>
      </x:c>
      <x:c r="W493" s="24" t="n">
        <x:f>IF(AND(G493="GL.CASH",L493="operating"),Q493,0)</x:f>
        <x:v>0</x:v>
      </x:c>
      <x:c r="X493" s="24" t="n">
        <x:f>IF(AND(G493="GL.CASH",L493="operating"),P493,0)</x:f>
        <x:v>0</x:v>
      </x:c>
      <x:c r="Y493" s="24" t="n">
        <x:f>IF(AND(G493="GL.CASH",L493="investing"),Q493-P493,0)</x:f>
        <x:v>0</x:v>
      </x:c>
      <x:c r="Z493" s="24" t="n">
        <x:f>IF(AND(G493="GL.CASH",L493="financing"),P493,0)</x:f>
        <x:v>0</x:v>
      </x:c>
      <x:c r="AA493" s="24" t="n">
        <x:f>IF(AND(G493="GL.CASH",L493="financing"),Q493,0)</x:f>
        <x:v>0</x:v>
      </x:c>
    </x:row>
    <x:row r="494" ht="25" customHeight="1">
      <x:c r="A494" s="3" t="str">
        <x:v>ACT/PAYROLL-M04-P03/14</x:v>
      </x:c>
      <x:c r="B494" s="3" t="str">
        <x:v>PAYROLL-M04-P03</x:v>
      </x:c>
      <x:c r="C494" s="16" t="n">
        <x:v>4</x:v>
      </x:c>
      <x:c r="D494" s="30" t="n">
        <x:v>46505</x:v>
      </x:c>
      <x:c r="E494" s="30" t="n">
        <x:v>46478</x:v>
      </x:c>
      <x:c r="F494" s="30" t="n">
        <x:v>46505</x:v>
      </x:c>
      <x:c r="G494" s="3" t="str">
        <x:v>GL.CASH</x:v>
      </x:c>
      <x:c r="H494" s="3" t="str">
        <x:v>ENG</x:v>
      </x:c>
      <x:c r="I494" s="3" t="str">
        <x:v>PAYROLL</x:v>
      </x:c>
      <x:c r="J494" s="3" t="str">
        <x:v>MAP.ACTUAL.PAYROLL.U2.ENG.PAYROLL.ENG</x:v>
      </x:c>
      <x:c r="K494" s="3" t="str">
        <x:v>PPL.U2</x:v>
      </x:c>
      <x:c r="L494" s="3" t="str">
        <x:v>operating</x:v>
      </x:c>
      <x:c r="M494" s="3" t="str">
        <x:v>not_applicable</x:v>
      </x:c>
      <x:c r="N494" s="3" t="str">
        <x:v>not_applicable</x:v>
      </x:c>
      <x:c r="O494" s="3" t="str">
        <x:v>not_applicable</x:v>
      </x:c>
      <x:c r="P494" s="32" t="n">
        <x:v>0</x:v>
      </x:c>
      <x:c r="Q494" s="32" t="n">
        <x:v>34.16</x:v>
      </x:c>
      <x:c r="R494" s="24" t="n">
        <x:f>P494-Q494</x:f>
        <x:v>-34.16</x:v>
      </x:c>
      <x:c r="S494" s="18" t="n">
        <x:f>'D03_Accounts'!D11</x:f>
        <x:v>0</x:v>
      </x:c>
      <x:c r="T494" s="24" t="n">
        <x:f>R494*S494</x:f>
        <x:v>0</x:v>
      </x:c>
      <x:c r="U494" s="25" t="str">
        <x:f>'D03_Mappings'!E241</x:f>
        <x:v>cash</x:v>
      </x:c>
      <x:c r="V494" s="24" t="str">
        <x:f>IF(I494="",IF(U494="people","PAYROLL","UNMAPPED"),I494)</x:f>
        <x:v>PAYROLL</x:v>
      </x:c>
      <x:c r="W494" s="24" t="n">
        <x:f>IF(AND(G494="GL.CASH",L494="operating"),Q494,0)</x:f>
        <x:v>34.16</x:v>
      </x:c>
      <x:c r="X494" s="24" t="n">
        <x:f>IF(AND(G494="GL.CASH",L494="operating"),P494,0)</x:f>
        <x:v>0</x:v>
      </x:c>
      <x:c r="Y494" s="24" t="n">
        <x:f>IF(AND(G494="GL.CASH",L494="investing"),Q494-P494,0)</x:f>
        <x:v>0</x:v>
      </x:c>
      <x:c r="Z494" s="24" t="n">
        <x:f>IF(AND(G494="GL.CASH",L494="financing"),P494,0)</x:f>
        <x:v>0</x:v>
      </x:c>
      <x:c r="AA494" s="24" t="n">
        <x:f>IF(AND(G494="GL.CASH",L494="financing"),Q494,0)</x:f>
        <x:v>0</x:v>
      </x:c>
    </x:row>
    <x:row r="495" ht="25" customHeight="1">
      <x:c r="A495" s="3" t="str">
        <x:v>ACT/PAYROLL-M04-P03/15</x:v>
      </x:c>
      <x:c r="B495" s="3" t="str">
        <x:v>PAYROLL-M04-P03</x:v>
      </x:c>
      <x:c r="C495" s="16" t="n">
        <x:v>4</x:v>
      </x:c>
      <x:c r="D495" s="30" t="n">
        <x:v>46505</x:v>
      </x:c>
      <x:c r="E495" s="30" t="n">
        <x:v>46478</x:v>
      </x:c>
      <x:c r="F495" s="30" t="n">
        <x:v>46505</x:v>
      </x:c>
      <x:c r="G495" s="3" t="str">
        <x:v>GL.PEOPLE.INSOLV</x:v>
      </x:c>
      <x:c r="H495" s="3" t="str">
        <x:v>ENG</x:v>
      </x:c>
      <x:c r="I495" s="3" t="str">
        <x:v>PAYROLL</x:v>
      </x:c>
      <x:c r="J495" s="3" t="str">
        <x:v>MAP.ACTUAL.PAYROLL.INSOLV.ENG.PAYROLL.ENG</x:v>
      </x:c>
      <x:c r="K495" s="3" t="str">
        <x:v>PPL.INSOLV</x:v>
      </x:c>
      <x:c r="L495" s="3" t="str">
        <x:v>operating</x:v>
      </x:c>
      <x:c r="M495" s="3" t="str">
        <x:v>recurring</x:v>
      </x:c>
      <x:c r="N495" s="3" t="str">
        <x:v>committed</x:v>
      </x:c>
      <x:c r="O495" s="3" t="str">
        <x:v>fixed</x:v>
      </x:c>
      <x:c r="P495" s="32" t="n">
        <x:v>11.64</x:v>
      </x:c>
      <x:c r="Q495" s="32" t="n">
        <x:v>0</x:v>
      </x:c>
      <x:c r="R495" s="24" t="n">
        <x:f>P495-Q495</x:f>
        <x:v>11.64</x:v>
      </x:c>
      <x:c r="S495" s="18" t="n">
        <x:f>'D03_Accounts'!D98</x:f>
        <x:v>1</x:v>
      </x:c>
      <x:c r="T495" s="24" t="n">
        <x:f>R495*S495</x:f>
        <x:v>11.64</x:v>
      </x:c>
      <x:c r="U495" s="25" t="str">
        <x:f>'D03_Mappings'!E180</x:f>
        <x:v>people</x:v>
      </x:c>
      <x:c r="V495" s="24" t="str">
        <x:f>IF(I495="",IF(U495="people","PAYROLL","UNMAPPED"),I495)</x:f>
        <x:v>PAYROLL</x:v>
      </x:c>
      <x:c r="W495" s="24" t="n">
        <x:f>IF(AND(G495="GL.CASH",L495="operating"),Q495,0)</x:f>
        <x:v>0</x:v>
      </x:c>
      <x:c r="X495" s="24" t="n">
        <x:f>IF(AND(G495="GL.CASH",L495="operating"),P495,0)</x:f>
        <x:v>0</x:v>
      </x:c>
      <x:c r="Y495" s="24" t="n">
        <x:f>IF(AND(G495="GL.CASH",L495="investing"),Q495-P495,0)</x:f>
        <x:v>0</x:v>
      </x:c>
      <x:c r="Z495" s="24" t="n">
        <x:f>IF(AND(G495="GL.CASH",L495="financing"),P495,0)</x:f>
        <x:v>0</x:v>
      </x:c>
      <x:c r="AA495" s="24" t="n">
        <x:f>IF(AND(G495="GL.CASH",L495="financing"),Q495,0)</x:f>
        <x:v>0</x:v>
      </x:c>
    </x:row>
    <x:row r="496" ht="25" customHeight="1">
      <x:c r="A496" s="3" t="str">
        <x:v>ACT/PAYROLL-M04-P03/16</x:v>
      </x:c>
      <x:c r="B496" s="3" t="str">
        <x:v>PAYROLL-M04-P03</x:v>
      </x:c>
      <x:c r="C496" s="16" t="n">
        <x:v>4</x:v>
      </x:c>
      <x:c r="D496" s="30" t="n">
        <x:v>46505</x:v>
      </x:c>
      <x:c r="E496" s="30" t="n">
        <x:v>46478</x:v>
      </x:c>
      <x:c r="F496" s="30" t="n">
        <x:v>46505</x:v>
      </x:c>
      <x:c r="G496" s="3" t="str">
        <x:v>GL.CASH</x:v>
      </x:c>
      <x:c r="H496" s="3" t="str">
        <x:v>ENG</x:v>
      </x:c>
      <x:c r="I496" s="3" t="str">
        <x:v>PAYROLL</x:v>
      </x:c>
      <x:c r="J496" s="3" t="str">
        <x:v>MAP.ACTUAL.PAYROLL.INSOLV.ENG.PAYROLL.ENG</x:v>
      </x:c>
      <x:c r="K496" s="3" t="str">
        <x:v>PPL.INSOLV</x:v>
      </x:c>
      <x:c r="L496" s="3" t="str">
        <x:v>operating</x:v>
      </x:c>
      <x:c r="M496" s="3" t="str">
        <x:v>not_applicable</x:v>
      </x:c>
      <x:c r="N496" s="3" t="str">
        <x:v>not_applicable</x:v>
      </x:c>
      <x:c r="O496" s="3" t="str">
        <x:v>not_applicable</x:v>
      </x:c>
      <x:c r="P496" s="32" t="n">
        <x:v>0</x:v>
      </x:c>
      <x:c r="Q496" s="32" t="n">
        <x:v>11.64</x:v>
      </x:c>
      <x:c r="R496" s="24" t="n">
        <x:f>P496-Q496</x:f>
        <x:v>-11.64</x:v>
      </x:c>
      <x:c r="S496" s="18" t="n">
        <x:f>'D03_Accounts'!D11</x:f>
        <x:v>0</x:v>
      </x:c>
      <x:c r="T496" s="24" t="n">
        <x:f>R496*S496</x:f>
        <x:v>0</x:v>
      </x:c>
      <x:c r="U496" s="25" t="str">
        <x:f>'D03_Mappings'!E181</x:f>
        <x:v>cash</x:v>
      </x:c>
      <x:c r="V496" s="24" t="str">
        <x:f>IF(I496="",IF(U496="people","PAYROLL","UNMAPPED"),I496)</x:f>
        <x:v>PAYROLL</x:v>
      </x:c>
      <x:c r="W496" s="24" t="n">
        <x:f>IF(AND(G496="GL.CASH",L496="operating"),Q496,0)</x:f>
        <x:v>11.64</x:v>
      </x:c>
      <x:c r="X496" s="24" t="n">
        <x:f>IF(AND(G496="GL.CASH",L496="operating"),P496,0)</x:f>
        <x:v>0</x:v>
      </x:c>
      <x:c r="Y496" s="24" t="n">
        <x:f>IF(AND(G496="GL.CASH",L496="investing"),Q496-P496,0)</x:f>
        <x:v>0</x:v>
      </x:c>
      <x:c r="Z496" s="24" t="n">
        <x:f>IF(AND(G496="GL.CASH",L496="financing"),P496,0)</x:f>
        <x:v>0</x:v>
      </x:c>
      <x:c r="AA496" s="24" t="n">
        <x:f>IF(AND(G496="GL.CASH",L496="financing"),Q496,0)</x:f>
        <x:v>0</x:v>
      </x:c>
    </x:row>
    <x:row r="497" ht="25" customHeight="1">
      <x:c r="A497" s="3" t="str">
        <x:v>ACT/PAYROLL-M04-P03/17</x:v>
      </x:c>
      <x:c r="B497" s="3" t="str">
        <x:v>PAYROLL-M04-P03</x:v>
      </x:c>
      <x:c r="C497" s="16" t="n">
        <x:v>4</x:v>
      </x:c>
      <x:c r="D497" s="30" t="n">
        <x:v>46505</x:v>
      </x:c>
      <x:c r="E497" s="30" t="n">
        <x:v>46478</x:v>
      </x:c>
      <x:c r="F497" s="30" t="n">
        <x:v>46505</x:v>
      </x:c>
      <x:c r="G497" s="3" t="str">
        <x:v>GL.PEOPLE.BG</x:v>
      </x:c>
      <x:c r="H497" s="3" t="str">
        <x:v>ENG</x:v>
      </x:c>
      <x:c r="I497" s="3" t="str">
        <x:v>PAYROLL</x:v>
      </x:c>
      <x:c r="J497" s="3" t="str">
        <x:v>MAP.ACTUAL.PAYROLL.BG.ENG.PAYROLL.ENG</x:v>
      </x:c>
      <x:c r="K497" s="3" t="str">
        <x:v>PPL.BG</x:v>
      </x:c>
      <x:c r="L497" s="3" t="str">
        <x:v>operating</x:v>
      </x:c>
      <x:c r="M497" s="3" t="str">
        <x:v>recurring</x:v>
      </x:c>
      <x:c r="N497" s="3" t="str">
        <x:v>committed</x:v>
      </x:c>
      <x:c r="O497" s="3" t="str">
        <x:v>fixed</x:v>
      </x:c>
      <x:c r="P497" s="32" t="n">
        <x:v>23.29</x:v>
      </x:c>
      <x:c r="Q497" s="32" t="n">
        <x:v>0</x:v>
      </x:c>
      <x:c r="R497" s="24" t="n">
        <x:f>P497-Q497</x:f>
        <x:v>23.29</x:v>
      </x:c>
      <x:c r="S497" s="18" t="n">
        <x:f>'D03_Accounts'!D99</x:f>
        <x:v>1</x:v>
      </x:c>
      <x:c r="T497" s="24" t="n">
        <x:f>R497*S497</x:f>
        <x:v>23.29</x:v>
      </x:c>
      <x:c r="U497" s="25" t="str">
        <x:f>'D03_Mappings'!E170</x:f>
        <x:v>people</x:v>
      </x:c>
      <x:c r="V497" s="24" t="str">
        <x:f>IF(I497="",IF(U497="people","PAYROLL","UNMAPPED"),I497)</x:f>
        <x:v>PAYROLL</x:v>
      </x:c>
      <x:c r="W497" s="24" t="n">
        <x:f>IF(AND(G497="GL.CASH",L497="operating"),Q497,0)</x:f>
        <x:v>0</x:v>
      </x:c>
      <x:c r="X497" s="24" t="n">
        <x:f>IF(AND(G497="GL.CASH",L497="operating"),P497,0)</x:f>
        <x:v>0</x:v>
      </x:c>
      <x:c r="Y497" s="24" t="n">
        <x:f>IF(AND(G497="GL.CASH",L497="investing"),Q497-P497,0)</x:f>
        <x:v>0</x:v>
      </x:c>
      <x:c r="Z497" s="24" t="n">
        <x:f>IF(AND(G497="GL.CASH",L497="financing"),P497,0)</x:f>
        <x:v>0</x:v>
      </x:c>
      <x:c r="AA497" s="24" t="n">
        <x:f>IF(AND(G497="GL.CASH",L497="financing"),Q497,0)</x:f>
        <x:v>0</x:v>
      </x:c>
    </x:row>
    <x:row r="498" ht="25" customHeight="1">
      <x:c r="A498" s="3" t="str">
        <x:v>ACT/PAYROLL-M04-P03/18</x:v>
      </x:c>
      <x:c r="B498" s="3" t="str">
        <x:v>PAYROLL-M04-P03</x:v>
      </x:c>
      <x:c r="C498" s="16" t="n">
        <x:v>4</x:v>
      </x:c>
      <x:c r="D498" s="30" t="n">
        <x:v>46505</x:v>
      </x:c>
      <x:c r="E498" s="30" t="n">
        <x:v>46478</x:v>
      </x:c>
      <x:c r="F498" s="30" t="n">
        <x:v>46505</x:v>
      </x:c>
      <x:c r="G498" s="3" t="str">
        <x:v>GL.CASH</x:v>
      </x:c>
      <x:c r="H498" s="3" t="str">
        <x:v>ENG</x:v>
      </x:c>
      <x:c r="I498" s="3" t="str">
        <x:v>PAYROLL</x:v>
      </x:c>
      <x:c r="J498" s="3" t="str">
        <x:v>MAP.ACTUAL.PAYROLL.BG.ENG.PAYROLL.ENG</x:v>
      </x:c>
      <x:c r="K498" s="3" t="str">
        <x:v>PPL.BG</x:v>
      </x:c>
      <x:c r="L498" s="3" t="str">
        <x:v>operating</x:v>
      </x:c>
      <x:c r="M498" s="3" t="str">
        <x:v>not_applicable</x:v>
      </x:c>
      <x:c r="N498" s="3" t="str">
        <x:v>not_applicable</x:v>
      </x:c>
      <x:c r="O498" s="3" t="str">
        <x:v>not_applicable</x:v>
      </x:c>
      <x:c r="P498" s="32" t="n">
        <x:v>0</x:v>
      </x:c>
      <x:c r="Q498" s="32" t="n">
        <x:v>23.29</x:v>
      </x:c>
      <x:c r="R498" s="24" t="n">
        <x:f>P498-Q498</x:f>
        <x:v>-23.29</x:v>
      </x:c>
      <x:c r="S498" s="18" t="n">
        <x:f>'D03_Accounts'!D11</x:f>
        <x:v>0</x:v>
      </x:c>
      <x:c r="T498" s="24" t="n">
        <x:f>R498*S498</x:f>
        <x:v>0</x:v>
      </x:c>
      <x:c r="U498" s="25" t="str">
        <x:f>'D03_Mappings'!E171</x:f>
        <x:v>cash</x:v>
      </x:c>
      <x:c r="V498" s="24" t="str">
        <x:f>IF(I498="",IF(U498="people","PAYROLL","UNMAPPED"),I498)</x:f>
        <x:v>PAYROLL</x:v>
      </x:c>
      <x:c r="W498" s="24" t="n">
        <x:f>IF(AND(G498="GL.CASH",L498="operating"),Q498,0)</x:f>
        <x:v>23.29</x:v>
      </x:c>
      <x:c r="X498" s="24" t="n">
        <x:f>IF(AND(G498="GL.CASH",L498="operating"),P498,0)</x:f>
        <x:v>0</x:v>
      </x:c>
      <x:c r="Y498" s="24" t="n">
        <x:f>IF(AND(G498="GL.CASH",L498="investing"),Q498-P498,0)</x:f>
        <x:v>0</x:v>
      </x:c>
      <x:c r="Z498" s="24" t="n">
        <x:f>IF(AND(G498="GL.CASH",L498="financing"),P498,0)</x:f>
        <x:v>0</x:v>
      </x:c>
      <x:c r="AA498" s="24" t="n">
        <x:f>IF(AND(G498="GL.CASH",L498="financing"),Q498,0)</x:f>
        <x:v>0</x:v>
      </x:c>
    </x:row>
    <x:row r="499" ht="25" customHeight="1">
      <x:c r="A499" s="3" t="str">
        <x:v>ACT/PAYROLL-M04-P04/1</x:v>
      </x:c>
      <x:c r="B499" s="3" t="str">
        <x:v>PAYROLL-M04-P04</x:v>
      </x:c>
      <x:c r="C499" s="16" t="n">
        <x:v>4</x:v>
      </x:c>
      <x:c r="D499" s="30" t="n">
        <x:v>46505</x:v>
      </x:c>
      <x:c r="E499" s="30" t="n">
        <x:v>46478</x:v>
      </x:c>
      <x:c r="F499" s="30" t="n">
        <x:v>46505</x:v>
      </x:c>
      <x:c r="G499" s="3" t="str">
        <x:v>GL.PEOPLE.SALARY</x:v>
      </x:c>
      <x:c r="H499" s="3" t="str">
        <x:v>ENG</x:v>
      </x:c>
      <x:c r="I499" s="3" t="str">
        <x:v>PAYROLL</x:v>
      </x:c>
      <x:c r="J499" s="3" t="str">
        <x:v>MAP.ACTUAL.PAYROLL.SALARY.ENG.PAYROLL.ENG</x:v>
      </x:c>
      <x:c r="K499" s="3" t="str">
        <x:v>PPL.SALARY</x:v>
      </x:c>
      <x:c r="L499" s="3" t="str">
        <x:v>operating</x:v>
      </x:c>
      <x:c r="M499" s="3" t="str">
        <x:v>recurring</x:v>
      </x:c>
      <x:c r="N499" s="3" t="str">
        <x:v>committed</x:v>
      </x:c>
      <x:c r="O499" s="3" t="str">
        <x:v>fixed</x:v>
      </x:c>
      <x:c r="P499" s="32" t="n">
        <x:v>7762.5</x:v>
      </x:c>
      <x:c r="Q499" s="32" t="n">
        <x:v>0</x:v>
      </x:c>
      <x:c r="R499" s="24" t="n">
        <x:f>P499-Q499</x:f>
        <x:v>7762.5</x:v>
      </x:c>
      <x:c r="S499" s="18" t="n">
        <x:f>'D03_Accounts'!D91</x:f>
        <x:v>1</x:v>
      </x:c>
      <x:c r="T499" s="24" t="n">
        <x:f>R499*S499</x:f>
        <x:v>7762.5</x:v>
      </x:c>
      <x:c r="U499" s="25" t="str">
        <x:f>'D03_Mappings'!E220</x:f>
        <x:v>people</x:v>
      </x:c>
      <x:c r="V499" s="24" t="str">
        <x:f>IF(I499="",IF(U499="people","PAYROLL","UNMAPPED"),I499)</x:f>
        <x:v>PAYROLL</x:v>
      </x:c>
      <x:c r="W499" s="24" t="n">
        <x:f>IF(AND(G499="GL.CASH",L499="operating"),Q499,0)</x:f>
        <x:v>0</x:v>
      </x:c>
      <x:c r="X499" s="24" t="n">
        <x:f>IF(AND(G499="GL.CASH",L499="operating"),P499,0)</x:f>
        <x:v>0</x:v>
      </x:c>
      <x:c r="Y499" s="24" t="n">
        <x:f>IF(AND(G499="GL.CASH",L499="investing"),Q499-P499,0)</x:f>
        <x:v>0</x:v>
      </x:c>
      <x:c r="Z499" s="24" t="n">
        <x:f>IF(AND(G499="GL.CASH",L499="financing"),P499,0)</x:f>
        <x:v>0</x:v>
      </x:c>
      <x:c r="AA499" s="24" t="n">
        <x:f>IF(AND(G499="GL.CASH",L499="financing"),Q499,0)</x:f>
        <x:v>0</x:v>
      </x:c>
    </x:row>
    <x:row r="500" ht="25" customHeight="1">
      <x:c r="A500" s="3" t="str">
        <x:v>ACT/PAYROLL-M04-P04/2</x:v>
      </x:c>
      <x:c r="B500" s="3" t="str">
        <x:v>PAYROLL-M04-P04</x:v>
      </x:c>
      <x:c r="C500" s="16" t="n">
        <x:v>4</x:v>
      </x:c>
      <x:c r="D500" s="30" t="n">
        <x:v>46505</x:v>
      </x:c>
      <x:c r="E500" s="30" t="n">
        <x:v>46478</x:v>
      </x:c>
      <x:c r="F500" s="30" t="n">
        <x:v>46505</x:v>
      </x:c>
      <x:c r="G500" s="3" t="str">
        <x:v>GL.CASH</x:v>
      </x:c>
      <x:c r="H500" s="3" t="str">
        <x:v>ENG</x:v>
      </x:c>
      <x:c r="I500" s="3" t="str">
        <x:v>PAYROLL</x:v>
      </x:c>
      <x:c r="J500" s="3" t="str">
        <x:v>MAP.ACTUAL.PAYROLL.SALARY.ENG.PAYROLL.ENG</x:v>
      </x:c>
      <x:c r="K500" s="3" t="str">
        <x:v>PPL.SALARY</x:v>
      </x:c>
      <x:c r="L500" s="3" t="str">
        <x:v>operating</x:v>
      </x:c>
      <x:c r="M500" s="3" t="str">
        <x:v>not_applicable</x:v>
      </x:c>
      <x:c r="N500" s="3" t="str">
        <x:v>not_applicable</x:v>
      </x:c>
      <x:c r="O500" s="3" t="str">
        <x:v>not_applicable</x:v>
      </x:c>
      <x:c r="P500" s="32" t="n">
        <x:v>0</x:v>
      </x:c>
      <x:c r="Q500" s="32" t="n">
        <x:v>7762.5</x:v>
      </x:c>
      <x:c r="R500" s="24" t="n">
        <x:f>P500-Q500</x:f>
        <x:v>-7762.5</x:v>
      </x:c>
      <x:c r="S500" s="18" t="n">
        <x:f>'D03_Accounts'!D11</x:f>
        <x:v>0</x:v>
      </x:c>
      <x:c r="T500" s="24" t="n">
        <x:f>R500*S500</x:f>
        <x:v>0</x:v>
      </x:c>
      <x:c r="U500" s="25" t="str">
        <x:f>'D03_Mappings'!E221</x:f>
        <x:v>cash</x:v>
      </x:c>
      <x:c r="V500" s="24" t="str">
        <x:f>IF(I500="",IF(U500="people","PAYROLL","UNMAPPED"),I500)</x:f>
        <x:v>PAYROLL</x:v>
      </x:c>
      <x:c r="W500" s="24" t="n">
        <x:f>IF(AND(G500="GL.CASH",L500="operating"),Q500,0)</x:f>
        <x:v>7762.5</x:v>
      </x:c>
      <x:c r="X500" s="24" t="n">
        <x:f>IF(AND(G500="GL.CASH",L500="operating"),P500,0)</x:f>
        <x:v>0</x:v>
      </x:c>
      <x:c r="Y500" s="24" t="n">
        <x:f>IF(AND(G500="GL.CASH",L500="investing"),Q500-P500,0)</x:f>
        <x:v>0</x:v>
      </x:c>
      <x:c r="Z500" s="24" t="n">
        <x:f>IF(AND(G500="GL.CASH",L500="financing"),P500,0)</x:f>
        <x:v>0</x:v>
      </x:c>
      <x:c r="AA500" s="24" t="n">
        <x:f>IF(AND(G500="GL.CASH",L500="financing"),Q500,0)</x:f>
        <x:v>0</x:v>
      </x:c>
    </x:row>
    <x:row r="501" ht="25" customHeight="1">
      <x:c r="A501" s="3" t="str">
        <x:v>ACT/PAYROLL-M04-P04/3</x:v>
      </x:c>
      <x:c r="B501" s="3" t="str">
        <x:v>PAYROLL-M04-P04</x:v>
      </x:c>
      <x:c r="C501" s="16" t="n">
        <x:v>4</x:v>
      </x:c>
      <x:c r="D501" s="30" t="n">
        <x:v>46505</x:v>
      </x:c>
      <x:c r="E501" s="30" t="n">
        <x:v>46478</x:v>
      </x:c>
      <x:c r="F501" s="30" t="n">
        <x:v>46505</x:v>
      </x:c>
      <x:c r="G501" s="3" t="str">
        <x:v>GL.PEOPLE.RV</x:v>
      </x:c>
      <x:c r="H501" s="3" t="str">
        <x:v>ENG</x:v>
      </x:c>
      <x:c r="I501" s="3" t="str">
        <x:v>PAYROLL</x:v>
      </x:c>
      <x:c r="J501" s="3" t="str">
        <x:v>MAP.ACTUAL.PAYROLL.RV.ENG.PAYROLL.ENG</x:v>
      </x:c>
      <x:c r="K501" s="3" t="str">
        <x:v>PPL.RV</x:v>
      </x:c>
      <x:c r="L501" s="3" t="str">
        <x:v>operating</x:v>
      </x:c>
      <x:c r="M501" s="3" t="str">
        <x:v>recurring</x:v>
      </x:c>
      <x:c r="N501" s="3" t="str">
        <x:v>committed</x:v>
      </x:c>
      <x:c r="O501" s="3" t="str">
        <x:v>fixed</x:v>
      </x:c>
      <x:c r="P501" s="32" t="n">
        <x:v>721.91</x:v>
      </x:c>
      <x:c r="Q501" s="32" t="n">
        <x:v>0</x:v>
      </x:c>
      <x:c r="R501" s="24" t="n">
        <x:f>P501-Q501</x:f>
        <x:v>721.91</x:v>
      </x:c>
      <x:c r="S501" s="18" t="n">
        <x:f>'D03_Accounts'!D92</x:f>
        <x:v>1</x:v>
      </x:c>
      <x:c r="T501" s="24" t="n">
        <x:f>R501*S501</x:f>
        <x:v>721.91</x:v>
      </x:c>
      <x:c r="U501" s="25" t="str">
        <x:f>'D03_Mappings'!E210</x:f>
        <x:v>people</x:v>
      </x:c>
      <x:c r="V501" s="24" t="str">
        <x:f>IF(I501="",IF(U501="people","PAYROLL","UNMAPPED"),I501)</x:f>
        <x:v>PAYROLL</x:v>
      </x:c>
      <x:c r="W501" s="24" t="n">
        <x:f>IF(AND(G501="GL.CASH",L501="operating"),Q501,0)</x:f>
        <x:v>0</x:v>
      </x:c>
      <x:c r="X501" s="24" t="n">
        <x:f>IF(AND(G501="GL.CASH",L501="operating"),P501,0)</x:f>
        <x:v>0</x:v>
      </x:c>
      <x:c r="Y501" s="24" t="n">
        <x:f>IF(AND(G501="GL.CASH",L501="investing"),Q501-P501,0)</x:f>
        <x:v>0</x:v>
      </x:c>
      <x:c r="Z501" s="24" t="n">
        <x:f>IF(AND(G501="GL.CASH",L501="financing"),P501,0)</x:f>
        <x:v>0</x:v>
      </x:c>
      <x:c r="AA501" s="24" t="n">
        <x:f>IF(AND(G501="GL.CASH",L501="financing"),Q501,0)</x:f>
        <x:v>0</x:v>
      </x:c>
    </x:row>
    <x:row r="502" ht="25" customHeight="1">
      <x:c r="A502" s="3" t="str">
        <x:v>ACT/PAYROLL-M04-P04/4</x:v>
      </x:c>
      <x:c r="B502" s="3" t="str">
        <x:v>PAYROLL-M04-P04</x:v>
      </x:c>
      <x:c r="C502" s="16" t="n">
        <x:v>4</x:v>
      </x:c>
      <x:c r="D502" s="30" t="n">
        <x:v>46505</x:v>
      </x:c>
      <x:c r="E502" s="30" t="n">
        <x:v>46478</x:v>
      </x:c>
      <x:c r="F502" s="30" t="n">
        <x:v>46505</x:v>
      </x:c>
      <x:c r="G502" s="3" t="str">
        <x:v>GL.CASH</x:v>
      </x:c>
      <x:c r="H502" s="3" t="str">
        <x:v>ENG</x:v>
      </x:c>
      <x:c r="I502" s="3" t="str">
        <x:v>PAYROLL</x:v>
      </x:c>
      <x:c r="J502" s="3" t="str">
        <x:v>MAP.ACTUAL.PAYROLL.RV.ENG.PAYROLL.ENG</x:v>
      </x:c>
      <x:c r="K502" s="3" t="str">
        <x:v>PPL.RV</x:v>
      </x:c>
      <x:c r="L502" s="3" t="str">
        <x:v>operating</x:v>
      </x:c>
      <x:c r="M502" s="3" t="str">
        <x:v>not_applicable</x:v>
      </x:c>
      <x:c r="N502" s="3" t="str">
        <x:v>not_applicable</x:v>
      </x:c>
      <x:c r="O502" s="3" t="str">
        <x:v>not_applicable</x:v>
      </x:c>
      <x:c r="P502" s="32" t="n">
        <x:v>0</x:v>
      </x:c>
      <x:c r="Q502" s="32" t="n">
        <x:v>721.91</x:v>
      </x:c>
      <x:c r="R502" s="24" t="n">
        <x:f>P502-Q502</x:f>
        <x:v>-721.91</x:v>
      </x:c>
      <x:c r="S502" s="18" t="n">
        <x:f>'D03_Accounts'!D11</x:f>
        <x:v>0</x:v>
      </x:c>
      <x:c r="T502" s="24" t="n">
        <x:f>R502*S502</x:f>
        <x:v>0</x:v>
      </x:c>
      <x:c r="U502" s="25" t="str">
        <x:f>'D03_Mappings'!E211</x:f>
        <x:v>cash</x:v>
      </x:c>
      <x:c r="V502" s="24" t="str">
        <x:f>IF(I502="",IF(U502="people","PAYROLL","UNMAPPED"),I502)</x:f>
        <x:v>PAYROLL</x:v>
      </x:c>
      <x:c r="W502" s="24" t="n">
        <x:f>IF(AND(G502="GL.CASH",L502="operating"),Q502,0)</x:f>
        <x:v>721.91</x:v>
      </x:c>
      <x:c r="X502" s="24" t="n">
        <x:f>IF(AND(G502="GL.CASH",L502="operating"),P502,0)</x:f>
        <x:v>0</x:v>
      </x:c>
      <x:c r="Y502" s="24" t="n">
        <x:f>IF(AND(G502="GL.CASH",L502="investing"),Q502-P502,0)</x:f>
        <x:v>0</x:v>
      </x:c>
      <x:c r="Z502" s="24" t="n">
        <x:f>IF(AND(G502="GL.CASH",L502="financing"),P502,0)</x:f>
        <x:v>0</x:v>
      </x:c>
      <x:c r="AA502" s="24" t="n">
        <x:f>IF(AND(G502="GL.CASH",L502="financing"),Q502,0)</x:f>
        <x:v>0</x:v>
      </x:c>
    </x:row>
    <x:row r="503" ht="25" customHeight="1">
      <x:c r="A503" s="3" t="str">
        <x:v>ACT/PAYROLL-M04-P04/5</x:v>
      </x:c>
      <x:c r="B503" s="3" t="str">
        <x:v>PAYROLL-M04-P04</x:v>
      </x:c>
      <x:c r="C503" s="16" t="n">
        <x:v>4</x:v>
      </x:c>
      <x:c r="D503" s="30" t="n">
        <x:v>46505</x:v>
      </x:c>
      <x:c r="E503" s="30" t="n">
        <x:v>46478</x:v>
      </x:c>
      <x:c r="F503" s="30" t="n">
        <x:v>46505</x:v>
      </x:c>
      <x:c r="G503" s="3" t="str">
        <x:v>GL.PEOPLE.AV</x:v>
      </x:c>
      <x:c r="H503" s="3" t="str">
        <x:v>ENG</x:v>
      </x:c>
      <x:c r="I503" s="3" t="str">
        <x:v>PAYROLL</x:v>
      </x:c>
      <x:c r="J503" s="3" t="str">
        <x:v>MAP.ACTUAL.PAYROLL.AV.ENG.PAYROLL.ENG</x:v>
      </x:c>
      <x:c r="K503" s="3" t="str">
        <x:v>PPL.AV</x:v>
      </x:c>
      <x:c r="L503" s="3" t="str">
        <x:v>operating</x:v>
      </x:c>
      <x:c r="M503" s="3" t="str">
        <x:v>recurring</x:v>
      </x:c>
      <x:c r="N503" s="3" t="str">
        <x:v>committed</x:v>
      </x:c>
      <x:c r="O503" s="3" t="str">
        <x:v>fixed</x:v>
      </x:c>
      <x:c r="P503" s="32" t="n">
        <x:v>100.91</x:v>
      </x:c>
      <x:c r="Q503" s="32" t="n">
        <x:v>0</x:v>
      </x:c>
      <x:c r="R503" s="24" t="n">
        <x:f>P503-Q503</x:f>
        <x:v>100.91</x:v>
      </x:c>
      <x:c r="S503" s="18" t="n">
        <x:f>'D03_Accounts'!D93</x:f>
        <x:v>1</x:v>
      </x:c>
      <x:c r="T503" s="24" t="n">
        <x:f>R503*S503</x:f>
        <x:v>100.91</x:v>
      </x:c>
      <x:c r="U503" s="25" t="str">
        <x:f>'D03_Mappings'!E160</x:f>
        <x:v>people</x:v>
      </x:c>
      <x:c r="V503" s="24" t="str">
        <x:f>IF(I503="",IF(U503="people","PAYROLL","UNMAPPED"),I503)</x:f>
        <x:v>PAYROLL</x:v>
      </x:c>
      <x:c r="W503" s="24" t="n">
        <x:f>IF(AND(G503="GL.CASH",L503="operating"),Q503,0)</x:f>
        <x:v>0</x:v>
      </x:c>
      <x:c r="X503" s="24" t="n">
        <x:f>IF(AND(G503="GL.CASH",L503="operating"),P503,0)</x:f>
        <x:v>0</x:v>
      </x:c>
      <x:c r="Y503" s="24" t="n">
        <x:f>IF(AND(G503="GL.CASH",L503="investing"),Q503-P503,0)</x:f>
        <x:v>0</x:v>
      </x:c>
      <x:c r="Z503" s="24" t="n">
        <x:f>IF(AND(G503="GL.CASH",L503="financing"),P503,0)</x:f>
        <x:v>0</x:v>
      </x:c>
      <x:c r="AA503" s="24" t="n">
        <x:f>IF(AND(G503="GL.CASH",L503="financing"),Q503,0)</x:f>
        <x:v>0</x:v>
      </x:c>
    </x:row>
    <x:row r="504" ht="25" customHeight="1">
      <x:c r="A504" s="3" t="str">
        <x:v>ACT/PAYROLL-M04-P04/6</x:v>
      </x:c>
      <x:c r="B504" s="3" t="str">
        <x:v>PAYROLL-M04-P04</x:v>
      </x:c>
      <x:c r="C504" s="16" t="n">
        <x:v>4</x:v>
      </x:c>
      <x:c r="D504" s="30" t="n">
        <x:v>46505</x:v>
      </x:c>
      <x:c r="E504" s="30" t="n">
        <x:v>46478</x:v>
      </x:c>
      <x:c r="F504" s="30" t="n">
        <x:v>46505</x:v>
      </x:c>
      <x:c r="G504" s="3" t="str">
        <x:v>GL.CASH</x:v>
      </x:c>
      <x:c r="H504" s="3" t="str">
        <x:v>ENG</x:v>
      </x:c>
      <x:c r="I504" s="3" t="str">
        <x:v>PAYROLL</x:v>
      </x:c>
      <x:c r="J504" s="3" t="str">
        <x:v>MAP.ACTUAL.PAYROLL.AV.ENG.PAYROLL.ENG</x:v>
      </x:c>
      <x:c r="K504" s="3" t="str">
        <x:v>PPL.AV</x:v>
      </x:c>
      <x:c r="L504" s="3" t="str">
        <x:v>operating</x:v>
      </x:c>
      <x:c r="M504" s="3" t="str">
        <x:v>not_applicable</x:v>
      </x:c>
      <x:c r="N504" s="3" t="str">
        <x:v>not_applicable</x:v>
      </x:c>
      <x:c r="O504" s="3" t="str">
        <x:v>not_applicable</x:v>
      </x:c>
      <x:c r="P504" s="32" t="n">
        <x:v>0</x:v>
      </x:c>
      <x:c r="Q504" s="32" t="n">
        <x:v>100.91</x:v>
      </x:c>
      <x:c r="R504" s="24" t="n">
        <x:f>P504-Q504</x:f>
        <x:v>-100.91</x:v>
      </x:c>
      <x:c r="S504" s="18" t="n">
        <x:f>'D03_Accounts'!D11</x:f>
        <x:v>0</x:v>
      </x:c>
      <x:c r="T504" s="24" t="n">
        <x:f>R504*S504</x:f>
        <x:v>0</x:v>
      </x:c>
      <x:c r="U504" s="25" t="str">
        <x:f>'D03_Mappings'!E161</x:f>
        <x:v>cash</x:v>
      </x:c>
      <x:c r="V504" s="24" t="str">
        <x:f>IF(I504="",IF(U504="people","PAYROLL","UNMAPPED"),I504)</x:f>
        <x:v>PAYROLL</x:v>
      </x:c>
      <x:c r="W504" s="24" t="n">
        <x:f>IF(AND(G504="GL.CASH",L504="operating"),Q504,0)</x:f>
        <x:v>100.91</x:v>
      </x:c>
      <x:c r="X504" s="24" t="n">
        <x:f>IF(AND(G504="GL.CASH",L504="operating"),P504,0)</x:f>
        <x:v>0</x:v>
      </x:c>
      <x:c r="Y504" s="24" t="n">
        <x:f>IF(AND(G504="GL.CASH",L504="investing"),Q504-P504,0)</x:f>
        <x:v>0</x:v>
      </x:c>
      <x:c r="Z504" s="24" t="n">
        <x:f>IF(AND(G504="GL.CASH",L504="financing"),P504,0)</x:f>
        <x:v>0</x:v>
      </x:c>
      <x:c r="AA504" s="24" t="n">
        <x:f>IF(AND(G504="GL.CASH",L504="financing"),Q504,0)</x:f>
        <x:v>0</x:v>
      </x:c>
    </x:row>
    <x:row r="505" ht="25" customHeight="1">
      <x:c r="A505" s="3" t="str">
        <x:v>ACT/PAYROLL-M04-P04/7</x:v>
      </x:c>
      <x:c r="B505" s="3" t="str">
        <x:v>PAYROLL-M04-P04</x:v>
      </x:c>
      <x:c r="C505" s="16" t="n">
        <x:v>4</x:v>
      </x:c>
      <x:c r="D505" s="30" t="n">
        <x:v>46505</x:v>
      </x:c>
      <x:c r="E505" s="30" t="n">
        <x:v>46478</x:v>
      </x:c>
      <x:c r="F505" s="30" t="n">
        <x:v>46505</x:v>
      </x:c>
      <x:c r="G505" s="3" t="str">
        <x:v>GL.PEOPLE.KV</x:v>
      </x:c>
      <x:c r="H505" s="3" t="str">
        <x:v>ENG</x:v>
      </x:c>
      <x:c r="I505" s="3" t="str">
        <x:v>PAYROLL</x:v>
      </x:c>
      <x:c r="J505" s="3" t="str">
        <x:v>MAP.ACTUAL.PAYROLL.KV.ENG.PAYROLL.ENG</x:v>
      </x:c>
      <x:c r="K505" s="3" t="str">
        <x:v>PPL.KV</x:v>
      </x:c>
      <x:c r="L505" s="3" t="str">
        <x:v>operating</x:v>
      </x:c>
      <x:c r="M505" s="3" t="str">
        <x:v>recurring</x:v>
      </x:c>
      <x:c r="N505" s="3" t="str">
        <x:v>committed</x:v>
      </x:c>
      <x:c r="O505" s="3" t="str">
        <x:v>fixed</x:v>
      </x:c>
      <x:c r="P505" s="32" t="n">
        <x:v>564.19</x:v>
      </x:c>
      <x:c r="Q505" s="32" t="n">
        <x:v>0</x:v>
      </x:c>
      <x:c r="R505" s="24" t="n">
        <x:f>P505-Q505</x:f>
        <x:v>564.19</x:v>
      </x:c>
      <x:c r="S505" s="18" t="n">
        <x:f>'D03_Accounts'!D94</x:f>
        <x:v>1</x:v>
      </x:c>
      <x:c r="T505" s="24" t="n">
        <x:f>R505*S505</x:f>
        <x:v>564.19</x:v>
      </x:c>
      <x:c r="U505" s="25" t="str">
        <x:f>'D03_Mappings'!E190</x:f>
        <x:v>people</x:v>
      </x:c>
      <x:c r="V505" s="24" t="str">
        <x:f>IF(I505="",IF(U505="people","PAYROLL","UNMAPPED"),I505)</x:f>
        <x:v>PAYROLL</x:v>
      </x:c>
      <x:c r="W505" s="24" t="n">
        <x:f>IF(AND(G505="GL.CASH",L505="operating"),Q505,0)</x:f>
        <x:v>0</x:v>
      </x:c>
      <x:c r="X505" s="24" t="n">
        <x:f>IF(AND(G505="GL.CASH",L505="operating"),P505,0)</x:f>
        <x:v>0</x:v>
      </x:c>
      <x:c r="Y505" s="24" t="n">
        <x:f>IF(AND(G505="GL.CASH",L505="investing"),Q505-P505,0)</x:f>
        <x:v>0</x:v>
      </x:c>
      <x:c r="Z505" s="24" t="n">
        <x:f>IF(AND(G505="GL.CASH",L505="financing"),P505,0)</x:f>
        <x:v>0</x:v>
      </x:c>
      <x:c r="AA505" s="24" t="n">
        <x:f>IF(AND(G505="GL.CASH",L505="financing"),Q505,0)</x:f>
        <x:v>0</x:v>
      </x:c>
    </x:row>
    <x:row r="506" ht="25" customHeight="1">
      <x:c r="A506" s="3" t="str">
        <x:v>ACT/PAYROLL-M04-P04/8</x:v>
      </x:c>
      <x:c r="B506" s="3" t="str">
        <x:v>PAYROLL-M04-P04</x:v>
      </x:c>
      <x:c r="C506" s="16" t="n">
        <x:v>4</x:v>
      </x:c>
      <x:c r="D506" s="30" t="n">
        <x:v>46505</x:v>
      </x:c>
      <x:c r="E506" s="30" t="n">
        <x:v>46478</x:v>
      </x:c>
      <x:c r="F506" s="30" t="n">
        <x:v>46505</x:v>
      </x:c>
      <x:c r="G506" s="3" t="str">
        <x:v>GL.CASH</x:v>
      </x:c>
      <x:c r="H506" s="3" t="str">
        <x:v>ENG</x:v>
      </x:c>
      <x:c r="I506" s="3" t="str">
        <x:v>PAYROLL</x:v>
      </x:c>
      <x:c r="J506" s="3" t="str">
        <x:v>MAP.ACTUAL.PAYROLL.KV.ENG.PAYROLL.ENG</x:v>
      </x:c>
      <x:c r="K506" s="3" t="str">
        <x:v>PPL.KV</x:v>
      </x:c>
      <x:c r="L506" s="3" t="str">
        <x:v>operating</x:v>
      </x:c>
      <x:c r="M506" s="3" t="str">
        <x:v>not_applicable</x:v>
      </x:c>
      <x:c r="N506" s="3" t="str">
        <x:v>not_applicable</x:v>
      </x:c>
      <x:c r="O506" s="3" t="str">
        <x:v>not_applicable</x:v>
      </x:c>
      <x:c r="P506" s="32" t="n">
        <x:v>0</x:v>
      </x:c>
      <x:c r="Q506" s="32" t="n">
        <x:v>564.19</x:v>
      </x:c>
      <x:c r="R506" s="24" t="n">
        <x:f>P506-Q506</x:f>
        <x:v>-564.19</x:v>
      </x:c>
      <x:c r="S506" s="18" t="n">
        <x:f>'D03_Accounts'!D11</x:f>
        <x:v>0</x:v>
      </x:c>
      <x:c r="T506" s="24" t="n">
        <x:f>R506*S506</x:f>
        <x:v>0</x:v>
      </x:c>
      <x:c r="U506" s="25" t="str">
        <x:f>'D03_Mappings'!E191</x:f>
        <x:v>cash</x:v>
      </x:c>
      <x:c r="V506" s="24" t="str">
        <x:f>IF(I506="",IF(U506="people","PAYROLL","UNMAPPED"),I506)</x:f>
        <x:v>PAYROLL</x:v>
      </x:c>
      <x:c r="W506" s="24" t="n">
        <x:f>IF(AND(G506="GL.CASH",L506="operating"),Q506,0)</x:f>
        <x:v>564.19</x:v>
      </x:c>
      <x:c r="X506" s="24" t="n">
        <x:f>IF(AND(G506="GL.CASH",L506="operating"),P506,0)</x:f>
        <x:v>0</x:v>
      </x:c>
      <x:c r="Y506" s="24" t="n">
        <x:f>IF(AND(G506="GL.CASH",L506="investing"),Q506-P506,0)</x:f>
        <x:v>0</x:v>
      </x:c>
      <x:c r="Z506" s="24" t="n">
        <x:f>IF(AND(G506="GL.CASH",L506="financing"),P506,0)</x:f>
        <x:v>0</x:v>
      </x:c>
      <x:c r="AA506" s="24" t="n">
        <x:f>IF(AND(G506="GL.CASH",L506="financing"),Q506,0)</x:f>
        <x:v>0</x:v>
      </x:c>
    </x:row>
    <x:row r="507" ht="25" customHeight="1">
      <x:c r="A507" s="3" t="str">
        <x:v>ACT/PAYROLL-M04-P04/9</x:v>
      </x:c>
      <x:c r="B507" s="3" t="str">
        <x:v>PAYROLL-M04-P04</x:v>
      </x:c>
      <x:c r="C507" s="16" t="n">
        <x:v>4</x:v>
      </x:c>
      <x:c r="D507" s="30" t="n">
        <x:v>46505</x:v>
      </x:c>
      <x:c r="E507" s="30" t="n">
        <x:v>46478</x:v>
      </x:c>
      <x:c r="F507" s="30" t="n">
        <x:v>46505</x:v>
      </x:c>
      <x:c r="G507" s="3" t="str">
        <x:v>GL.PEOPLE.PV</x:v>
      </x:c>
      <x:c r="H507" s="3" t="str">
        <x:v>ENG</x:v>
      </x:c>
      <x:c r="I507" s="3" t="str">
        <x:v>PAYROLL</x:v>
      </x:c>
      <x:c r="J507" s="3" t="str">
        <x:v>MAP.ACTUAL.PAYROLL.PV.ENG.PAYROLL.ENG</x:v>
      </x:c>
      <x:c r="K507" s="3" t="str">
        <x:v>PPL.PV</x:v>
      </x:c>
      <x:c r="L507" s="3" t="str">
        <x:v>operating</x:v>
      </x:c>
      <x:c r="M507" s="3" t="str">
        <x:v>recurring</x:v>
      </x:c>
      <x:c r="N507" s="3" t="str">
        <x:v>committed</x:v>
      </x:c>
      <x:c r="O507" s="3" t="str">
        <x:v>fixed</x:v>
      </x:c>
      <x:c r="P507" s="32" t="n">
        <x:v>114.75</x:v>
      </x:c>
      <x:c r="Q507" s="32" t="n">
        <x:v>0</x:v>
      </x:c>
      <x:c r="R507" s="24" t="n">
        <x:f>P507-Q507</x:f>
        <x:v>114.75</x:v>
      </x:c>
      <x:c r="S507" s="18" t="n">
        <x:f>'D03_Accounts'!D95</x:f>
        <x:v>1</x:v>
      </x:c>
      <x:c r="T507" s="24" t="n">
        <x:f>R507*S507</x:f>
        <x:v>114.75</x:v>
      </x:c>
      <x:c r="U507" s="25" t="str">
        <x:f>'D03_Mappings'!E200</x:f>
        <x:v>people</x:v>
      </x:c>
      <x:c r="V507" s="24" t="str">
        <x:f>IF(I507="",IF(U507="people","PAYROLL","UNMAPPED"),I507)</x:f>
        <x:v>PAYROLL</x:v>
      </x:c>
      <x:c r="W507" s="24" t="n">
        <x:f>IF(AND(G507="GL.CASH",L507="operating"),Q507,0)</x:f>
        <x:v>0</x:v>
      </x:c>
      <x:c r="X507" s="24" t="n">
        <x:f>IF(AND(G507="GL.CASH",L507="operating"),P507,0)</x:f>
        <x:v>0</x:v>
      </x:c>
      <x:c r="Y507" s="24" t="n">
        <x:f>IF(AND(G507="GL.CASH",L507="investing"),Q507-P507,0)</x:f>
        <x:v>0</x:v>
      </x:c>
      <x:c r="Z507" s="24" t="n">
        <x:f>IF(AND(G507="GL.CASH",L507="financing"),P507,0)</x:f>
        <x:v>0</x:v>
      </x:c>
      <x:c r="AA507" s="24" t="n">
        <x:f>IF(AND(G507="GL.CASH",L507="financing"),Q507,0)</x:f>
        <x:v>0</x:v>
      </x:c>
    </x:row>
    <x:row r="508" ht="25" customHeight="1">
      <x:c r="A508" s="3" t="str">
        <x:v>ACT/PAYROLL-M04-P04/10</x:v>
      </x:c>
      <x:c r="B508" s="3" t="str">
        <x:v>PAYROLL-M04-P04</x:v>
      </x:c>
      <x:c r="C508" s="16" t="n">
        <x:v>4</x:v>
      </x:c>
      <x:c r="D508" s="30" t="n">
        <x:v>46505</x:v>
      </x:c>
      <x:c r="E508" s="30" t="n">
        <x:v>46478</x:v>
      </x:c>
      <x:c r="F508" s="30" t="n">
        <x:v>46505</x:v>
      </x:c>
      <x:c r="G508" s="3" t="str">
        <x:v>GL.CASH</x:v>
      </x:c>
      <x:c r="H508" s="3" t="str">
        <x:v>ENG</x:v>
      </x:c>
      <x:c r="I508" s="3" t="str">
        <x:v>PAYROLL</x:v>
      </x:c>
      <x:c r="J508" s="3" t="str">
        <x:v>MAP.ACTUAL.PAYROLL.PV.ENG.PAYROLL.ENG</x:v>
      </x:c>
      <x:c r="K508" s="3" t="str">
        <x:v>PPL.PV</x:v>
      </x:c>
      <x:c r="L508" s="3" t="str">
        <x:v>operating</x:v>
      </x:c>
      <x:c r="M508" s="3" t="str">
        <x:v>not_applicable</x:v>
      </x:c>
      <x:c r="N508" s="3" t="str">
        <x:v>not_applicable</x:v>
      </x:c>
      <x:c r="O508" s="3" t="str">
        <x:v>not_applicable</x:v>
      </x:c>
      <x:c r="P508" s="32" t="n">
        <x:v>0</x:v>
      </x:c>
      <x:c r="Q508" s="32" t="n">
        <x:v>114.75</x:v>
      </x:c>
      <x:c r="R508" s="24" t="n">
        <x:f>P508-Q508</x:f>
        <x:v>-114.75</x:v>
      </x:c>
      <x:c r="S508" s="18" t="n">
        <x:f>'D03_Accounts'!D11</x:f>
        <x:v>0</x:v>
      </x:c>
      <x:c r="T508" s="24" t="n">
        <x:f>R508*S508</x:f>
        <x:v>0</x:v>
      </x:c>
      <x:c r="U508" s="25" t="str">
        <x:f>'D03_Mappings'!E201</x:f>
        <x:v>cash</x:v>
      </x:c>
      <x:c r="V508" s="24" t="str">
        <x:f>IF(I508="",IF(U508="people","PAYROLL","UNMAPPED"),I508)</x:f>
        <x:v>PAYROLL</x:v>
      </x:c>
      <x:c r="W508" s="24" t="n">
        <x:f>IF(AND(G508="GL.CASH",L508="operating"),Q508,0)</x:f>
        <x:v>114.75</x:v>
      </x:c>
      <x:c r="X508" s="24" t="n">
        <x:f>IF(AND(G508="GL.CASH",L508="operating"),P508,0)</x:f>
        <x:v>0</x:v>
      </x:c>
      <x:c r="Y508" s="24" t="n">
        <x:f>IF(AND(G508="GL.CASH",L508="investing"),Q508-P508,0)</x:f>
        <x:v>0</x:v>
      </x:c>
      <x:c r="Z508" s="24" t="n">
        <x:f>IF(AND(G508="GL.CASH",L508="financing"),P508,0)</x:f>
        <x:v>0</x:v>
      </x:c>
      <x:c r="AA508" s="24" t="n">
        <x:f>IF(AND(G508="GL.CASH",L508="financing"),Q508,0)</x:f>
        <x:v>0</x:v>
      </x:c>
    </x:row>
    <x:row r="509" ht="25" customHeight="1">
      <x:c r="A509" s="3" t="str">
        <x:v>ACT/PAYROLL-M04-P04/11</x:v>
      </x:c>
      <x:c r="B509" s="3" t="str">
        <x:v>PAYROLL-M04-P04</x:v>
      </x:c>
      <x:c r="C509" s="16" t="n">
        <x:v>4</x:v>
      </x:c>
      <x:c r="D509" s="30" t="n">
        <x:v>46505</x:v>
      </x:c>
      <x:c r="E509" s="30" t="n">
        <x:v>46478</x:v>
      </x:c>
      <x:c r="F509" s="30" t="n">
        <x:v>46505</x:v>
      </x:c>
      <x:c r="G509" s="3" t="str">
        <x:v>GL.PEOPLE.U1</x:v>
      </x:c>
      <x:c r="H509" s="3" t="str">
        <x:v>ENG</x:v>
      </x:c>
      <x:c r="I509" s="3" t="str">
        <x:v>PAYROLL</x:v>
      </x:c>
      <x:c r="J509" s="3" t="str">
        <x:v>MAP.ACTUAL.PAYROLL.U1.ENG.PAYROLL.ENG</x:v>
      </x:c>
      <x:c r="K509" s="3" t="str">
        <x:v>PPL.U1</x:v>
      </x:c>
      <x:c r="L509" s="3" t="str">
        <x:v>operating</x:v>
      </x:c>
      <x:c r="M509" s="3" t="str">
        <x:v>recurring</x:v>
      </x:c>
      <x:c r="N509" s="3" t="str">
        <x:v>committed</x:v>
      </x:c>
      <x:c r="O509" s="3" t="str">
        <x:v>fixed</x:v>
      </x:c>
      <x:c r="P509" s="32" t="n">
        <x:v>163.01</x:v>
      </x:c>
      <x:c r="Q509" s="32" t="n">
        <x:v>0</x:v>
      </x:c>
      <x:c r="R509" s="24" t="n">
        <x:f>P509-Q509</x:f>
        <x:v>163.01</x:v>
      </x:c>
      <x:c r="S509" s="18" t="n">
        <x:f>'D03_Accounts'!D96</x:f>
        <x:v>1</x:v>
      </x:c>
      <x:c r="T509" s="24" t="n">
        <x:f>R509*S509</x:f>
        <x:v>163.01</x:v>
      </x:c>
      <x:c r="U509" s="25" t="str">
        <x:f>'D03_Mappings'!E230</x:f>
        <x:v>people</x:v>
      </x:c>
      <x:c r="V509" s="24" t="str">
        <x:f>IF(I509="",IF(U509="people","PAYROLL","UNMAPPED"),I509)</x:f>
        <x:v>PAYROLL</x:v>
      </x:c>
      <x:c r="W509" s="24" t="n">
        <x:f>IF(AND(G509="GL.CASH",L509="operating"),Q509,0)</x:f>
        <x:v>0</x:v>
      </x:c>
      <x:c r="X509" s="24" t="n">
        <x:f>IF(AND(G509="GL.CASH",L509="operating"),P509,0)</x:f>
        <x:v>0</x:v>
      </x:c>
      <x:c r="Y509" s="24" t="n">
        <x:f>IF(AND(G509="GL.CASH",L509="investing"),Q509-P509,0)</x:f>
        <x:v>0</x:v>
      </x:c>
      <x:c r="Z509" s="24" t="n">
        <x:f>IF(AND(G509="GL.CASH",L509="financing"),P509,0)</x:f>
        <x:v>0</x:v>
      </x:c>
      <x:c r="AA509" s="24" t="n">
        <x:f>IF(AND(G509="GL.CASH",L509="financing"),Q509,0)</x:f>
        <x:v>0</x:v>
      </x:c>
    </x:row>
    <x:row r="510" ht="25" customHeight="1">
      <x:c r="A510" s="3" t="str">
        <x:v>ACT/PAYROLL-M04-P04/12</x:v>
      </x:c>
      <x:c r="B510" s="3" t="str">
        <x:v>PAYROLL-M04-P04</x:v>
      </x:c>
      <x:c r="C510" s="16" t="n">
        <x:v>4</x:v>
      </x:c>
      <x:c r="D510" s="30" t="n">
        <x:v>46505</x:v>
      </x:c>
      <x:c r="E510" s="30" t="n">
        <x:v>46478</x:v>
      </x:c>
      <x:c r="F510" s="30" t="n">
        <x:v>46505</x:v>
      </x:c>
      <x:c r="G510" s="3" t="str">
        <x:v>GL.CASH</x:v>
      </x:c>
      <x:c r="H510" s="3" t="str">
        <x:v>ENG</x:v>
      </x:c>
      <x:c r="I510" s="3" t="str">
        <x:v>PAYROLL</x:v>
      </x:c>
      <x:c r="J510" s="3" t="str">
        <x:v>MAP.ACTUAL.PAYROLL.U1.ENG.PAYROLL.ENG</x:v>
      </x:c>
      <x:c r="K510" s="3" t="str">
        <x:v>PPL.U1</x:v>
      </x:c>
      <x:c r="L510" s="3" t="str">
        <x:v>operating</x:v>
      </x:c>
      <x:c r="M510" s="3" t="str">
        <x:v>not_applicable</x:v>
      </x:c>
      <x:c r="N510" s="3" t="str">
        <x:v>not_applicable</x:v>
      </x:c>
      <x:c r="O510" s="3" t="str">
        <x:v>not_applicable</x:v>
      </x:c>
      <x:c r="P510" s="32" t="n">
        <x:v>0</x:v>
      </x:c>
      <x:c r="Q510" s="32" t="n">
        <x:v>163.01</x:v>
      </x:c>
      <x:c r="R510" s="24" t="n">
        <x:f>P510-Q510</x:f>
        <x:v>-163.01</x:v>
      </x:c>
      <x:c r="S510" s="18" t="n">
        <x:f>'D03_Accounts'!D11</x:f>
        <x:v>0</x:v>
      </x:c>
      <x:c r="T510" s="24" t="n">
        <x:f>R510*S510</x:f>
        <x:v>0</x:v>
      </x:c>
      <x:c r="U510" s="25" t="str">
        <x:f>'D03_Mappings'!E231</x:f>
        <x:v>cash</x:v>
      </x:c>
      <x:c r="V510" s="24" t="str">
        <x:f>IF(I510="",IF(U510="people","PAYROLL","UNMAPPED"),I510)</x:f>
        <x:v>PAYROLL</x:v>
      </x:c>
      <x:c r="W510" s="24" t="n">
        <x:f>IF(AND(G510="GL.CASH",L510="operating"),Q510,0)</x:f>
        <x:v>163.01</x:v>
      </x:c>
      <x:c r="X510" s="24" t="n">
        <x:f>IF(AND(G510="GL.CASH",L510="operating"),P510,0)</x:f>
        <x:v>0</x:v>
      </x:c>
      <x:c r="Y510" s="24" t="n">
        <x:f>IF(AND(G510="GL.CASH",L510="investing"),Q510-P510,0)</x:f>
        <x:v>0</x:v>
      </x:c>
      <x:c r="Z510" s="24" t="n">
        <x:f>IF(AND(G510="GL.CASH",L510="financing"),P510,0)</x:f>
        <x:v>0</x:v>
      </x:c>
      <x:c r="AA510" s="24" t="n">
        <x:f>IF(AND(G510="GL.CASH",L510="financing"),Q510,0)</x:f>
        <x:v>0</x:v>
      </x:c>
    </x:row>
    <x:row r="511" ht="25" customHeight="1">
      <x:c r="A511" s="3" t="str">
        <x:v>ACT/PAYROLL-M04-P04/13</x:v>
      </x:c>
      <x:c r="B511" s="3" t="str">
        <x:v>PAYROLL-M04-P04</x:v>
      </x:c>
      <x:c r="C511" s="16" t="n">
        <x:v>4</x:v>
      </x:c>
      <x:c r="D511" s="30" t="n">
        <x:v>46505</x:v>
      </x:c>
      <x:c r="E511" s="30" t="n">
        <x:v>46478</x:v>
      </x:c>
      <x:c r="F511" s="30" t="n">
        <x:v>46505</x:v>
      </x:c>
      <x:c r="G511" s="3" t="str">
        <x:v>GL.PEOPLE.U2</x:v>
      </x:c>
      <x:c r="H511" s="3" t="str">
        <x:v>ENG</x:v>
      </x:c>
      <x:c r="I511" s="3" t="str">
        <x:v>PAYROLL</x:v>
      </x:c>
      <x:c r="J511" s="3" t="str">
        <x:v>MAP.ACTUAL.PAYROLL.U2.ENG.PAYROLL.ENG</x:v>
      </x:c>
      <x:c r="K511" s="3" t="str">
        <x:v>PPL.U2</x:v>
      </x:c>
      <x:c r="L511" s="3" t="str">
        <x:v>operating</x:v>
      </x:c>
      <x:c r="M511" s="3" t="str">
        <x:v>recurring</x:v>
      </x:c>
      <x:c r="N511" s="3" t="str">
        <x:v>committed</x:v>
      </x:c>
      <x:c r="O511" s="3" t="str">
        <x:v>fixed</x:v>
      </x:c>
      <x:c r="P511" s="32" t="n">
        <x:v>34.16</x:v>
      </x:c>
      <x:c r="Q511" s="32" t="n">
        <x:v>0</x:v>
      </x:c>
      <x:c r="R511" s="24" t="n">
        <x:f>P511-Q511</x:f>
        <x:v>34.16</x:v>
      </x:c>
      <x:c r="S511" s="18" t="n">
        <x:f>'D03_Accounts'!D97</x:f>
        <x:v>1</x:v>
      </x:c>
      <x:c r="T511" s="24" t="n">
        <x:f>R511*S511</x:f>
        <x:v>34.16</x:v>
      </x:c>
      <x:c r="U511" s="25" t="str">
        <x:f>'D03_Mappings'!E240</x:f>
        <x:v>people</x:v>
      </x:c>
      <x:c r="V511" s="24" t="str">
        <x:f>IF(I511="",IF(U511="people","PAYROLL","UNMAPPED"),I511)</x:f>
        <x:v>PAYROLL</x:v>
      </x:c>
      <x:c r="W511" s="24" t="n">
        <x:f>IF(AND(G511="GL.CASH",L511="operating"),Q511,0)</x:f>
        <x:v>0</x:v>
      </x:c>
      <x:c r="X511" s="24" t="n">
        <x:f>IF(AND(G511="GL.CASH",L511="operating"),P511,0)</x:f>
        <x:v>0</x:v>
      </x:c>
      <x:c r="Y511" s="24" t="n">
        <x:f>IF(AND(G511="GL.CASH",L511="investing"),Q511-P511,0)</x:f>
        <x:v>0</x:v>
      </x:c>
      <x:c r="Z511" s="24" t="n">
        <x:f>IF(AND(G511="GL.CASH",L511="financing"),P511,0)</x:f>
        <x:v>0</x:v>
      </x:c>
      <x:c r="AA511" s="24" t="n">
        <x:f>IF(AND(G511="GL.CASH",L511="financing"),Q511,0)</x:f>
        <x:v>0</x:v>
      </x:c>
    </x:row>
    <x:row r="512" ht="25" customHeight="1">
      <x:c r="A512" s="3" t="str">
        <x:v>ACT/PAYROLL-M04-P04/14</x:v>
      </x:c>
      <x:c r="B512" s="3" t="str">
        <x:v>PAYROLL-M04-P04</x:v>
      </x:c>
      <x:c r="C512" s="16" t="n">
        <x:v>4</x:v>
      </x:c>
      <x:c r="D512" s="30" t="n">
        <x:v>46505</x:v>
      </x:c>
      <x:c r="E512" s="30" t="n">
        <x:v>46478</x:v>
      </x:c>
      <x:c r="F512" s="30" t="n">
        <x:v>46505</x:v>
      </x:c>
      <x:c r="G512" s="3" t="str">
        <x:v>GL.CASH</x:v>
      </x:c>
      <x:c r="H512" s="3" t="str">
        <x:v>ENG</x:v>
      </x:c>
      <x:c r="I512" s="3" t="str">
        <x:v>PAYROLL</x:v>
      </x:c>
      <x:c r="J512" s="3" t="str">
        <x:v>MAP.ACTUAL.PAYROLL.U2.ENG.PAYROLL.ENG</x:v>
      </x:c>
      <x:c r="K512" s="3" t="str">
        <x:v>PPL.U2</x:v>
      </x:c>
      <x:c r="L512" s="3" t="str">
        <x:v>operating</x:v>
      </x:c>
      <x:c r="M512" s="3" t="str">
        <x:v>not_applicable</x:v>
      </x:c>
      <x:c r="N512" s="3" t="str">
        <x:v>not_applicable</x:v>
      </x:c>
      <x:c r="O512" s="3" t="str">
        <x:v>not_applicable</x:v>
      </x:c>
      <x:c r="P512" s="32" t="n">
        <x:v>0</x:v>
      </x:c>
      <x:c r="Q512" s="32" t="n">
        <x:v>34.16</x:v>
      </x:c>
      <x:c r="R512" s="24" t="n">
        <x:f>P512-Q512</x:f>
        <x:v>-34.16</x:v>
      </x:c>
      <x:c r="S512" s="18" t="n">
        <x:f>'D03_Accounts'!D11</x:f>
        <x:v>0</x:v>
      </x:c>
      <x:c r="T512" s="24" t="n">
        <x:f>R512*S512</x:f>
        <x:v>0</x:v>
      </x:c>
      <x:c r="U512" s="25" t="str">
        <x:f>'D03_Mappings'!E241</x:f>
        <x:v>cash</x:v>
      </x:c>
      <x:c r="V512" s="24" t="str">
        <x:f>IF(I512="",IF(U512="people","PAYROLL","UNMAPPED"),I512)</x:f>
        <x:v>PAYROLL</x:v>
      </x:c>
      <x:c r="W512" s="24" t="n">
        <x:f>IF(AND(G512="GL.CASH",L512="operating"),Q512,0)</x:f>
        <x:v>34.16</x:v>
      </x:c>
      <x:c r="X512" s="24" t="n">
        <x:f>IF(AND(G512="GL.CASH",L512="operating"),P512,0)</x:f>
        <x:v>0</x:v>
      </x:c>
      <x:c r="Y512" s="24" t="n">
        <x:f>IF(AND(G512="GL.CASH",L512="investing"),Q512-P512,0)</x:f>
        <x:v>0</x:v>
      </x:c>
      <x:c r="Z512" s="24" t="n">
        <x:f>IF(AND(G512="GL.CASH",L512="financing"),P512,0)</x:f>
        <x:v>0</x:v>
      </x:c>
      <x:c r="AA512" s="24" t="n">
        <x:f>IF(AND(G512="GL.CASH",L512="financing"),Q512,0)</x:f>
        <x:v>0</x:v>
      </x:c>
    </x:row>
    <x:row r="513" ht="25" customHeight="1">
      <x:c r="A513" s="3" t="str">
        <x:v>ACT/PAYROLL-M04-P04/15</x:v>
      </x:c>
      <x:c r="B513" s="3" t="str">
        <x:v>PAYROLL-M04-P04</x:v>
      </x:c>
      <x:c r="C513" s="16" t="n">
        <x:v>4</x:v>
      </x:c>
      <x:c r="D513" s="30" t="n">
        <x:v>46505</x:v>
      </x:c>
      <x:c r="E513" s="30" t="n">
        <x:v>46478</x:v>
      </x:c>
      <x:c r="F513" s="30" t="n">
        <x:v>46505</x:v>
      </x:c>
      <x:c r="G513" s="3" t="str">
        <x:v>GL.PEOPLE.INSOLV</x:v>
      </x:c>
      <x:c r="H513" s="3" t="str">
        <x:v>ENG</x:v>
      </x:c>
      <x:c r="I513" s="3" t="str">
        <x:v>PAYROLL</x:v>
      </x:c>
      <x:c r="J513" s="3" t="str">
        <x:v>MAP.ACTUAL.PAYROLL.INSOLV.ENG.PAYROLL.ENG</x:v>
      </x:c>
      <x:c r="K513" s="3" t="str">
        <x:v>PPL.INSOLV</x:v>
      </x:c>
      <x:c r="L513" s="3" t="str">
        <x:v>operating</x:v>
      </x:c>
      <x:c r="M513" s="3" t="str">
        <x:v>recurring</x:v>
      </x:c>
      <x:c r="N513" s="3" t="str">
        <x:v>committed</x:v>
      </x:c>
      <x:c r="O513" s="3" t="str">
        <x:v>fixed</x:v>
      </x:c>
      <x:c r="P513" s="32" t="n">
        <x:v>11.64</x:v>
      </x:c>
      <x:c r="Q513" s="32" t="n">
        <x:v>0</x:v>
      </x:c>
      <x:c r="R513" s="24" t="n">
        <x:f>P513-Q513</x:f>
        <x:v>11.64</x:v>
      </x:c>
      <x:c r="S513" s="18" t="n">
        <x:f>'D03_Accounts'!D98</x:f>
        <x:v>1</x:v>
      </x:c>
      <x:c r="T513" s="24" t="n">
        <x:f>R513*S513</x:f>
        <x:v>11.64</x:v>
      </x:c>
      <x:c r="U513" s="25" t="str">
        <x:f>'D03_Mappings'!E180</x:f>
        <x:v>people</x:v>
      </x:c>
      <x:c r="V513" s="24" t="str">
        <x:f>IF(I513="",IF(U513="people","PAYROLL","UNMAPPED"),I513)</x:f>
        <x:v>PAYROLL</x:v>
      </x:c>
      <x:c r="W513" s="24" t="n">
        <x:f>IF(AND(G513="GL.CASH",L513="operating"),Q513,0)</x:f>
        <x:v>0</x:v>
      </x:c>
      <x:c r="X513" s="24" t="n">
        <x:f>IF(AND(G513="GL.CASH",L513="operating"),P513,0)</x:f>
        <x:v>0</x:v>
      </x:c>
      <x:c r="Y513" s="24" t="n">
        <x:f>IF(AND(G513="GL.CASH",L513="investing"),Q513-P513,0)</x:f>
        <x:v>0</x:v>
      </x:c>
      <x:c r="Z513" s="24" t="n">
        <x:f>IF(AND(G513="GL.CASH",L513="financing"),P513,0)</x:f>
        <x:v>0</x:v>
      </x:c>
      <x:c r="AA513" s="24" t="n">
        <x:f>IF(AND(G513="GL.CASH",L513="financing"),Q513,0)</x:f>
        <x:v>0</x:v>
      </x:c>
    </x:row>
    <x:row r="514" ht="25" customHeight="1">
      <x:c r="A514" s="3" t="str">
        <x:v>ACT/PAYROLL-M04-P04/16</x:v>
      </x:c>
      <x:c r="B514" s="3" t="str">
        <x:v>PAYROLL-M04-P04</x:v>
      </x:c>
      <x:c r="C514" s="16" t="n">
        <x:v>4</x:v>
      </x:c>
      <x:c r="D514" s="30" t="n">
        <x:v>46505</x:v>
      </x:c>
      <x:c r="E514" s="30" t="n">
        <x:v>46478</x:v>
      </x:c>
      <x:c r="F514" s="30" t="n">
        <x:v>46505</x:v>
      </x:c>
      <x:c r="G514" s="3" t="str">
        <x:v>GL.CASH</x:v>
      </x:c>
      <x:c r="H514" s="3" t="str">
        <x:v>ENG</x:v>
      </x:c>
      <x:c r="I514" s="3" t="str">
        <x:v>PAYROLL</x:v>
      </x:c>
      <x:c r="J514" s="3" t="str">
        <x:v>MAP.ACTUAL.PAYROLL.INSOLV.ENG.PAYROLL.ENG</x:v>
      </x:c>
      <x:c r="K514" s="3" t="str">
        <x:v>PPL.INSOLV</x:v>
      </x:c>
      <x:c r="L514" s="3" t="str">
        <x:v>operating</x:v>
      </x:c>
      <x:c r="M514" s="3" t="str">
        <x:v>not_applicable</x:v>
      </x:c>
      <x:c r="N514" s="3" t="str">
        <x:v>not_applicable</x:v>
      </x:c>
      <x:c r="O514" s="3" t="str">
        <x:v>not_applicable</x:v>
      </x:c>
      <x:c r="P514" s="32" t="n">
        <x:v>0</x:v>
      </x:c>
      <x:c r="Q514" s="32" t="n">
        <x:v>11.64</x:v>
      </x:c>
      <x:c r="R514" s="24" t="n">
        <x:f>P514-Q514</x:f>
        <x:v>-11.64</x:v>
      </x:c>
      <x:c r="S514" s="18" t="n">
        <x:f>'D03_Accounts'!D11</x:f>
        <x:v>0</x:v>
      </x:c>
      <x:c r="T514" s="24" t="n">
        <x:f>R514*S514</x:f>
        <x:v>0</x:v>
      </x:c>
      <x:c r="U514" s="25" t="str">
        <x:f>'D03_Mappings'!E181</x:f>
        <x:v>cash</x:v>
      </x:c>
      <x:c r="V514" s="24" t="str">
        <x:f>IF(I514="",IF(U514="people","PAYROLL","UNMAPPED"),I514)</x:f>
        <x:v>PAYROLL</x:v>
      </x:c>
      <x:c r="W514" s="24" t="n">
        <x:f>IF(AND(G514="GL.CASH",L514="operating"),Q514,0)</x:f>
        <x:v>11.64</x:v>
      </x:c>
      <x:c r="X514" s="24" t="n">
        <x:f>IF(AND(G514="GL.CASH",L514="operating"),P514,0)</x:f>
        <x:v>0</x:v>
      </x:c>
      <x:c r="Y514" s="24" t="n">
        <x:f>IF(AND(G514="GL.CASH",L514="investing"),Q514-P514,0)</x:f>
        <x:v>0</x:v>
      </x:c>
      <x:c r="Z514" s="24" t="n">
        <x:f>IF(AND(G514="GL.CASH",L514="financing"),P514,0)</x:f>
        <x:v>0</x:v>
      </x:c>
      <x:c r="AA514" s="24" t="n">
        <x:f>IF(AND(G514="GL.CASH",L514="financing"),Q514,0)</x:f>
        <x:v>0</x:v>
      </x:c>
    </x:row>
    <x:row r="515" ht="25" customHeight="1">
      <x:c r="A515" s="3" t="str">
        <x:v>ACT/PAYROLL-M04-P04/17</x:v>
      </x:c>
      <x:c r="B515" s="3" t="str">
        <x:v>PAYROLL-M04-P04</x:v>
      </x:c>
      <x:c r="C515" s="16" t="n">
        <x:v>4</x:v>
      </x:c>
      <x:c r="D515" s="30" t="n">
        <x:v>46505</x:v>
      </x:c>
      <x:c r="E515" s="30" t="n">
        <x:v>46478</x:v>
      </x:c>
      <x:c r="F515" s="30" t="n">
        <x:v>46505</x:v>
      </x:c>
      <x:c r="G515" s="3" t="str">
        <x:v>GL.PEOPLE.BG</x:v>
      </x:c>
      <x:c r="H515" s="3" t="str">
        <x:v>ENG</x:v>
      </x:c>
      <x:c r="I515" s="3" t="str">
        <x:v>PAYROLL</x:v>
      </x:c>
      <x:c r="J515" s="3" t="str">
        <x:v>MAP.ACTUAL.PAYROLL.BG.ENG.PAYROLL.ENG</x:v>
      </x:c>
      <x:c r="K515" s="3" t="str">
        <x:v>PPL.BG</x:v>
      </x:c>
      <x:c r="L515" s="3" t="str">
        <x:v>operating</x:v>
      </x:c>
      <x:c r="M515" s="3" t="str">
        <x:v>recurring</x:v>
      </x:c>
      <x:c r="N515" s="3" t="str">
        <x:v>committed</x:v>
      </x:c>
      <x:c r="O515" s="3" t="str">
        <x:v>fixed</x:v>
      </x:c>
      <x:c r="P515" s="32" t="n">
        <x:v>23.29</x:v>
      </x:c>
      <x:c r="Q515" s="32" t="n">
        <x:v>0</x:v>
      </x:c>
      <x:c r="R515" s="24" t="n">
        <x:f>P515-Q515</x:f>
        <x:v>23.29</x:v>
      </x:c>
      <x:c r="S515" s="18" t="n">
        <x:f>'D03_Accounts'!D99</x:f>
        <x:v>1</x:v>
      </x:c>
      <x:c r="T515" s="24" t="n">
        <x:f>R515*S515</x:f>
        <x:v>23.29</x:v>
      </x:c>
      <x:c r="U515" s="25" t="str">
        <x:f>'D03_Mappings'!E170</x:f>
        <x:v>people</x:v>
      </x:c>
      <x:c r="V515" s="24" t="str">
        <x:f>IF(I515="",IF(U515="people","PAYROLL","UNMAPPED"),I515)</x:f>
        <x:v>PAYROLL</x:v>
      </x:c>
      <x:c r="W515" s="24" t="n">
        <x:f>IF(AND(G515="GL.CASH",L515="operating"),Q515,0)</x:f>
        <x:v>0</x:v>
      </x:c>
      <x:c r="X515" s="24" t="n">
        <x:f>IF(AND(G515="GL.CASH",L515="operating"),P515,0)</x:f>
        <x:v>0</x:v>
      </x:c>
      <x:c r="Y515" s="24" t="n">
        <x:f>IF(AND(G515="GL.CASH",L515="investing"),Q515-P515,0)</x:f>
        <x:v>0</x:v>
      </x:c>
      <x:c r="Z515" s="24" t="n">
        <x:f>IF(AND(G515="GL.CASH",L515="financing"),P515,0)</x:f>
        <x:v>0</x:v>
      </x:c>
      <x:c r="AA515" s="24" t="n">
        <x:f>IF(AND(G515="GL.CASH",L515="financing"),Q515,0)</x:f>
        <x:v>0</x:v>
      </x:c>
    </x:row>
    <x:row r="516" ht="25" customHeight="1">
      <x:c r="A516" s="3" t="str">
        <x:v>ACT/PAYROLL-M04-P04/18</x:v>
      </x:c>
      <x:c r="B516" s="3" t="str">
        <x:v>PAYROLL-M04-P04</x:v>
      </x:c>
      <x:c r="C516" s="16" t="n">
        <x:v>4</x:v>
      </x:c>
      <x:c r="D516" s="30" t="n">
        <x:v>46505</x:v>
      </x:c>
      <x:c r="E516" s="30" t="n">
        <x:v>46478</x:v>
      </x:c>
      <x:c r="F516" s="30" t="n">
        <x:v>46505</x:v>
      </x:c>
      <x:c r="G516" s="3" t="str">
        <x:v>GL.CASH</x:v>
      </x:c>
      <x:c r="H516" s="3" t="str">
        <x:v>ENG</x:v>
      </x:c>
      <x:c r="I516" s="3" t="str">
        <x:v>PAYROLL</x:v>
      </x:c>
      <x:c r="J516" s="3" t="str">
        <x:v>MAP.ACTUAL.PAYROLL.BG.ENG.PAYROLL.ENG</x:v>
      </x:c>
      <x:c r="K516" s="3" t="str">
        <x:v>PPL.BG</x:v>
      </x:c>
      <x:c r="L516" s="3" t="str">
        <x:v>operating</x:v>
      </x:c>
      <x:c r="M516" s="3" t="str">
        <x:v>not_applicable</x:v>
      </x:c>
      <x:c r="N516" s="3" t="str">
        <x:v>not_applicable</x:v>
      </x:c>
      <x:c r="O516" s="3" t="str">
        <x:v>not_applicable</x:v>
      </x:c>
      <x:c r="P516" s="32" t="n">
        <x:v>0</x:v>
      </x:c>
      <x:c r="Q516" s="32" t="n">
        <x:v>23.29</x:v>
      </x:c>
      <x:c r="R516" s="24" t="n">
        <x:f>P516-Q516</x:f>
        <x:v>-23.29</x:v>
      </x:c>
      <x:c r="S516" s="18" t="n">
        <x:f>'D03_Accounts'!D11</x:f>
        <x:v>0</x:v>
      </x:c>
      <x:c r="T516" s="24" t="n">
        <x:f>R516*S516</x:f>
        <x:v>0</x:v>
      </x:c>
      <x:c r="U516" s="25" t="str">
        <x:f>'D03_Mappings'!E171</x:f>
        <x:v>cash</x:v>
      </x:c>
      <x:c r="V516" s="24" t="str">
        <x:f>IF(I516="",IF(U516="people","PAYROLL","UNMAPPED"),I516)</x:f>
        <x:v>PAYROLL</x:v>
      </x:c>
      <x:c r="W516" s="24" t="n">
        <x:f>IF(AND(G516="GL.CASH",L516="operating"),Q516,0)</x:f>
        <x:v>23.29</x:v>
      </x:c>
      <x:c r="X516" s="24" t="n">
        <x:f>IF(AND(G516="GL.CASH",L516="operating"),P516,0)</x:f>
        <x:v>0</x:v>
      </x:c>
      <x:c r="Y516" s="24" t="n">
        <x:f>IF(AND(G516="GL.CASH",L516="investing"),Q516-P516,0)</x:f>
        <x:v>0</x:v>
      </x:c>
      <x:c r="Z516" s="24" t="n">
        <x:f>IF(AND(G516="GL.CASH",L516="financing"),P516,0)</x:f>
        <x:v>0</x:v>
      </x:c>
      <x:c r="AA516" s="24" t="n">
        <x:f>IF(AND(G516="GL.CASH",L516="financing"),Q516,0)</x:f>
        <x:v>0</x:v>
      </x:c>
    </x:row>
    <x:row r="517" ht="25" customHeight="1">
      <x:c r="A517" s="3" t="str">
        <x:v>ACT/PAYROLL-M04-P05/1</x:v>
      </x:c>
      <x:c r="B517" s="3" t="str">
        <x:v>PAYROLL-M04-P05</x:v>
      </x:c>
      <x:c r="C517" s="16" t="n">
        <x:v>4</x:v>
      </x:c>
      <x:c r="D517" s="30" t="n">
        <x:v>46505</x:v>
      </x:c>
      <x:c r="E517" s="30" t="n">
        <x:v>46478</x:v>
      </x:c>
      <x:c r="F517" s="30" t="n">
        <x:v>46505</x:v>
      </x:c>
      <x:c r="G517" s="3" t="str">
        <x:v>GL.PEOPLE.SALARY</x:v>
      </x:c>
      <x:c r="H517" s="3" t="str">
        <x:v>ENG</x:v>
      </x:c>
      <x:c r="I517" s="3" t="str">
        <x:v>PAYROLL</x:v>
      </x:c>
      <x:c r="J517" s="3" t="str">
        <x:v>MAP.ACTUAL.PAYROLL.SALARY.ENG.PAYROLL.ENG</x:v>
      </x:c>
      <x:c r="K517" s="3" t="str">
        <x:v>PPL.SALARY</x:v>
      </x:c>
      <x:c r="L517" s="3" t="str">
        <x:v>operating</x:v>
      </x:c>
      <x:c r="M517" s="3" t="str">
        <x:v>recurring</x:v>
      </x:c>
      <x:c r="N517" s="3" t="str">
        <x:v>committed</x:v>
      </x:c>
      <x:c r="O517" s="3" t="str">
        <x:v>fixed</x:v>
      </x:c>
      <x:c r="P517" s="32" t="n">
        <x:v>6900</x:v>
      </x:c>
      <x:c r="Q517" s="32" t="n">
        <x:v>0</x:v>
      </x:c>
      <x:c r="R517" s="24" t="n">
        <x:f>P517-Q517</x:f>
        <x:v>6900</x:v>
      </x:c>
      <x:c r="S517" s="18" t="n">
        <x:f>'D03_Accounts'!D91</x:f>
        <x:v>1</x:v>
      </x:c>
      <x:c r="T517" s="24" t="n">
        <x:f>R517*S517</x:f>
        <x:v>6900</x:v>
      </x:c>
      <x:c r="U517" s="25" t="str">
        <x:f>'D03_Mappings'!E220</x:f>
        <x:v>people</x:v>
      </x:c>
      <x:c r="V517" s="24" t="str">
        <x:f>IF(I517="",IF(U517="people","PAYROLL","UNMAPPED"),I517)</x:f>
        <x:v>PAYROLL</x:v>
      </x:c>
      <x:c r="W517" s="24" t="n">
        <x:f>IF(AND(G517="GL.CASH",L517="operating"),Q517,0)</x:f>
        <x:v>0</x:v>
      </x:c>
      <x:c r="X517" s="24" t="n">
        <x:f>IF(AND(G517="GL.CASH",L517="operating"),P517,0)</x:f>
        <x:v>0</x:v>
      </x:c>
      <x:c r="Y517" s="24" t="n">
        <x:f>IF(AND(G517="GL.CASH",L517="investing"),Q517-P517,0)</x:f>
        <x:v>0</x:v>
      </x:c>
      <x:c r="Z517" s="24" t="n">
        <x:f>IF(AND(G517="GL.CASH",L517="financing"),P517,0)</x:f>
        <x:v>0</x:v>
      </x:c>
      <x:c r="AA517" s="24" t="n">
        <x:f>IF(AND(G517="GL.CASH",L517="financing"),Q517,0)</x:f>
        <x:v>0</x:v>
      </x:c>
    </x:row>
    <x:row r="518" ht="25" customHeight="1">
      <x:c r="A518" s="3" t="str">
        <x:v>ACT/PAYROLL-M04-P05/2</x:v>
      </x:c>
      <x:c r="B518" s="3" t="str">
        <x:v>PAYROLL-M04-P05</x:v>
      </x:c>
      <x:c r="C518" s="16" t="n">
        <x:v>4</x:v>
      </x:c>
      <x:c r="D518" s="30" t="n">
        <x:v>46505</x:v>
      </x:c>
      <x:c r="E518" s="30" t="n">
        <x:v>46478</x:v>
      </x:c>
      <x:c r="F518" s="30" t="n">
        <x:v>46505</x:v>
      </x:c>
      <x:c r="G518" s="3" t="str">
        <x:v>GL.CASH</x:v>
      </x:c>
      <x:c r="H518" s="3" t="str">
        <x:v>ENG</x:v>
      </x:c>
      <x:c r="I518" s="3" t="str">
        <x:v>PAYROLL</x:v>
      </x:c>
      <x:c r="J518" s="3" t="str">
        <x:v>MAP.ACTUAL.PAYROLL.SALARY.ENG.PAYROLL.ENG</x:v>
      </x:c>
      <x:c r="K518" s="3" t="str">
        <x:v>PPL.SALARY</x:v>
      </x:c>
      <x:c r="L518" s="3" t="str">
        <x:v>operating</x:v>
      </x:c>
      <x:c r="M518" s="3" t="str">
        <x:v>not_applicable</x:v>
      </x:c>
      <x:c r="N518" s="3" t="str">
        <x:v>not_applicable</x:v>
      </x:c>
      <x:c r="O518" s="3" t="str">
        <x:v>not_applicable</x:v>
      </x:c>
      <x:c r="P518" s="32" t="n">
        <x:v>0</x:v>
      </x:c>
      <x:c r="Q518" s="32" t="n">
        <x:v>6900</x:v>
      </x:c>
      <x:c r="R518" s="24" t="n">
        <x:f>P518-Q518</x:f>
        <x:v>-6900</x:v>
      </x:c>
      <x:c r="S518" s="18" t="n">
        <x:f>'D03_Accounts'!D11</x:f>
        <x:v>0</x:v>
      </x:c>
      <x:c r="T518" s="24" t="n">
        <x:f>R518*S518</x:f>
        <x:v>0</x:v>
      </x:c>
      <x:c r="U518" s="25" t="str">
        <x:f>'D03_Mappings'!E221</x:f>
        <x:v>cash</x:v>
      </x:c>
      <x:c r="V518" s="24" t="str">
        <x:f>IF(I518="",IF(U518="people","PAYROLL","UNMAPPED"),I518)</x:f>
        <x:v>PAYROLL</x:v>
      </x:c>
      <x:c r="W518" s="24" t="n">
        <x:f>IF(AND(G518="GL.CASH",L518="operating"),Q518,0)</x:f>
        <x:v>6900</x:v>
      </x:c>
      <x:c r="X518" s="24" t="n">
        <x:f>IF(AND(G518="GL.CASH",L518="operating"),P518,0)</x:f>
        <x:v>0</x:v>
      </x:c>
      <x:c r="Y518" s="24" t="n">
        <x:f>IF(AND(G518="GL.CASH",L518="investing"),Q518-P518,0)</x:f>
        <x:v>0</x:v>
      </x:c>
      <x:c r="Z518" s="24" t="n">
        <x:f>IF(AND(G518="GL.CASH",L518="financing"),P518,0)</x:f>
        <x:v>0</x:v>
      </x:c>
      <x:c r="AA518" s="24" t="n">
        <x:f>IF(AND(G518="GL.CASH",L518="financing"),Q518,0)</x:f>
        <x:v>0</x:v>
      </x:c>
    </x:row>
    <x:row r="519" ht="25" customHeight="1">
      <x:c r="A519" s="3" t="str">
        <x:v>ACT/PAYROLL-M04-P05/3</x:v>
      </x:c>
      <x:c r="B519" s="3" t="str">
        <x:v>PAYROLL-M04-P05</x:v>
      </x:c>
      <x:c r="C519" s="16" t="n">
        <x:v>4</x:v>
      </x:c>
      <x:c r="D519" s="30" t="n">
        <x:v>46505</x:v>
      </x:c>
      <x:c r="E519" s="30" t="n">
        <x:v>46478</x:v>
      </x:c>
      <x:c r="F519" s="30" t="n">
        <x:v>46505</x:v>
      </x:c>
      <x:c r="G519" s="3" t="str">
        <x:v>GL.PEOPLE.RV</x:v>
      </x:c>
      <x:c r="H519" s="3" t="str">
        <x:v>ENG</x:v>
      </x:c>
      <x:c r="I519" s="3" t="str">
        <x:v>PAYROLL</x:v>
      </x:c>
      <x:c r="J519" s="3" t="str">
        <x:v>MAP.ACTUAL.PAYROLL.RV.ENG.PAYROLL.ENG</x:v>
      </x:c>
      <x:c r="K519" s="3" t="str">
        <x:v>PPL.RV</x:v>
      </x:c>
      <x:c r="L519" s="3" t="str">
        <x:v>operating</x:v>
      </x:c>
      <x:c r="M519" s="3" t="str">
        <x:v>recurring</x:v>
      </x:c>
      <x:c r="N519" s="3" t="str">
        <x:v>committed</x:v>
      </x:c>
      <x:c r="O519" s="3" t="str">
        <x:v>fixed</x:v>
      </x:c>
      <x:c r="P519" s="32" t="n">
        <x:v>641.7</x:v>
      </x:c>
      <x:c r="Q519" s="32" t="n">
        <x:v>0</x:v>
      </x:c>
      <x:c r="R519" s="24" t="n">
        <x:f>P519-Q519</x:f>
        <x:v>641.7</x:v>
      </x:c>
      <x:c r="S519" s="18" t="n">
        <x:f>'D03_Accounts'!D92</x:f>
        <x:v>1</x:v>
      </x:c>
      <x:c r="T519" s="24" t="n">
        <x:f>R519*S519</x:f>
        <x:v>641.7</x:v>
      </x:c>
      <x:c r="U519" s="25" t="str">
        <x:f>'D03_Mappings'!E210</x:f>
        <x:v>people</x:v>
      </x:c>
      <x:c r="V519" s="24" t="str">
        <x:f>IF(I519="",IF(U519="people","PAYROLL","UNMAPPED"),I519)</x:f>
        <x:v>PAYROLL</x:v>
      </x:c>
      <x:c r="W519" s="24" t="n">
        <x:f>IF(AND(G519="GL.CASH",L519="operating"),Q519,0)</x:f>
        <x:v>0</x:v>
      </x:c>
      <x:c r="X519" s="24" t="n">
        <x:f>IF(AND(G519="GL.CASH",L519="operating"),P519,0)</x:f>
        <x:v>0</x:v>
      </x:c>
      <x:c r="Y519" s="24" t="n">
        <x:f>IF(AND(G519="GL.CASH",L519="investing"),Q519-P519,0)</x:f>
        <x:v>0</x:v>
      </x:c>
      <x:c r="Z519" s="24" t="n">
        <x:f>IF(AND(G519="GL.CASH",L519="financing"),P519,0)</x:f>
        <x:v>0</x:v>
      </x:c>
      <x:c r="AA519" s="24" t="n">
        <x:f>IF(AND(G519="GL.CASH",L519="financing"),Q519,0)</x:f>
        <x:v>0</x:v>
      </x:c>
    </x:row>
    <x:row r="520" ht="25" customHeight="1">
      <x:c r="A520" s="3" t="str">
        <x:v>ACT/PAYROLL-M04-P05/4</x:v>
      </x:c>
      <x:c r="B520" s="3" t="str">
        <x:v>PAYROLL-M04-P05</x:v>
      </x:c>
      <x:c r="C520" s="16" t="n">
        <x:v>4</x:v>
      </x:c>
      <x:c r="D520" s="30" t="n">
        <x:v>46505</x:v>
      </x:c>
      <x:c r="E520" s="30" t="n">
        <x:v>46478</x:v>
      </x:c>
      <x:c r="F520" s="30" t="n">
        <x:v>46505</x:v>
      </x:c>
      <x:c r="G520" s="3" t="str">
        <x:v>GL.CASH</x:v>
      </x:c>
      <x:c r="H520" s="3" t="str">
        <x:v>ENG</x:v>
      </x:c>
      <x:c r="I520" s="3" t="str">
        <x:v>PAYROLL</x:v>
      </x:c>
      <x:c r="J520" s="3" t="str">
        <x:v>MAP.ACTUAL.PAYROLL.RV.ENG.PAYROLL.ENG</x:v>
      </x:c>
      <x:c r="K520" s="3" t="str">
        <x:v>PPL.RV</x:v>
      </x:c>
      <x:c r="L520" s="3" t="str">
        <x:v>operating</x:v>
      </x:c>
      <x:c r="M520" s="3" t="str">
        <x:v>not_applicable</x:v>
      </x:c>
      <x:c r="N520" s="3" t="str">
        <x:v>not_applicable</x:v>
      </x:c>
      <x:c r="O520" s="3" t="str">
        <x:v>not_applicable</x:v>
      </x:c>
      <x:c r="P520" s="32" t="n">
        <x:v>0</x:v>
      </x:c>
      <x:c r="Q520" s="32" t="n">
        <x:v>641.7</x:v>
      </x:c>
      <x:c r="R520" s="24" t="n">
        <x:f>P520-Q520</x:f>
        <x:v>-641.7</x:v>
      </x:c>
      <x:c r="S520" s="18" t="n">
        <x:f>'D03_Accounts'!D11</x:f>
        <x:v>0</x:v>
      </x:c>
      <x:c r="T520" s="24" t="n">
        <x:f>R520*S520</x:f>
        <x:v>0</x:v>
      </x:c>
      <x:c r="U520" s="25" t="str">
        <x:f>'D03_Mappings'!E211</x:f>
        <x:v>cash</x:v>
      </x:c>
      <x:c r="V520" s="24" t="str">
        <x:f>IF(I520="",IF(U520="people","PAYROLL","UNMAPPED"),I520)</x:f>
        <x:v>PAYROLL</x:v>
      </x:c>
      <x:c r="W520" s="24" t="n">
        <x:f>IF(AND(G520="GL.CASH",L520="operating"),Q520,0)</x:f>
        <x:v>641.7</x:v>
      </x:c>
      <x:c r="X520" s="24" t="n">
        <x:f>IF(AND(G520="GL.CASH",L520="operating"),P520,0)</x:f>
        <x:v>0</x:v>
      </x:c>
      <x:c r="Y520" s="24" t="n">
        <x:f>IF(AND(G520="GL.CASH",L520="investing"),Q520-P520,0)</x:f>
        <x:v>0</x:v>
      </x:c>
      <x:c r="Z520" s="24" t="n">
        <x:f>IF(AND(G520="GL.CASH",L520="financing"),P520,0)</x:f>
        <x:v>0</x:v>
      </x:c>
      <x:c r="AA520" s="24" t="n">
        <x:f>IF(AND(G520="GL.CASH",L520="financing"),Q520,0)</x:f>
        <x:v>0</x:v>
      </x:c>
    </x:row>
    <x:row r="521" ht="25" customHeight="1">
      <x:c r="A521" s="3" t="str">
        <x:v>ACT/PAYROLL-M04-P05/5</x:v>
      </x:c>
      <x:c r="B521" s="3" t="str">
        <x:v>PAYROLL-M04-P05</x:v>
      </x:c>
      <x:c r="C521" s="16" t="n">
        <x:v>4</x:v>
      </x:c>
      <x:c r="D521" s="30" t="n">
        <x:v>46505</x:v>
      </x:c>
      <x:c r="E521" s="30" t="n">
        <x:v>46478</x:v>
      </x:c>
      <x:c r="F521" s="30" t="n">
        <x:v>46505</x:v>
      </x:c>
      <x:c r="G521" s="3" t="str">
        <x:v>GL.PEOPLE.AV</x:v>
      </x:c>
      <x:c r="H521" s="3" t="str">
        <x:v>ENG</x:v>
      </x:c>
      <x:c r="I521" s="3" t="str">
        <x:v>PAYROLL</x:v>
      </x:c>
      <x:c r="J521" s="3" t="str">
        <x:v>MAP.ACTUAL.PAYROLL.AV.ENG.PAYROLL.ENG</x:v>
      </x:c>
      <x:c r="K521" s="3" t="str">
        <x:v>PPL.AV</x:v>
      </x:c>
      <x:c r="L521" s="3" t="str">
        <x:v>operating</x:v>
      </x:c>
      <x:c r="M521" s="3" t="str">
        <x:v>recurring</x:v>
      </x:c>
      <x:c r="N521" s="3" t="str">
        <x:v>committed</x:v>
      </x:c>
      <x:c r="O521" s="3" t="str">
        <x:v>fixed</x:v>
      </x:c>
      <x:c r="P521" s="32" t="n">
        <x:v>89.7</x:v>
      </x:c>
      <x:c r="Q521" s="32" t="n">
        <x:v>0</x:v>
      </x:c>
      <x:c r="R521" s="24" t="n">
        <x:f>P521-Q521</x:f>
        <x:v>89.7</x:v>
      </x:c>
      <x:c r="S521" s="18" t="n">
        <x:f>'D03_Accounts'!D93</x:f>
        <x:v>1</x:v>
      </x:c>
      <x:c r="T521" s="24" t="n">
        <x:f>R521*S521</x:f>
        <x:v>89.7</x:v>
      </x:c>
      <x:c r="U521" s="25" t="str">
        <x:f>'D03_Mappings'!E160</x:f>
        <x:v>people</x:v>
      </x:c>
      <x:c r="V521" s="24" t="str">
        <x:f>IF(I521="",IF(U521="people","PAYROLL","UNMAPPED"),I521)</x:f>
        <x:v>PAYROLL</x:v>
      </x:c>
      <x:c r="W521" s="24" t="n">
        <x:f>IF(AND(G521="GL.CASH",L521="operating"),Q521,0)</x:f>
        <x:v>0</x:v>
      </x:c>
      <x:c r="X521" s="24" t="n">
        <x:f>IF(AND(G521="GL.CASH",L521="operating"),P521,0)</x:f>
        <x:v>0</x:v>
      </x:c>
      <x:c r="Y521" s="24" t="n">
        <x:f>IF(AND(G521="GL.CASH",L521="investing"),Q521-P521,0)</x:f>
        <x:v>0</x:v>
      </x:c>
      <x:c r="Z521" s="24" t="n">
        <x:f>IF(AND(G521="GL.CASH",L521="financing"),P521,0)</x:f>
        <x:v>0</x:v>
      </x:c>
      <x:c r="AA521" s="24" t="n">
        <x:f>IF(AND(G521="GL.CASH",L521="financing"),Q521,0)</x:f>
        <x:v>0</x:v>
      </x:c>
    </x:row>
    <x:row r="522" ht="25" customHeight="1">
      <x:c r="A522" s="3" t="str">
        <x:v>ACT/PAYROLL-M04-P05/6</x:v>
      </x:c>
      <x:c r="B522" s="3" t="str">
        <x:v>PAYROLL-M04-P05</x:v>
      </x:c>
      <x:c r="C522" s="16" t="n">
        <x:v>4</x:v>
      </x:c>
      <x:c r="D522" s="30" t="n">
        <x:v>46505</x:v>
      </x:c>
      <x:c r="E522" s="30" t="n">
        <x:v>46478</x:v>
      </x:c>
      <x:c r="F522" s="30" t="n">
        <x:v>46505</x:v>
      </x:c>
      <x:c r="G522" s="3" t="str">
        <x:v>GL.CASH</x:v>
      </x:c>
      <x:c r="H522" s="3" t="str">
        <x:v>ENG</x:v>
      </x:c>
      <x:c r="I522" s="3" t="str">
        <x:v>PAYROLL</x:v>
      </x:c>
      <x:c r="J522" s="3" t="str">
        <x:v>MAP.ACTUAL.PAYROLL.AV.ENG.PAYROLL.ENG</x:v>
      </x:c>
      <x:c r="K522" s="3" t="str">
        <x:v>PPL.AV</x:v>
      </x:c>
      <x:c r="L522" s="3" t="str">
        <x:v>operating</x:v>
      </x:c>
      <x:c r="M522" s="3" t="str">
        <x:v>not_applicable</x:v>
      </x:c>
      <x:c r="N522" s="3" t="str">
        <x:v>not_applicable</x:v>
      </x:c>
      <x:c r="O522" s="3" t="str">
        <x:v>not_applicable</x:v>
      </x:c>
      <x:c r="P522" s="32" t="n">
        <x:v>0</x:v>
      </x:c>
      <x:c r="Q522" s="32" t="n">
        <x:v>89.7</x:v>
      </x:c>
      <x:c r="R522" s="24" t="n">
        <x:f>P522-Q522</x:f>
        <x:v>-89.7</x:v>
      </x:c>
      <x:c r="S522" s="18" t="n">
        <x:f>'D03_Accounts'!D11</x:f>
        <x:v>0</x:v>
      </x:c>
      <x:c r="T522" s="24" t="n">
        <x:f>R522*S522</x:f>
        <x:v>0</x:v>
      </x:c>
      <x:c r="U522" s="25" t="str">
        <x:f>'D03_Mappings'!E161</x:f>
        <x:v>cash</x:v>
      </x:c>
      <x:c r="V522" s="24" t="str">
        <x:f>IF(I522="",IF(U522="people","PAYROLL","UNMAPPED"),I522)</x:f>
        <x:v>PAYROLL</x:v>
      </x:c>
      <x:c r="W522" s="24" t="n">
        <x:f>IF(AND(G522="GL.CASH",L522="operating"),Q522,0)</x:f>
        <x:v>89.7</x:v>
      </x:c>
      <x:c r="X522" s="24" t="n">
        <x:f>IF(AND(G522="GL.CASH",L522="operating"),P522,0)</x:f>
        <x:v>0</x:v>
      </x:c>
      <x:c r="Y522" s="24" t="n">
        <x:f>IF(AND(G522="GL.CASH",L522="investing"),Q522-P522,0)</x:f>
        <x:v>0</x:v>
      </x:c>
      <x:c r="Z522" s="24" t="n">
        <x:f>IF(AND(G522="GL.CASH",L522="financing"),P522,0)</x:f>
        <x:v>0</x:v>
      </x:c>
      <x:c r="AA522" s="24" t="n">
        <x:f>IF(AND(G522="GL.CASH",L522="financing"),Q522,0)</x:f>
        <x:v>0</x:v>
      </x:c>
    </x:row>
    <x:row r="523" ht="25" customHeight="1">
      <x:c r="A523" s="3" t="str">
        <x:v>ACT/PAYROLL-M04-P05/7</x:v>
      </x:c>
      <x:c r="B523" s="3" t="str">
        <x:v>PAYROLL-M04-P05</x:v>
      </x:c>
      <x:c r="C523" s="16" t="n">
        <x:v>4</x:v>
      </x:c>
      <x:c r="D523" s="30" t="n">
        <x:v>46505</x:v>
      </x:c>
      <x:c r="E523" s="30" t="n">
        <x:v>46478</x:v>
      </x:c>
      <x:c r="F523" s="30" t="n">
        <x:v>46505</x:v>
      </x:c>
      <x:c r="G523" s="3" t="str">
        <x:v>GL.PEOPLE.KV</x:v>
      </x:c>
      <x:c r="H523" s="3" t="str">
        <x:v>ENG</x:v>
      </x:c>
      <x:c r="I523" s="3" t="str">
        <x:v>PAYROLL</x:v>
      </x:c>
      <x:c r="J523" s="3" t="str">
        <x:v>MAP.ACTUAL.PAYROLL.KV.ENG.PAYROLL.ENG</x:v>
      </x:c>
      <x:c r="K523" s="3" t="str">
        <x:v>PPL.KV</x:v>
      </x:c>
      <x:c r="L523" s="3" t="str">
        <x:v>operating</x:v>
      </x:c>
      <x:c r="M523" s="3" t="str">
        <x:v>recurring</x:v>
      </x:c>
      <x:c r="N523" s="3" t="str">
        <x:v>committed</x:v>
      </x:c>
      <x:c r="O523" s="3" t="str">
        <x:v>fixed</x:v>
      </x:c>
      <x:c r="P523" s="32" t="n">
        <x:v>564.19</x:v>
      </x:c>
      <x:c r="Q523" s="32" t="n">
        <x:v>0</x:v>
      </x:c>
      <x:c r="R523" s="24" t="n">
        <x:f>P523-Q523</x:f>
        <x:v>564.19</x:v>
      </x:c>
      <x:c r="S523" s="18" t="n">
        <x:f>'D03_Accounts'!D94</x:f>
        <x:v>1</x:v>
      </x:c>
      <x:c r="T523" s="24" t="n">
        <x:f>R523*S523</x:f>
        <x:v>564.19</x:v>
      </x:c>
      <x:c r="U523" s="25" t="str">
        <x:f>'D03_Mappings'!E190</x:f>
        <x:v>people</x:v>
      </x:c>
      <x:c r="V523" s="24" t="str">
        <x:f>IF(I523="",IF(U523="people","PAYROLL","UNMAPPED"),I523)</x:f>
        <x:v>PAYROLL</x:v>
      </x:c>
      <x:c r="W523" s="24" t="n">
        <x:f>IF(AND(G523="GL.CASH",L523="operating"),Q523,0)</x:f>
        <x:v>0</x:v>
      </x:c>
      <x:c r="X523" s="24" t="n">
        <x:f>IF(AND(G523="GL.CASH",L523="operating"),P523,0)</x:f>
        <x:v>0</x:v>
      </x:c>
      <x:c r="Y523" s="24" t="n">
        <x:f>IF(AND(G523="GL.CASH",L523="investing"),Q523-P523,0)</x:f>
        <x:v>0</x:v>
      </x:c>
      <x:c r="Z523" s="24" t="n">
        <x:f>IF(AND(G523="GL.CASH",L523="financing"),P523,0)</x:f>
        <x:v>0</x:v>
      </x:c>
      <x:c r="AA523" s="24" t="n">
        <x:f>IF(AND(G523="GL.CASH",L523="financing"),Q523,0)</x:f>
        <x:v>0</x:v>
      </x:c>
    </x:row>
    <x:row r="524" ht="25" customHeight="1">
      <x:c r="A524" s="3" t="str">
        <x:v>ACT/PAYROLL-M04-P05/8</x:v>
      </x:c>
      <x:c r="B524" s="3" t="str">
        <x:v>PAYROLL-M04-P05</x:v>
      </x:c>
      <x:c r="C524" s="16" t="n">
        <x:v>4</x:v>
      </x:c>
      <x:c r="D524" s="30" t="n">
        <x:v>46505</x:v>
      </x:c>
      <x:c r="E524" s="30" t="n">
        <x:v>46478</x:v>
      </x:c>
      <x:c r="F524" s="30" t="n">
        <x:v>46505</x:v>
      </x:c>
      <x:c r="G524" s="3" t="str">
        <x:v>GL.CASH</x:v>
      </x:c>
      <x:c r="H524" s="3" t="str">
        <x:v>ENG</x:v>
      </x:c>
      <x:c r="I524" s="3" t="str">
        <x:v>PAYROLL</x:v>
      </x:c>
      <x:c r="J524" s="3" t="str">
        <x:v>MAP.ACTUAL.PAYROLL.KV.ENG.PAYROLL.ENG</x:v>
      </x:c>
      <x:c r="K524" s="3" t="str">
        <x:v>PPL.KV</x:v>
      </x:c>
      <x:c r="L524" s="3" t="str">
        <x:v>operating</x:v>
      </x:c>
      <x:c r="M524" s="3" t="str">
        <x:v>not_applicable</x:v>
      </x:c>
      <x:c r="N524" s="3" t="str">
        <x:v>not_applicable</x:v>
      </x:c>
      <x:c r="O524" s="3" t="str">
        <x:v>not_applicable</x:v>
      </x:c>
      <x:c r="P524" s="32" t="n">
        <x:v>0</x:v>
      </x:c>
      <x:c r="Q524" s="32" t="n">
        <x:v>564.19</x:v>
      </x:c>
      <x:c r="R524" s="24" t="n">
        <x:f>P524-Q524</x:f>
        <x:v>-564.19</x:v>
      </x:c>
      <x:c r="S524" s="18" t="n">
        <x:f>'D03_Accounts'!D11</x:f>
        <x:v>0</x:v>
      </x:c>
      <x:c r="T524" s="24" t="n">
        <x:f>R524*S524</x:f>
        <x:v>0</x:v>
      </x:c>
      <x:c r="U524" s="25" t="str">
        <x:f>'D03_Mappings'!E191</x:f>
        <x:v>cash</x:v>
      </x:c>
      <x:c r="V524" s="24" t="str">
        <x:f>IF(I524="",IF(U524="people","PAYROLL","UNMAPPED"),I524)</x:f>
        <x:v>PAYROLL</x:v>
      </x:c>
      <x:c r="W524" s="24" t="n">
        <x:f>IF(AND(G524="GL.CASH",L524="operating"),Q524,0)</x:f>
        <x:v>564.19</x:v>
      </x:c>
      <x:c r="X524" s="24" t="n">
        <x:f>IF(AND(G524="GL.CASH",L524="operating"),P524,0)</x:f>
        <x:v>0</x:v>
      </x:c>
      <x:c r="Y524" s="24" t="n">
        <x:f>IF(AND(G524="GL.CASH",L524="investing"),Q524-P524,0)</x:f>
        <x:v>0</x:v>
      </x:c>
      <x:c r="Z524" s="24" t="n">
        <x:f>IF(AND(G524="GL.CASH",L524="financing"),P524,0)</x:f>
        <x:v>0</x:v>
      </x:c>
      <x:c r="AA524" s="24" t="n">
        <x:f>IF(AND(G524="GL.CASH",L524="financing"),Q524,0)</x:f>
        <x:v>0</x:v>
      </x:c>
    </x:row>
    <x:row r="525" ht="25" customHeight="1">
      <x:c r="A525" s="3" t="str">
        <x:v>ACT/PAYROLL-M04-P05/9</x:v>
      </x:c>
      <x:c r="B525" s="3" t="str">
        <x:v>PAYROLL-M04-P05</x:v>
      </x:c>
      <x:c r="C525" s="16" t="n">
        <x:v>4</x:v>
      </x:c>
      <x:c r="D525" s="30" t="n">
        <x:v>46505</x:v>
      </x:c>
      <x:c r="E525" s="30" t="n">
        <x:v>46478</x:v>
      </x:c>
      <x:c r="F525" s="30" t="n">
        <x:v>46505</x:v>
      </x:c>
      <x:c r="G525" s="3" t="str">
        <x:v>GL.PEOPLE.PV</x:v>
      </x:c>
      <x:c r="H525" s="3" t="str">
        <x:v>ENG</x:v>
      </x:c>
      <x:c r="I525" s="3" t="str">
        <x:v>PAYROLL</x:v>
      </x:c>
      <x:c r="J525" s="3" t="str">
        <x:v>MAP.ACTUAL.PAYROLL.PV.ENG.PAYROLL.ENG</x:v>
      </x:c>
      <x:c r="K525" s="3" t="str">
        <x:v>PPL.PV</x:v>
      </x:c>
      <x:c r="L525" s="3" t="str">
        <x:v>operating</x:v>
      </x:c>
      <x:c r="M525" s="3" t="str">
        <x:v>recurring</x:v>
      </x:c>
      <x:c r="N525" s="3" t="str">
        <x:v>committed</x:v>
      </x:c>
      <x:c r="O525" s="3" t="str">
        <x:v>fixed</x:v>
      </x:c>
      <x:c r="P525" s="32" t="n">
        <x:v>114.75</x:v>
      </x:c>
      <x:c r="Q525" s="32" t="n">
        <x:v>0</x:v>
      </x:c>
      <x:c r="R525" s="24" t="n">
        <x:f>P525-Q525</x:f>
        <x:v>114.75</x:v>
      </x:c>
      <x:c r="S525" s="18" t="n">
        <x:f>'D03_Accounts'!D95</x:f>
        <x:v>1</x:v>
      </x:c>
      <x:c r="T525" s="24" t="n">
        <x:f>R525*S525</x:f>
        <x:v>114.75</x:v>
      </x:c>
      <x:c r="U525" s="25" t="str">
        <x:f>'D03_Mappings'!E200</x:f>
        <x:v>people</x:v>
      </x:c>
      <x:c r="V525" s="24" t="str">
        <x:f>IF(I525="",IF(U525="people","PAYROLL","UNMAPPED"),I525)</x:f>
        <x:v>PAYROLL</x:v>
      </x:c>
      <x:c r="W525" s="24" t="n">
        <x:f>IF(AND(G525="GL.CASH",L525="operating"),Q525,0)</x:f>
        <x:v>0</x:v>
      </x:c>
      <x:c r="X525" s="24" t="n">
        <x:f>IF(AND(G525="GL.CASH",L525="operating"),P525,0)</x:f>
        <x:v>0</x:v>
      </x:c>
      <x:c r="Y525" s="24" t="n">
        <x:f>IF(AND(G525="GL.CASH",L525="investing"),Q525-P525,0)</x:f>
        <x:v>0</x:v>
      </x:c>
      <x:c r="Z525" s="24" t="n">
        <x:f>IF(AND(G525="GL.CASH",L525="financing"),P525,0)</x:f>
        <x:v>0</x:v>
      </x:c>
      <x:c r="AA525" s="24" t="n">
        <x:f>IF(AND(G525="GL.CASH",L525="financing"),Q525,0)</x:f>
        <x:v>0</x:v>
      </x:c>
    </x:row>
    <x:row r="526" ht="25" customHeight="1">
      <x:c r="A526" s="3" t="str">
        <x:v>ACT/PAYROLL-M04-P05/10</x:v>
      </x:c>
      <x:c r="B526" s="3" t="str">
        <x:v>PAYROLL-M04-P05</x:v>
      </x:c>
      <x:c r="C526" s="16" t="n">
        <x:v>4</x:v>
      </x:c>
      <x:c r="D526" s="30" t="n">
        <x:v>46505</x:v>
      </x:c>
      <x:c r="E526" s="30" t="n">
        <x:v>46478</x:v>
      </x:c>
      <x:c r="F526" s="30" t="n">
        <x:v>46505</x:v>
      </x:c>
      <x:c r="G526" s="3" t="str">
        <x:v>GL.CASH</x:v>
      </x:c>
      <x:c r="H526" s="3" t="str">
        <x:v>ENG</x:v>
      </x:c>
      <x:c r="I526" s="3" t="str">
        <x:v>PAYROLL</x:v>
      </x:c>
      <x:c r="J526" s="3" t="str">
        <x:v>MAP.ACTUAL.PAYROLL.PV.ENG.PAYROLL.ENG</x:v>
      </x:c>
      <x:c r="K526" s="3" t="str">
        <x:v>PPL.PV</x:v>
      </x:c>
      <x:c r="L526" s="3" t="str">
        <x:v>operating</x:v>
      </x:c>
      <x:c r="M526" s="3" t="str">
        <x:v>not_applicable</x:v>
      </x:c>
      <x:c r="N526" s="3" t="str">
        <x:v>not_applicable</x:v>
      </x:c>
      <x:c r="O526" s="3" t="str">
        <x:v>not_applicable</x:v>
      </x:c>
      <x:c r="P526" s="32" t="n">
        <x:v>0</x:v>
      </x:c>
      <x:c r="Q526" s="32" t="n">
        <x:v>114.75</x:v>
      </x:c>
      <x:c r="R526" s="24" t="n">
        <x:f>P526-Q526</x:f>
        <x:v>-114.75</x:v>
      </x:c>
      <x:c r="S526" s="18" t="n">
        <x:f>'D03_Accounts'!D11</x:f>
        <x:v>0</x:v>
      </x:c>
      <x:c r="T526" s="24" t="n">
        <x:f>R526*S526</x:f>
        <x:v>0</x:v>
      </x:c>
      <x:c r="U526" s="25" t="str">
        <x:f>'D03_Mappings'!E201</x:f>
        <x:v>cash</x:v>
      </x:c>
      <x:c r="V526" s="24" t="str">
        <x:f>IF(I526="",IF(U526="people","PAYROLL","UNMAPPED"),I526)</x:f>
        <x:v>PAYROLL</x:v>
      </x:c>
      <x:c r="W526" s="24" t="n">
        <x:f>IF(AND(G526="GL.CASH",L526="operating"),Q526,0)</x:f>
        <x:v>114.75</x:v>
      </x:c>
      <x:c r="X526" s="24" t="n">
        <x:f>IF(AND(G526="GL.CASH",L526="operating"),P526,0)</x:f>
        <x:v>0</x:v>
      </x:c>
      <x:c r="Y526" s="24" t="n">
        <x:f>IF(AND(G526="GL.CASH",L526="investing"),Q526-P526,0)</x:f>
        <x:v>0</x:v>
      </x:c>
      <x:c r="Z526" s="24" t="n">
        <x:f>IF(AND(G526="GL.CASH",L526="financing"),P526,0)</x:f>
        <x:v>0</x:v>
      </x:c>
      <x:c r="AA526" s="24" t="n">
        <x:f>IF(AND(G526="GL.CASH",L526="financing"),Q526,0)</x:f>
        <x:v>0</x:v>
      </x:c>
    </x:row>
    <x:row r="527" ht="25" customHeight="1">
      <x:c r="A527" s="3" t="str">
        <x:v>ACT/PAYROLL-M04-P05/11</x:v>
      </x:c>
      <x:c r="B527" s="3" t="str">
        <x:v>PAYROLL-M04-P05</x:v>
      </x:c>
      <x:c r="C527" s="16" t="n">
        <x:v>4</x:v>
      </x:c>
      <x:c r="D527" s="30" t="n">
        <x:v>46505</x:v>
      </x:c>
      <x:c r="E527" s="30" t="n">
        <x:v>46478</x:v>
      </x:c>
      <x:c r="F527" s="30" t="n">
        <x:v>46505</x:v>
      </x:c>
      <x:c r="G527" s="3" t="str">
        <x:v>GL.PEOPLE.U1</x:v>
      </x:c>
      <x:c r="H527" s="3" t="str">
        <x:v>ENG</x:v>
      </x:c>
      <x:c r="I527" s="3" t="str">
        <x:v>PAYROLL</x:v>
      </x:c>
      <x:c r="J527" s="3" t="str">
        <x:v>MAP.ACTUAL.PAYROLL.U1.ENG.PAYROLL.ENG</x:v>
      </x:c>
      <x:c r="K527" s="3" t="str">
        <x:v>PPL.U1</x:v>
      </x:c>
      <x:c r="L527" s="3" t="str">
        <x:v>operating</x:v>
      </x:c>
      <x:c r="M527" s="3" t="str">
        <x:v>recurring</x:v>
      </x:c>
      <x:c r="N527" s="3" t="str">
        <x:v>committed</x:v>
      </x:c>
      <x:c r="O527" s="3" t="str">
        <x:v>fixed</x:v>
      </x:c>
      <x:c r="P527" s="32" t="n">
        <x:v>144.9</x:v>
      </x:c>
      <x:c r="Q527" s="32" t="n">
        <x:v>0</x:v>
      </x:c>
      <x:c r="R527" s="24" t="n">
        <x:f>P527-Q527</x:f>
        <x:v>144.9</x:v>
      </x:c>
      <x:c r="S527" s="18" t="n">
        <x:f>'D03_Accounts'!D96</x:f>
        <x:v>1</x:v>
      </x:c>
      <x:c r="T527" s="24" t="n">
        <x:f>R527*S527</x:f>
        <x:v>144.9</x:v>
      </x:c>
      <x:c r="U527" s="25" t="str">
        <x:f>'D03_Mappings'!E230</x:f>
        <x:v>people</x:v>
      </x:c>
      <x:c r="V527" s="24" t="str">
        <x:f>IF(I527="",IF(U527="people","PAYROLL","UNMAPPED"),I527)</x:f>
        <x:v>PAYROLL</x:v>
      </x:c>
      <x:c r="W527" s="24" t="n">
        <x:f>IF(AND(G527="GL.CASH",L527="operating"),Q527,0)</x:f>
        <x:v>0</x:v>
      </x:c>
      <x:c r="X527" s="24" t="n">
        <x:f>IF(AND(G527="GL.CASH",L527="operating"),P527,0)</x:f>
        <x:v>0</x:v>
      </x:c>
      <x:c r="Y527" s="24" t="n">
        <x:f>IF(AND(G527="GL.CASH",L527="investing"),Q527-P527,0)</x:f>
        <x:v>0</x:v>
      </x:c>
      <x:c r="Z527" s="24" t="n">
        <x:f>IF(AND(G527="GL.CASH",L527="financing"),P527,0)</x:f>
        <x:v>0</x:v>
      </x:c>
      <x:c r="AA527" s="24" t="n">
        <x:f>IF(AND(G527="GL.CASH",L527="financing"),Q527,0)</x:f>
        <x:v>0</x:v>
      </x:c>
    </x:row>
    <x:row r="528" ht="25" customHeight="1">
      <x:c r="A528" s="3" t="str">
        <x:v>ACT/PAYROLL-M04-P05/12</x:v>
      </x:c>
      <x:c r="B528" s="3" t="str">
        <x:v>PAYROLL-M04-P05</x:v>
      </x:c>
      <x:c r="C528" s="16" t="n">
        <x:v>4</x:v>
      </x:c>
      <x:c r="D528" s="30" t="n">
        <x:v>46505</x:v>
      </x:c>
      <x:c r="E528" s="30" t="n">
        <x:v>46478</x:v>
      </x:c>
      <x:c r="F528" s="30" t="n">
        <x:v>46505</x:v>
      </x:c>
      <x:c r="G528" s="3" t="str">
        <x:v>GL.CASH</x:v>
      </x:c>
      <x:c r="H528" s="3" t="str">
        <x:v>ENG</x:v>
      </x:c>
      <x:c r="I528" s="3" t="str">
        <x:v>PAYROLL</x:v>
      </x:c>
      <x:c r="J528" s="3" t="str">
        <x:v>MAP.ACTUAL.PAYROLL.U1.ENG.PAYROLL.ENG</x:v>
      </x:c>
      <x:c r="K528" s="3" t="str">
        <x:v>PPL.U1</x:v>
      </x:c>
      <x:c r="L528" s="3" t="str">
        <x:v>operating</x:v>
      </x:c>
      <x:c r="M528" s="3" t="str">
        <x:v>not_applicable</x:v>
      </x:c>
      <x:c r="N528" s="3" t="str">
        <x:v>not_applicable</x:v>
      </x:c>
      <x:c r="O528" s="3" t="str">
        <x:v>not_applicable</x:v>
      </x:c>
      <x:c r="P528" s="32" t="n">
        <x:v>0</x:v>
      </x:c>
      <x:c r="Q528" s="32" t="n">
        <x:v>144.9</x:v>
      </x:c>
      <x:c r="R528" s="24" t="n">
        <x:f>P528-Q528</x:f>
        <x:v>-144.9</x:v>
      </x:c>
      <x:c r="S528" s="18" t="n">
        <x:f>'D03_Accounts'!D11</x:f>
        <x:v>0</x:v>
      </x:c>
      <x:c r="T528" s="24" t="n">
        <x:f>R528*S528</x:f>
        <x:v>0</x:v>
      </x:c>
      <x:c r="U528" s="25" t="str">
        <x:f>'D03_Mappings'!E231</x:f>
        <x:v>cash</x:v>
      </x:c>
      <x:c r="V528" s="24" t="str">
        <x:f>IF(I528="",IF(U528="people","PAYROLL","UNMAPPED"),I528)</x:f>
        <x:v>PAYROLL</x:v>
      </x:c>
      <x:c r="W528" s="24" t="n">
        <x:f>IF(AND(G528="GL.CASH",L528="operating"),Q528,0)</x:f>
        <x:v>144.9</x:v>
      </x:c>
      <x:c r="X528" s="24" t="n">
        <x:f>IF(AND(G528="GL.CASH",L528="operating"),P528,0)</x:f>
        <x:v>0</x:v>
      </x:c>
      <x:c r="Y528" s="24" t="n">
        <x:f>IF(AND(G528="GL.CASH",L528="investing"),Q528-P528,0)</x:f>
        <x:v>0</x:v>
      </x:c>
      <x:c r="Z528" s="24" t="n">
        <x:f>IF(AND(G528="GL.CASH",L528="financing"),P528,0)</x:f>
        <x:v>0</x:v>
      </x:c>
      <x:c r="AA528" s="24" t="n">
        <x:f>IF(AND(G528="GL.CASH",L528="financing"),Q528,0)</x:f>
        <x:v>0</x:v>
      </x:c>
    </x:row>
    <x:row r="529" ht="25" customHeight="1">
      <x:c r="A529" s="3" t="str">
        <x:v>ACT/PAYROLL-M04-P05/13</x:v>
      </x:c>
      <x:c r="B529" s="3" t="str">
        <x:v>PAYROLL-M04-P05</x:v>
      </x:c>
      <x:c r="C529" s="16" t="n">
        <x:v>4</x:v>
      </x:c>
      <x:c r="D529" s="30" t="n">
        <x:v>46505</x:v>
      </x:c>
      <x:c r="E529" s="30" t="n">
        <x:v>46478</x:v>
      </x:c>
      <x:c r="F529" s="30" t="n">
        <x:v>46505</x:v>
      </x:c>
      <x:c r="G529" s="3" t="str">
        <x:v>GL.PEOPLE.U2</x:v>
      </x:c>
      <x:c r="H529" s="3" t="str">
        <x:v>ENG</x:v>
      </x:c>
      <x:c r="I529" s="3" t="str">
        <x:v>PAYROLL</x:v>
      </x:c>
      <x:c r="J529" s="3" t="str">
        <x:v>MAP.ACTUAL.PAYROLL.U2.ENG.PAYROLL.ENG</x:v>
      </x:c>
      <x:c r="K529" s="3" t="str">
        <x:v>PPL.U2</x:v>
      </x:c>
      <x:c r="L529" s="3" t="str">
        <x:v>operating</x:v>
      </x:c>
      <x:c r="M529" s="3" t="str">
        <x:v>recurring</x:v>
      </x:c>
      <x:c r="N529" s="3" t="str">
        <x:v>committed</x:v>
      </x:c>
      <x:c r="O529" s="3" t="str">
        <x:v>fixed</x:v>
      </x:c>
      <x:c r="P529" s="32" t="n">
        <x:v>30.36</x:v>
      </x:c>
      <x:c r="Q529" s="32" t="n">
        <x:v>0</x:v>
      </x:c>
      <x:c r="R529" s="24" t="n">
        <x:f>P529-Q529</x:f>
        <x:v>30.36</x:v>
      </x:c>
      <x:c r="S529" s="18" t="n">
        <x:f>'D03_Accounts'!D97</x:f>
        <x:v>1</x:v>
      </x:c>
      <x:c r="T529" s="24" t="n">
        <x:f>R529*S529</x:f>
        <x:v>30.36</x:v>
      </x:c>
      <x:c r="U529" s="25" t="str">
        <x:f>'D03_Mappings'!E240</x:f>
        <x:v>people</x:v>
      </x:c>
      <x:c r="V529" s="24" t="str">
        <x:f>IF(I529="",IF(U529="people","PAYROLL","UNMAPPED"),I529)</x:f>
        <x:v>PAYROLL</x:v>
      </x:c>
      <x:c r="W529" s="24" t="n">
        <x:f>IF(AND(G529="GL.CASH",L529="operating"),Q529,0)</x:f>
        <x:v>0</x:v>
      </x:c>
      <x:c r="X529" s="24" t="n">
        <x:f>IF(AND(G529="GL.CASH",L529="operating"),P529,0)</x:f>
        <x:v>0</x:v>
      </x:c>
      <x:c r="Y529" s="24" t="n">
        <x:f>IF(AND(G529="GL.CASH",L529="investing"),Q529-P529,0)</x:f>
        <x:v>0</x:v>
      </x:c>
      <x:c r="Z529" s="24" t="n">
        <x:f>IF(AND(G529="GL.CASH",L529="financing"),P529,0)</x:f>
        <x:v>0</x:v>
      </x:c>
      <x:c r="AA529" s="24" t="n">
        <x:f>IF(AND(G529="GL.CASH",L529="financing"),Q529,0)</x:f>
        <x:v>0</x:v>
      </x:c>
    </x:row>
    <x:row r="530" ht="25" customHeight="1">
      <x:c r="A530" s="3" t="str">
        <x:v>ACT/PAYROLL-M04-P05/14</x:v>
      </x:c>
      <x:c r="B530" s="3" t="str">
        <x:v>PAYROLL-M04-P05</x:v>
      </x:c>
      <x:c r="C530" s="16" t="n">
        <x:v>4</x:v>
      </x:c>
      <x:c r="D530" s="30" t="n">
        <x:v>46505</x:v>
      </x:c>
      <x:c r="E530" s="30" t="n">
        <x:v>46478</x:v>
      </x:c>
      <x:c r="F530" s="30" t="n">
        <x:v>46505</x:v>
      </x:c>
      <x:c r="G530" s="3" t="str">
        <x:v>GL.CASH</x:v>
      </x:c>
      <x:c r="H530" s="3" t="str">
        <x:v>ENG</x:v>
      </x:c>
      <x:c r="I530" s="3" t="str">
        <x:v>PAYROLL</x:v>
      </x:c>
      <x:c r="J530" s="3" t="str">
        <x:v>MAP.ACTUAL.PAYROLL.U2.ENG.PAYROLL.ENG</x:v>
      </x:c>
      <x:c r="K530" s="3" t="str">
        <x:v>PPL.U2</x:v>
      </x:c>
      <x:c r="L530" s="3" t="str">
        <x:v>operating</x:v>
      </x:c>
      <x:c r="M530" s="3" t="str">
        <x:v>not_applicable</x:v>
      </x:c>
      <x:c r="N530" s="3" t="str">
        <x:v>not_applicable</x:v>
      </x:c>
      <x:c r="O530" s="3" t="str">
        <x:v>not_applicable</x:v>
      </x:c>
      <x:c r="P530" s="32" t="n">
        <x:v>0</x:v>
      </x:c>
      <x:c r="Q530" s="32" t="n">
        <x:v>30.36</x:v>
      </x:c>
      <x:c r="R530" s="24" t="n">
        <x:f>P530-Q530</x:f>
        <x:v>-30.36</x:v>
      </x:c>
      <x:c r="S530" s="18" t="n">
        <x:f>'D03_Accounts'!D11</x:f>
        <x:v>0</x:v>
      </x:c>
      <x:c r="T530" s="24" t="n">
        <x:f>R530*S530</x:f>
        <x:v>0</x:v>
      </x:c>
      <x:c r="U530" s="25" t="str">
        <x:f>'D03_Mappings'!E241</x:f>
        <x:v>cash</x:v>
      </x:c>
      <x:c r="V530" s="24" t="str">
        <x:f>IF(I530="",IF(U530="people","PAYROLL","UNMAPPED"),I530)</x:f>
        <x:v>PAYROLL</x:v>
      </x:c>
      <x:c r="W530" s="24" t="n">
        <x:f>IF(AND(G530="GL.CASH",L530="operating"),Q530,0)</x:f>
        <x:v>30.36</x:v>
      </x:c>
      <x:c r="X530" s="24" t="n">
        <x:f>IF(AND(G530="GL.CASH",L530="operating"),P530,0)</x:f>
        <x:v>0</x:v>
      </x:c>
      <x:c r="Y530" s="24" t="n">
        <x:f>IF(AND(G530="GL.CASH",L530="investing"),Q530-P530,0)</x:f>
        <x:v>0</x:v>
      </x:c>
      <x:c r="Z530" s="24" t="n">
        <x:f>IF(AND(G530="GL.CASH",L530="financing"),P530,0)</x:f>
        <x:v>0</x:v>
      </x:c>
      <x:c r="AA530" s="24" t="n">
        <x:f>IF(AND(G530="GL.CASH",L530="financing"),Q530,0)</x:f>
        <x:v>0</x:v>
      </x:c>
    </x:row>
    <x:row r="531" ht="25" customHeight="1">
      <x:c r="A531" s="3" t="str">
        <x:v>ACT/PAYROLL-M04-P05/15</x:v>
      </x:c>
      <x:c r="B531" s="3" t="str">
        <x:v>PAYROLL-M04-P05</x:v>
      </x:c>
      <x:c r="C531" s="16" t="n">
        <x:v>4</x:v>
      </x:c>
      <x:c r="D531" s="30" t="n">
        <x:v>46505</x:v>
      </x:c>
      <x:c r="E531" s="30" t="n">
        <x:v>46478</x:v>
      </x:c>
      <x:c r="F531" s="30" t="n">
        <x:v>46505</x:v>
      </x:c>
      <x:c r="G531" s="3" t="str">
        <x:v>GL.PEOPLE.INSOLV</x:v>
      </x:c>
      <x:c r="H531" s="3" t="str">
        <x:v>ENG</x:v>
      </x:c>
      <x:c r="I531" s="3" t="str">
        <x:v>PAYROLL</x:v>
      </x:c>
      <x:c r="J531" s="3" t="str">
        <x:v>MAP.ACTUAL.PAYROLL.INSOLV.ENG.PAYROLL.ENG</x:v>
      </x:c>
      <x:c r="K531" s="3" t="str">
        <x:v>PPL.INSOLV</x:v>
      </x:c>
      <x:c r="L531" s="3" t="str">
        <x:v>operating</x:v>
      </x:c>
      <x:c r="M531" s="3" t="str">
        <x:v>recurring</x:v>
      </x:c>
      <x:c r="N531" s="3" t="str">
        <x:v>committed</x:v>
      </x:c>
      <x:c r="O531" s="3" t="str">
        <x:v>fixed</x:v>
      </x:c>
      <x:c r="P531" s="32" t="n">
        <x:v>10.35</x:v>
      </x:c>
      <x:c r="Q531" s="32" t="n">
        <x:v>0</x:v>
      </x:c>
      <x:c r="R531" s="24" t="n">
        <x:f>P531-Q531</x:f>
        <x:v>10.35</x:v>
      </x:c>
      <x:c r="S531" s="18" t="n">
        <x:f>'D03_Accounts'!D98</x:f>
        <x:v>1</x:v>
      </x:c>
      <x:c r="T531" s="24" t="n">
        <x:f>R531*S531</x:f>
        <x:v>10.35</x:v>
      </x:c>
      <x:c r="U531" s="25" t="str">
        <x:f>'D03_Mappings'!E180</x:f>
        <x:v>people</x:v>
      </x:c>
      <x:c r="V531" s="24" t="str">
        <x:f>IF(I531="",IF(U531="people","PAYROLL","UNMAPPED"),I531)</x:f>
        <x:v>PAYROLL</x:v>
      </x:c>
      <x:c r="W531" s="24" t="n">
        <x:f>IF(AND(G531="GL.CASH",L531="operating"),Q531,0)</x:f>
        <x:v>0</x:v>
      </x:c>
      <x:c r="X531" s="24" t="n">
        <x:f>IF(AND(G531="GL.CASH",L531="operating"),P531,0)</x:f>
        <x:v>0</x:v>
      </x:c>
      <x:c r="Y531" s="24" t="n">
        <x:f>IF(AND(G531="GL.CASH",L531="investing"),Q531-P531,0)</x:f>
        <x:v>0</x:v>
      </x:c>
      <x:c r="Z531" s="24" t="n">
        <x:f>IF(AND(G531="GL.CASH",L531="financing"),P531,0)</x:f>
        <x:v>0</x:v>
      </x:c>
      <x:c r="AA531" s="24" t="n">
        <x:f>IF(AND(G531="GL.CASH",L531="financing"),Q531,0)</x:f>
        <x:v>0</x:v>
      </x:c>
    </x:row>
    <x:row r="532" ht="25" customHeight="1">
      <x:c r="A532" s="3" t="str">
        <x:v>ACT/PAYROLL-M04-P05/16</x:v>
      </x:c>
      <x:c r="B532" s="3" t="str">
        <x:v>PAYROLL-M04-P05</x:v>
      </x:c>
      <x:c r="C532" s="16" t="n">
        <x:v>4</x:v>
      </x:c>
      <x:c r="D532" s="30" t="n">
        <x:v>46505</x:v>
      </x:c>
      <x:c r="E532" s="30" t="n">
        <x:v>46478</x:v>
      </x:c>
      <x:c r="F532" s="30" t="n">
        <x:v>46505</x:v>
      </x:c>
      <x:c r="G532" s="3" t="str">
        <x:v>GL.CASH</x:v>
      </x:c>
      <x:c r="H532" s="3" t="str">
        <x:v>ENG</x:v>
      </x:c>
      <x:c r="I532" s="3" t="str">
        <x:v>PAYROLL</x:v>
      </x:c>
      <x:c r="J532" s="3" t="str">
        <x:v>MAP.ACTUAL.PAYROLL.INSOLV.ENG.PAYROLL.ENG</x:v>
      </x:c>
      <x:c r="K532" s="3" t="str">
        <x:v>PPL.INSOLV</x:v>
      </x:c>
      <x:c r="L532" s="3" t="str">
        <x:v>operating</x:v>
      </x:c>
      <x:c r="M532" s="3" t="str">
        <x:v>not_applicable</x:v>
      </x:c>
      <x:c r="N532" s="3" t="str">
        <x:v>not_applicable</x:v>
      </x:c>
      <x:c r="O532" s="3" t="str">
        <x:v>not_applicable</x:v>
      </x:c>
      <x:c r="P532" s="32" t="n">
        <x:v>0</x:v>
      </x:c>
      <x:c r="Q532" s="32" t="n">
        <x:v>10.35</x:v>
      </x:c>
      <x:c r="R532" s="24" t="n">
        <x:f>P532-Q532</x:f>
        <x:v>-10.35</x:v>
      </x:c>
      <x:c r="S532" s="18" t="n">
        <x:f>'D03_Accounts'!D11</x:f>
        <x:v>0</x:v>
      </x:c>
      <x:c r="T532" s="24" t="n">
        <x:f>R532*S532</x:f>
        <x:v>0</x:v>
      </x:c>
      <x:c r="U532" s="25" t="str">
        <x:f>'D03_Mappings'!E181</x:f>
        <x:v>cash</x:v>
      </x:c>
      <x:c r="V532" s="24" t="str">
        <x:f>IF(I532="",IF(U532="people","PAYROLL","UNMAPPED"),I532)</x:f>
        <x:v>PAYROLL</x:v>
      </x:c>
      <x:c r="W532" s="24" t="n">
        <x:f>IF(AND(G532="GL.CASH",L532="operating"),Q532,0)</x:f>
        <x:v>10.35</x:v>
      </x:c>
      <x:c r="X532" s="24" t="n">
        <x:f>IF(AND(G532="GL.CASH",L532="operating"),P532,0)</x:f>
        <x:v>0</x:v>
      </x:c>
      <x:c r="Y532" s="24" t="n">
        <x:f>IF(AND(G532="GL.CASH",L532="investing"),Q532-P532,0)</x:f>
        <x:v>0</x:v>
      </x:c>
      <x:c r="Z532" s="24" t="n">
        <x:f>IF(AND(G532="GL.CASH",L532="financing"),P532,0)</x:f>
        <x:v>0</x:v>
      </x:c>
      <x:c r="AA532" s="24" t="n">
        <x:f>IF(AND(G532="GL.CASH",L532="financing"),Q532,0)</x:f>
        <x:v>0</x:v>
      </x:c>
    </x:row>
    <x:row r="533" ht="25" customHeight="1">
      <x:c r="A533" s="3" t="str">
        <x:v>ACT/PAYROLL-M04-P05/17</x:v>
      </x:c>
      <x:c r="B533" s="3" t="str">
        <x:v>PAYROLL-M04-P05</x:v>
      </x:c>
      <x:c r="C533" s="16" t="n">
        <x:v>4</x:v>
      </x:c>
      <x:c r="D533" s="30" t="n">
        <x:v>46505</x:v>
      </x:c>
      <x:c r="E533" s="30" t="n">
        <x:v>46478</x:v>
      </x:c>
      <x:c r="F533" s="30" t="n">
        <x:v>46505</x:v>
      </x:c>
      <x:c r="G533" s="3" t="str">
        <x:v>GL.PEOPLE.BG</x:v>
      </x:c>
      <x:c r="H533" s="3" t="str">
        <x:v>ENG</x:v>
      </x:c>
      <x:c r="I533" s="3" t="str">
        <x:v>PAYROLL</x:v>
      </x:c>
      <x:c r="J533" s="3" t="str">
        <x:v>MAP.ACTUAL.PAYROLL.BG.ENG.PAYROLL.ENG</x:v>
      </x:c>
      <x:c r="K533" s="3" t="str">
        <x:v>PPL.BG</x:v>
      </x:c>
      <x:c r="L533" s="3" t="str">
        <x:v>operating</x:v>
      </x:c>
      <x:c r="M533" s="3" t="str">
        <x:v>recurring</x:v>
      </x:c>
      <x:c r="N533" s="3" t="str">
        <x:v>committed</x:v>
      </x:c>
      <x:c r="O533" s="3" t="str">
        <x:v>fixed</x:v>
      </x:c>
      <x:c r="P533" s="32" t="n">
        <x:v>20.7</x:v>
      </x:c>
      <x:c r="Q533" s="32" t="n">
        <x:v>0</x:v>
      </x:c>
      <x:c r="R533" s="24" t="n">
        <x:f>P533-Q533</x:f>
        <x:v>20.7</x:v>
      </x:c>
      <x:c r="S533" s="18" t="n">
        <x:f>'D03_Accounts'!D99</x:f>
        <x:v>1</x:v>
      </x:c>
      <x:c r="T533" s="24" t="n">
        <x:f>R533*S533</x:f>
        <x:v>20.7</x:v>
      </x:c>
      <x:c r="U533" s="25" t="str">
        <x:f>'D03_Mappings'!E170</x:f>
        <x:v>people</x:v>
      </x:c>
      <x:c r="V533" s="24" t="str">
        <x:f>IF(I533="",IF(U533="people","PAYROLL","UNMAPPED"),I533)</x:f>
        <x:v>PAYROLL</x:v>
      </x:c>
      <x:c r="W533" s="24" t="n">
        <x:f>IF(AND(G533="GL.CASH",L533="operating"),Q533,0)</x:f>
        <x:v>0</x:v>
      </x:c>
      <x:c r="X533" s="24" t="n">
        <x:f>IF(AND(G533="GL.CASH",L533="operating"),P533,0)</x:f>
        <x:v>0</x:v>
      </x:c>
      <x:c r="Y533" s="24" t="n">
        <x:f>IF(AND(G533="GL.CASH",L533="investing"),Q533-P533,0)</x:f>
        <x:v>0</x:v>
      </x:c>
      <x:c r="Z533" s="24" t="n">
        <x:f>IF(AND(G533="GL.CASH",L533="financing"),P533,0)</x:f>
        <x:v>0</x:v>
      </x:c>
      <x:c r="AA533" s="24" t="n">
        <x:f>IF(AND(G533="GL.CASH",L533="financing"),Q533,0)</x:f>
        <x:v>0</x:v>
      </x:c>
    </x:row>
    <x:row r="534" ht="25" customHeight="1">
      <x:c r="A534" s="3" t="str">
        <x:v>ACT/PAYROLL-M04-P05/18</x:v>
      </x:c>
      <x:c r="B534" s="3" t="str">
        <x:v>PAYROLL-M04-P05</x:v>
      </x:c>
      <x:c r="C534" s="16" t="n">
        <x:v>4</x:v>
      </x:c>
      <x:c r="D534" s="30" t="n">
        <x:v>46505</x:v>
      </x:c>
      <x:c r="E534" s="30" t="n">
        <x:v>46478</x:v>
      </x:c>
      <x:c r="F534" s="30" t="n">
        <x:v>46505</x:v>
      </x:c>
      <x:c r="G534" s="3" t="str">
        <x:v>GL.CASH</x:v>
      </x:c>
      <x:c r="H534" s="3" t="str">
        <x:v>ENG</x:v>
      </x:c>
      <x:c r="I534" s="3" t="str">
        <x:v>PAYROLL</x:v>
      </x:c>
      <x:c r="J534" s="3" t="str">
        <x:v>MAP.ACTUAL.PAYROLL.BG.ENG.PAYROLL.ENG</x:v>
      </x:c>
      <x:c r="K534" s="3" t="str">
        <x:v>PPL.BG</x:v>
      </x:c>
      <x:c r="L534" s="3" t="str">
        <x:v>operating</x:v>
      </x:c>
      <x:c r="M534" s="3" t="str">
        <x:v>not_applicable</x:v>
      </x:c>
      <x:c r="N534" s="3" t="str">
        <x:v>not_applicable</x:v>
      </x:c>
      <x:c r="O534" s="3" t="str">
        <x:v>not_applicable</x:v>
      </x:c>
      <x:c r="P534" s="32" t="n">
        <x:v>0</x:v>
      </x:c>
      <x:c r="Q534" s="32" t="n">
        <x:v>20.7</x:v>
      </x:c>
      <x:c r="R534" s="24" t="n">
        <x:f>P534-Q534</x:f>
        <x:v>-20.7</x:v>
      </x:c>
      <x:c r="S534" s="18" t="n">
        <x:f>'D03_Accounts'!D11</x:f>
        <x:v>0</x:v>
      </x:c>
      <x:c r="T534" s="24" t="n">
        <x:f>R534*S534</x:f>
        <x:v>0</x:v>
      </x:c>
      <x:c r="U534" s="25" t="str">
        <x:f>'D03_Mappings'!E171</x:f>
        <x:v>cash</x:v>
      </x:c>
      <x:c r="V534" s="24" t="str">
        <x:f>IF(I534="",IF(U534="people","PAYROLL","UNMAPPED"),I534)</x:f>
        <x:v>PAYROLL</x:v>
      </x:c>
      <x:c r="W534" s="24" t="n">
        <x:f>IF(AND(G534="GL.CASH",L534="operating"),Q534,0)</x:f>
        <x:v>20.7</x:v>
      </x:c>
      <x:c r="X534" s="24" t="n">
        <x:f>IF(AND(G534="GL.CASH",L534="operating"),P534,0)</x:f>
        <x:v>0</x:v>
      </x:c>
      <x:c r="Y534" s="24" t="n">
        <x:f>IF(AND(G534="GL.CASH",L534="investing"),Q534-P534,0)</x:f>
        <x:v>0</x:v>
      </x:c>
      <x:c r="Z534" s="24" t="n">
        <x:f>IF(AND(G534="GL.CASH",L534="financing"),P534,0)</x:f>
        <x:v>0</x:v>
      </x:c>
      <x:c r="AA534" s="24" t="n">
        <x:f>IF(AND(G534="GL.CASH",L534="financing"),Q534,0)</x:f>
        <x:v>0</x:v>
      </x:c>
    </x:row>
    <x:row r="535" ht="25" customHeight="1">
      <x:c r="A535" s="3" t="str">
        <x:v>ACT/PAYROLL-M04-P06/1</x:v>
      </x:c>
      <x:c r="B535" s="3" t="str">
        <x:v>PAYROLL-M04-P06</x:v>
      </x:c>
      <x:c r="C535" s="16" t="n">
        <x:v>4</x:v>
      </x:c>
      <x:c r="D535" s="30" t="n">
        <x:v>46505</x:v>
      </x:c>
      <x:c r="E535" s="30" t="n">
        <x:v>46478</x:v>
      </x:c>
      <x:c r="F535" s="30" t="n">
        <x:v>46505</x:v>
      </x:c>
      <x:c r="G535" s="3" t="str">
        <x:v>GL.PEOPLE.SALARY</x:v>
      </x:c>
      <x:c r="H535" s="3" t="str">
        <x:v>COMP</x:v>
      </x:c>
      <x:c r="I535" s="3" t="str">
        <x:v>PAYROLL</x:v>
      </x:c>
      <x:c r="J535" s="3" t="str">
        <x:v>MAP.ACTUAL.PAYROLL.SALARY.COMP.PAYROLL.COMP</x:v>
      </x:c>
      <x:c r="K535" s="3" t="str">
        <x:v>PPL.SALARY</x:v>
      </x:c>
      <x:c r="L535" s="3" t="str">
        <x:v>operating</x:v>
      </x:c>
      <x:c r="M535" s="3" t="str">
        <x:v>recurring</x:v>
      </x:c>
      <x:c r="N535" s="3" t="str">
        <x:v>committed</x:v>
      </x:c>
      <x:c r="O535" s="3" t="str">
        <x:v>fixed</x:v>
      </x:c>
      <x:c r="P535" s="32" t="n">
        <x:v>7762.5</x:v>
      </x:c>
      <x:c r="Q535" s="32" t="n">
        <x:v>0</x:v>
      </x:c>
      <x:c r="R535" s="24" t="n">
        <x:f>P535-Q535</x:f>
        <x:v>7762.5</x:v>
      </x:c>
      <x:c r="S535" s="18" t="n">
        <x:f>'D03_Accounts'!D91</x:f>
        <x:v>1</x:v>
      </x:c>
      <x:c r="T535" s="24" t="n">
        <x:f>R535*S535</x:f>
        <x:v>7762.5</x:v>
      </x:c>
      <x:c r="U535" s="25" t="str">
        <x:f>'D03_Mappings'!E218</x:f>
        <x:v>people</x:v>
      </x:c>
      <x:c r="V535" s="24" t="str">
        <x:f>IF(I535="",IF(U535="people","PAYROLL","UNMAPPED"),I535)</x:f>
        <x:v>PAYROLL</x:v>
      </x:c>
      <x:c r="W535" s="24" t="n">
        <x:f>IF(AND(G535="GL.CASH",L535="operating"),Q535,0)</x:f>
        <x:v>0</x:v>
      </x:c>
      <x:c r="X535" s="24" t="n">
        <x:f>IF(AND(G535="GL.CASH",L535="operating"),P535,0)</x:f>
        <x:v>0</x:v>
      </x:c>
      <x:c r="Y535" s="24" t="n">
        <x:f>IF(AND(G535="GL.CASH",L535="investing"),Q535-P535,0)</x:f>
        <x:v>0</x:v>
      </x:c>
      <x:c r="Z535" s="24" t="n">
        <x:f>IF(AND(G535="GL.CASH",L535="financing"),P535,0)</x:f>
        <x:v>0</x:v>
      </x:c>
      <x:c r="AA535" s="24" t="n">
        <x:f>IF(AND(G535="GL.CASH",L535="financing"),Q535,0)</x:f>
        <x:v>0</x:v>
      </x:c>
    </x:row>
    <x:row r="536" ht="25" customHeight="1">
      <x:c r="A536" s="3" t="str">
        <x:v>ACT/PAYROLL-M04-P06/2</x:v>
      </x:c>
      <x:c r="B536" s="3" t="str">
        <x:v>PAYROLL-M04-P06</x:v>
      </x:c>
      <x:c r="C536" s="16" t="n">
        <x:v>4</x:v>
      </x:c>
      <x:c r="D536" s="30" t="n">
        <x:v>46505</x:v>
      </x:c>
      <x:c r="E536" s="30" t="n">
        <x:v>46478</x:v>
      </x:c>
      <x:c r="F536" s="30" t="n">
        <x:v>46505</x:v>
      </x:c>
      <x:c r="G536" s="3" t="str">
        <x:v>GL.CASH</x:v>
      </x:c>
      <x:c r="H536" s="3" t="str">
        <x:v>COMP</x:v>
      </x:c>
      <x:c r="I536" s="3" t="str">
        <x:v>PAYROLL</x:v>
      </x:c>
      <x:c r="J536" s="3" t="str">
        <x:v>MAP.ACTUAL.PAYROLL.SALARY.COMP.PAYROLL.COMP</x:v>
      </x:c>
      <x:c r="K536" s="3" t="str">
        <x:v>PPL.SALARY</x:v>
      </x:c>
      <x:c r="L536" s="3" t="str">
        <x:v>operating</x:v>
      </x:c>
      <x:c r="M536" s="3" t="str">
        <x:v>not_applicable</x:v>
      </x:c>
      <x:c r="N536" s="3" t="str">
        <x:v>not_applicable</x:v>
      </x:c>
      <x:c r="O536" s="3" t="str">
        <x:v>not_applicable</x:v>
      </x:c>
      <x:c r="P536" s="32" t="n">
        <x:v>0</x:v>
      </x:c>
      <x:c r="Q536" s="32" t="n">
        <x:v>7762.5</x:v>
      </x:c>
      <x:c r="R536" s="24" t="n">
        <x:f>P536-Q536</x:f>
        <x:v>-7762.5</x:v>
      </x:c>
      <x:c r="S536" s="18" t="n">
        <x:f>'D03_Accounts'!D11</x:f>
        <x:v>0</x:v>
      </x:c>
      <x:c r="T536" s="24" t="n">
        <x:f>R536*S536</x:f>
        <x:v>0</x:v>
      </x:c>
      <x:c r="U536" s="25" t="str">
        <x:f>'D03_Mappings'!E219</x:f>
        <x:v>cash</x:v>
      </x:c>
      <x:c r="V536" s="24" t="str">
        <x:f>IF(I536="",IF(U536="people","PAYROLL","UNMAPPED"),I536)</x:f>
        <x:v>PAYROLL</x:v>
      </x:c>
      <x:c r="W536" s="24" t="n">
        <x:f>IF(AND(G536="GL.CASH",L536="operating"),Q536,0)</x:f>
        <x:v>7762.5</x:v>
      </x:c>
      <x:c r="X536" s="24" t="n">
        <x:f>IF(AND(G536="GL.CASH",L536="operating"),P536,0)</x:f>
        <x:v>0</x:v>
      </x:c>
      <x:c r="Y536" s="24" t="n">
        <x:f>IF(AND(G536="GL.CASH",L536="investing"),Q536-P536,0)</x:f>
        <x:v>0</x:v>
      </x:c>
      <x:c r="Z536" s="24" t="n">
        <x:f>IF(AND(G536="GL.CASH",L536="financing"),P536,0)</x:f>
        <x:v>0</x:v>
      </x:c>
      <x:c r="AA536" s="24" t="n">
        <x:f>IF(AND(G536="GL.CASH",L536="financing"),Q536,0)</x:f>
        <x:v>0</x:v>
      </x:c>
    </x:row>
    <x:row r="537" ht="25" customHeight="1">
      <x:c r="A537" s="3" t="str">
        <x:v>ACT/PAYROLL-M04-P06/3</x:v>
      </x:c>
      <x:c r="B537" s="3" t="str">
        <x:v>PAYROLL-M04-P06</x:v>
      </x:c>
      <x:c r="C537" s="16" t="n">
        <x:v>4</x:v>
      </x:c>
      <x:c r="D537" s="30" t="n">
        <x:v>46505</x:v>
      </x:c>
      <x:c r="E537" s="30" t="n">
        <x:v>46478</x:v>
      </x:c>
      <x:c r="F537" s="30" t="n">
        <x:v>46505</x:v>
      </x:c>
      <x:c r="G537" s="3" t="str">
        <x:v>GL.PEOPLE.RV</x:v>
      </x:c>
      <x:c r="H537" s="3" t="str">
        <x:v>COMP</x:v>
      </x:c>
      <x:c r="I537" s="3" t="str">
        <x:v>PAYROLL</x:v>
      </x:c>
      <x:c r="J537" s="3" t="str">
        <x:v>MAP.ACTUAL.PAYROLL.RV.COMP.PAYROLL.COMP</x:v>
      </x:c>
      <x:c r="K537" s="3" t="str">
        <x:v>PPL.RV</x:v>
      </x:c>
      <x:c r="L537" s="3" t="str">
        <x:v>operating</x:v>
      </x:c>
      <x:c r="M537" s="3" t="str">
        <x:v>recurring</x:v>
      </x:c>
      <x:c r="N537" s="3" t="str">
        <x:v>committed</x:v>
      </x:c>
      <x:c r="O537" s="3" t="str">
        <x:v>fixed</x:v>
      </x:c>
      <x:c r="P537" s="32" t="n">
        <x:v>721.91</x:v>
      </x:c>
      <x:c r="Q537" s="32" t="n">
        <x:v>0</x:v>
      </x:c>
      <x:c r="R537" s="24" t="n">
        <x:f>P537-Q537</x:f>
        <x:v>721.91</x:v>
      </x:c>
      <x:c r="S537" s="18" t="n">
        <x:f>'D03_Accounts'!D92</x:f>
        <x:v>1</x:v>
      </x:c>
      <x:c r="T537" s="24" t="n">
        <x:f>R537*S537</x:f>
        <x:v>721.91</x:v>
      </x:c>
      <x:c r="U537" s="25" t="str">
        <x:f>'D03_Mappings'!E208</x:f>
        <x:v>people</x:v>
      </x:c>
      <x:c r="V537" s="24" t="str">
        <x:f>IF(I537="",IF(U537="people","PAYROLL","UNMAPPED"),I537)</x:f>
        <x:v>PAYROLL</x:v>
      </x:c>
      <x:c r="W537" s="24" t="n">
        <x:f>IF(AND(G537="GL.CASH",L537="operating"),Q537,0)</x:f>
        <x:v>0</x:v>
      </x:c>
      <x:c r="X537" s="24" t="n">
        <x:f>IF(AND(G537="GL.CASH",L537="operating"),P537,0)</x:f>
        <x:v>0</x:v>
      </x:c>
      <x:c r="Y537" s="24" t="n">
        <x:f>IF(AND(G537="GL.CASH",L537="investing"),Q537-P537,0)</x:f>
        <x:v>0</x:v>
      </x:c>
      <x:c r="Z537" s="24" t="n">
        <x:f>IF(AND(G537="GL.CASH",L537="financing"),P537,0)</x:f>
        <x:v>0</x:v>
      </x:c>
      <x:c r="AA537" s="24" t="n">
        <x:f>IF(AND(G537="GL.CASH",L537="financing"),Q537,0)</x:f>
        <x:v>0</x:v>
      </x:c>
    </x:row>
    <x:row r="538" ht="25" customHeight="1">
      <x:c r="A538" s="3" t="str">
        <x:v>ACT/PAYROLL-M04-P06/4</x:v>
      </x:c>
      <x:c r="B538" s="3" t="str">
        <x:v>PAYROLL-M04-P06</x:v>
      </x:c>
      <x:c r="C538" s="16" t="n">
        <x:v>4</x:v>
      </x:c>
      <x:c r="D538" s="30" t="n">
        <x:v>46505</x:v>
      </x:c>
      <x:c r="E538" s="30" t="n">
        <x:v>46478</x:v>
      </x:c>
      <x:c r="F538" s="30" t="n">
        <x:v>46505</x:v>
      </x:c>
      <x:c r="G538" s="3" t="str">
        <x:v>GL.CASH</x:v>
      </x:c>
      <x:c r="H538" s="3" t="str">
        <x:v>COMP</x:v>
      </x:c>
      <x:c r="I538" s="3" t="str">
        <x:v>PAYROLL</x:v>
      </x:c>
      <x:c r="J538" s="3" t="str">
        <x:v>MAP.ACTUAL.PAYROLL.RV.COMP.PAYROLL.COMP</x:v>
      </x:c>
      <x:c r="K538" s="3" t="str">
        <x:v>PPL.RV</x:v>
      </x:c>
      <x:c r="L538" s="3" t="str">
        <x:v>operating</x:v>
      </x:c>
      <x:c r="M538" s="3" t="str">
        <x:v>not_applicable</x:v>
      </x:c>
      <x:c r="N538" s="3" t="str">
        <x:v>not_applicable</x:v>
      </x:c>
      <x:c r="O538" s="3" t="str">
        <x:v>not_applicable</x:v>
      </x:c>
      <x:c r="P538" s="32" t="n">
        <x:v>0</x:v>
      </x:c>
      <x:c r="Q538" s="32" t="n">
        <x:v>721.91</x:v>
      </x:c>
      <x:c r="R538" s="24" t="n">
        <x:f>P538-Q538</x:f>
        <x:v>-721.91</x:v>
      </x:c>
      <x:c r="S538" s="18" t="n">
        <x:f>'D03_Accounts'!D11</x:f>
        <x:v>0</x:v>
      </x:c>
      <x:c r="T538" s="24" t="n">
        <x:f>R538*S538</x:f>
        <x:v>0</x:v>
      </x:c>
      <x:c r="U538" s="25" t="str">
        <x:f>'D03_Mappings'!E209</x:f>
        <x:v>cash</x:v>
      </x:c>
      <x:c r="V538" s="24" t="str">
        <x:f>IF(I538="",IF(U538="people","PAYROLL","UNMAPPED"),I538)</x:f>
        <x:v>PAYROLL</x:v>
      </x:c>
      <x:c r="W538" s="24" t="n">
        <x:f>IF(AND(G538="GL.CASH",L538="operating"),Q538,0)</x:f>
        <x:v>721.91</x:v>
      </x:c>
      <x:c r="X538" s="24" t="n">
        <x:f>IF(AND(G538="GL.CASH",L538="operating"),P538,0)</x:f>
        <x:v>0</x:v>
      </x:c>
      <x:c r="Y538" s="24" t="n">
        <x:f>IF(AND(G538="GL.CASH",L538="investing"),Q538-P538,0)</x:f>
        <x:v>0</x:v>
      </x:c>
      <x:c r="Z538" s="24" t="n">
        <x:f>IF(AND(G538="GL.CASH",L538="financing"),P538,0)</x:f>
        <x:v>0</x:v>
      </x:c>
      <x:c r="AA538" s="24" t="n">
        <x:f>IF(AND(G538="GL.CASH",L538="financing"),Q538,0)</x:f>
        <x:v>0</x:v>
      </x:c>
    </x:row>
    <x:row r="539" ht="25" customHeight="1">
      <x:c r="A539" s="3" t="str">
        <x:v>ACT/PAYROLL-M04-P06/5</x:v>
      </x:c>
      <x:c r="B539" s="3" t="str">
        <x:v>PAYROLL-M04-P06</x:v>
      </x:c>
      <x:c r="C539" s="16" t="n">
        <x:v>4</x:v>
      </x:c>
      <x:c r="D539" s="30" t="n">
        <x:v>46505</x:v>
      </x:c>
      <x:c r="E539" s="30" t="n">
        <x:v>46478</x:v>
      </x:c>
      <x:c r="F539" s="30" t="n">
        <x:v>46505</x:v>
      </x:c>
      <x:c r="G539" s="3" t="str">
        <x:v>GL.PEOPLE.AV</x:v>
      </x:c>
      <x:c r="H539" s="3" t="str">
        <x:v>COMP</x:v>
      </x:c>
      <x:c r="I539" s="3" t="str">
        <x:v>PAYROLL</x:v>
      </x:c>
      <x:c r="J539" s="3" t="str">
        <x:v>MAP.ACTUAL.PAYROLL.AV.COMP.PAYROLL.COMP</x:v>
      </x:c>
      <x:c r="K539" s="3" t="str">
        <x:v>PPL.AV</x:v>
      </x:c>
      <x:c r="L539" s="3" t="str">
        <x:v>operating</x:v>
      </x:c>
      <x:c r="M539" s="3" t="str">
        <x:v>recurring</x:v>
      </x:c>
      <x:c r="N539" s="3" t="str">
        <x:v>committed</x:v>
      </x:c>
      <x:c r="O539" s="3" t="str">
        <x:v>fixed</x:v>
      </x:c>
      <x:c r="P539" s="32" t="n">
        <x:v>100.91</x:v>
      </x:c>
      <x:c r="Q539" s="32" t="n">
        <x:v>0</x:v>
      </x:c>
      <x:c r="R539" s="24" t="n">
        <x:f>P539-Q539</x:f>
        <x:v>100.91</x:v>
      </x:c>
      <x:c r="S539" s="18" t="n">
        <x:f>'D03_Accounts'!D93</x:f>
        <x:v>1</x:v>
      </x:c>
      <x:c r="T539" s="24" t="n">
        <x:f>R539*S539</x:f>
        <x:v>100.91</x:v>
      </x:c>
      <x:c r="U539" s="25" t="str">
        <x:f>'D03_Mappings'!E158</x:f>
        <x:v>people</x:v>
      </x:c>
      <x:c r="V539" s="24" t="str">
        <x:f>IF(I539="",IF(U539="people","PAYROLL","UNMAPPED"),I539)</x:f>
        <x:v>PAYROLL</x:v>
      </x:c>
      <x:c r="W539" s="24" t="n">
        <x:f>IF(AND(G539="GL.CASH",L539="operating"),Q539,0)</x:f>
        <x:v>0</x:v>
      </x:c>
      <x:c r="X539" s="24" t="n">
        <x:f>IF(AND(G539="GL.CASH",L539="operating"),P539,0)</x:f>
        <x:v>0</x:v>
      </x:c>
      <x:c r="Y539" s="24" t="n">
        <x:f>IF(AND(G539="GL.CASH",L539="investing"),Q539-P539,0)</x:f>
        <x:v>0</x:v>
      </x:c>
      <x:c r="Z539" s="24" t="n">
        <x:f>IF(AND(G539="GL.CASH",L539="financing"),P539,0)</x:f>
        <x:v>0</x:v>
      </x:c>
      <x:c r="AA539" s="24" t="n">
        <x:f>IF(AND(G539="GL.CASH",L539="financing"),Q539,0)</x:f>
        <x:v>0</x:v>
      </x:c>
    </x:row>
    <x:row r="540" ht="25" customHeight="1">
      <x:c r="A540" s="3" t="str">
        <x:v>ACT/PAYROLL-M04-P06/6</x:v>
      </x:c>
      <x:c r="B540" s="3" t="str">
        <x:v>PAYROLL-M04-P06</x:v>
      </x:c>
      <x:c r="C540" s="16" t="n">
        <x:v>4</x:v>
      </x:c>
      <x:c r="D540" s="30" t="n">
        <x:v>46505</x:v>
      </x:c>
      <x:c r="E540" s="30" t="n">
        <x:v>46478</x:v>
      </x:c>
      <x:c r="F540" s="30" t="n">
        <x:v>46505</x:v>
      </x:c>
      <x:c r="G540" s="3" t="str">
        <x:v>GL.CASH</x:v>
      </x:c>
      <x:c r="H540" s="3" t="str">
        <x:v>COMP</x:v>
      </x:c>
      <x:c r="I540" s="3" t="str">
        <x:v>PAYROLL</x:v>
      </x:c>
      <x:c r="J540" s="3" t="str">
        <x:v>MAP.ACTUAL.PAYROLL.AV.COMP.PAYROLL.COMP</x:v>
      </x:c>
      <x:c r="K540" s="3" t="str">
        <x:v>PPL.AV</x:v>
      </x:c>
      <x:c r="L540" s="3" t="str">
        <x:v>operating</x:v>
      </x:c>
      <x:c r="M540" s="3" t="str">
        <x:v>not_applicable</x:v>
      </x:c>
      <x:c r="N540" s="3" t="str">
        <x:v>not_applicable</x:v>
      </x:c>
      <x:c r="O540" s="3" t="str">
        <x:v>not_applicable</x:v>
      </x:c>
      <x:c r="P540" s="32" t="n">
        <x:v>0</x:v>
      </x:c>
      <x:c r="Q540" s="32" t="n">
        <x:v>100.91</x:v>
      </x:c>
      <x:c r="R540" s="24" t="n">
        <x:f>P540-Q540</x:f>
        <x:v>-100.91</x:v>
      </x:c>
      <x:c r="S540" s="18" t="n">
        <x:f>'D03_Accounts'!D11</x:f>
        <x:v>0</x:v>
      </x:c>
      <x:c r="T540" s="24" t="n">
        <x:f>R540*S540</x:f>
        <x:v>0</x:v>
      </x:c>
      <x:c r="U540" s="25" t="str">
        <x:f>'D03_Mappings'!E159</x:f>
        <x:v>cash</x:v>
      </x:c>
      <x:c r="V540" s="24" t="str">
        <x:f>IF(I540="",IF(U540="people","PAYROLL","UNMAPPED"),I540)</x:f>
        <x:v>PAYROLL</x:v>
      </x:c>
      <x:c r="W540" s="24" t="n">
        <x:f>IF(AND(G540="GL.CASH",L540="operating"),Q540,0)</x:f>
        <x:v>100.91</x:v>
      </x:c>
      <x:c r="X540" s="24" t="n">
        <x:f>IF(AND(G540="GL.CASH",L540="operating"),P540,0)</x:f>
        <x:v>0</x:v>
      </x:c>
      <x:c r="Y540" s="24" t="n">
        <x:f>IF(AND(G540="GL.CASH",L540="investing"),Q540-P540,0)</x:f>
        <x:v>0</x:v>
      </x:c>
      <x:c r="Z540" s="24" t="n">
        <x:f>IF(AND(G540="GL.CASH",L540="financing"),P540,0)</x:f>
        <x:v>0</x:v>
      </x:c>
      <x:c r="AA540" s="24" t="n">
        <x:f>IF(AND(G540="GL.CASH",L540="financing"),Q540,0)</x:f>
        <x:v>0</x:v>
      </x:c>
    </x:row>
    <x:row r="541" ht="25" customHeight="1">
      <x:c r="A541" s="3" t="str">
        <x:v>ACT/PAYROLL-M04-P06/7</x:v>
      </x:c>
      <x:c r="B541" s="3" t="str">
        <x:v>PAYROLL-M04-P06</x:v>
      </x:c>
      <x:c r="C541" s="16" t="n">
        <x:v>4</x:v>
      </x:c>
      <x:c r="D541" s="30" t="n">
        <x:v>46505</x:v>
      </x:c>
      <x:c r="E541" s="30" t="n">
        <x:v>46478</x:v>
      </x:c>
      <x:c r="F541" s="30" t="n">
        <x:v>46505</x:v>
      </x:c>
      <x:c r="G541" s="3" t="str">
        <x:v>GL.PEOPLE.KV</x:v>
      </x:c>
      <x:c r="H541" s="3" t="str">
        <x:v>COMP</x:v>
      </x:c>
      <x:c r="I541" s="3" t="str">
        <x:v>PAYROLL</x:v>
      </x:c>
      <x:c r="J541" s="3" t="str">
        <x:v>MAP.ACTUAL.PAYROLL.KV.COMP.PAYROLL.COMP</x:v>
      </x:c>
      <x:c r="K541" s="3" t="str">
        <x:v>PPL.KV</x:v>
      </x:c>
      <x:c r="L541" s="3" t="str">
        <x:v>operating</x:v>
      </x:c>
      <x:c r="M541" s="3" t="str">
        <x:v>recurring</x:v>
      </x:c>
      <x:c r="N541" s="3" t="str">
        <x:v>committed</x:v>
      </x:c>
      <x:c r="O541" s="3" t="str">
        <x:v>fixed</x:v>
      </x:c>
      <x:c r="P541" s="32" t="n">
        <x:v>564.19</x:v>
      </x:c>
      <x:c r="Q541" s="32" t="n">
        <x:v>0</x:v>
      </x:c>
      <x:c r="R541" s="24" t="n">
        <x:f>P541-Q541</x:f>
        <x:v>564.19</x:v>
      </x:c>
      <x:c r="S541" s="18" t="n">
        <x:f>'D03_Accounts'!D94</x:f>
        <x:v>1</x:v>
      </x:c>
      <x:c r="T541" s="24" t="n">
        <x:f>R541*S541</x:f>
        <x:v>564.19</x:v>
      </x:c>
      <x:c r="U541" s="25" t="str">
        <x:f>'D03_Mappings'!E188</x:f>
        <x:v>people</x:v>
      </x:c>
      <x:c r="V541" s="24" t="str">
        <x:f>IF(I541="",IF(U541="people","PAYROLL","UNMAPPED"),I541)</x:f>
        <x:v>PAYROLL</x:v>
      </x:c>
      <x:c r="W541" s="24" t="n">
        <x:f>IF(AND(G541="GL.CASH",L541="operating"),Q541,0)</x:f>
        <x:v>0</x:v>
      </x:c>
      <x:c r="X541" s="24" t="n">
        <x:f>IF(AND(G541="GL.CASH",L541="operating"),P541,0)</x:f>
        <x:v>0</x:v>
      </x:c>
      <x:c r="Y541" s="24" t="n">
        <x:f>IF(AND(G541="GL.CASH",L541="investing"),Q541-P541,0)</x:f>
        <x:v>0</x:v>
      </x:c>
      <x:c r="Z541" s="24" t="n">
        <x:f>IF(AND(G541="GL.CASH",L541="financing"),P541,0)</x:f>
        <x:v>0</x:v>
      </x:c>
      <x:c r="AA541" s="24" t="n">
        <x:f>IF(AND(G541="GL.CASH",L541="financing"),Q541,0)</x:f>
        <x:v>0</x:v>
      </x:c>
    </x:row>
    <x:row r="542" ht="25" customHeight="1">
      <x:c r="A542" s="3" t="str">
        <x:v>ACT/PAYROLL-M04-P06/8</x:v>
      </x:c>
      <x:c r="B542" s="3" t="str">
        <x:v>PAYROLL-M04-P06</x:v>
      </x:c>
      <x:c r="C542" s="16" t="n">
        <x:v>4</x:v>
      </x:c>
      <x:c r="D542" s="30" t="n">
        <x:v>46505</x:v>
      </x:c>
      <x:c r="E542" s="30" t="n">
        <x:v>46478</x:v>
      </x:c>
      <x:c r="F542" s="30" t="n">
        <x:v>46505</x:v>
      </x:c>
      <x:c r="G542" s="3" t="str">
        <x:v>GL.CASH</x:v>
      </x:c>
      <x:c r="H542" s="3" t="str">
        <x:v>COMP</x:v>
      </x:c>
      <x:c r="I542" s="3" t="str">
        <x:v>PAYROLL</x:v>
      </x:c>
      <x:c r="J542" s="3" t="str">
        <x:v>MAP.ACTUAL.PAYROLL.KV.COMP.PAYROLL.COMP</x:v>
      </x:c>
      <x:c r="K542" s="3" t="str">
        <x:v>PPL.KV</x:v>
      </x:c>
      <x:c r="L542" s="3" t="str">
        <x:v>operating</x:v>
      </x:c>
      <x:c r="M542" s="3" t="str">
        <x:v>not_applicable</x:v>
      </x:c>
      <x:c r="N542" s="3" t="str">
        <x:v>not_applicable</x:v>
      </x:c>
      <x:c r="O542" s="3" t="str">
        <x:v>not_applicable</x:v>
      </x:c>
      <x:c r="P542" s="32" t="n">
        <x:v>0</x:v>
      </x:c>
      <x:c r="Q542" s="32" t="n">
        <x:v>564.19</x:v>
      </x:c>
      <x:c r="R542" s="24" t="n">
        <x:f>P542-Q542</x:f>
        <x:v>-564.19</x:v>
      </x:c>
      <x:c r="S542" s="18" t="n">
        <x:f>'D03_Accounts'!D11</x:f>
        <x:v>0</x:v>
      </x:c>
      <x:c r="T542" s="24" t="n">
        <x:f>R542*S542</x:f>
        <x:v>0</x:v>
      </x:c>
      <x:c r="U542" s="25" t="str">
        <x:f>'D03_Mappings'!E189</x:f>
        <x:v>cash</x:v>
      </x:c>
      <x:c r="V542" s="24" t="str">
        <x:f>IF(I542="",IF(U542="people","PAYROLL","UNMAPPED"),I542)</x:f>
        <x:v>PAYROLL</x:v>
      </x:c>
      <x:c r="W542" s="24" t="n">
        <x:f>IF(AND(G542="GL.CASH",L542="operating"),Q542,0)</x:f>
        <x:v>564.19</x:v>
      </x:c>
      <x:c r="X542" s="24" t="n">
        <x:f>IF(AND(G542="GL.CASH",L542="operating"),P542,0)</x:f>
        <x:v>0</x:v>
      </x:c>
      <x:c r="Y542" s="24" t="n">
        <x:f>IF(AND(G542="GL.CASH",L542="investing"),Q542-P542,0)</x:f>
        <x:v>0</x:v>
      </x:c>
      <x:c r="Z542" s="24" t="n">
        <x:f>IF(AND(G542="GL.CASH",L542="financing"),P542,0)</x:f>
        <x:v>0</x:v>
      </x:c>
      <x:c r="AA542" s="24" t="n">
        <x:f>IF(AND(G542="GL.CASH",L542="financing"),Q542,0)</x:f>
        <x:v>0</x:v>
      </x:c>
    </x:row>
    <x:row r="543" ht="25" customHeight="1">
      <x:c r="A543" s="3" t="str">
        <x:v>ACT/PAYROLL-M04-P06/9</x:v>
      </x:c>
      <x:c r="B543" s="3" t="str">
        <x:v>PAYROLL-M04-P06</x:v>
      </x:c>
      <x:c r="C543" s="16" t="n">
        <x:v>4</x:v>
      </x:c>
      <x:c r="D543" s="30" t="n">
        <x:v>46505</x:v>
      </x:c>
      <x:c r="E543" s="30" t="n">
        <x:v>46478</x:v>
      </x:c>
      <x:c r="F543" s="30" t="n">
        <x:v>46505</x:v>
      </x:c>
      <x:c r="G543" s="3" t="str">
        <x:v>GL.PEOPLE.PV</x:v>
      </x:c>
      <x:c r="H543" s="3" t="str">
        <x:v>COMP</x:v>
      </x:c>
      <x:c r="I543" s="3" t="str">
        <x:v>PAYROLL</x:v>
      </x:c>
      <x:c r="J543" s="3" t="str">
        <x:v>MAP.ACTUAL.PAYROLL.PV.COMP.PAYROLL.COMP</x:v>
      </x:c>
      <x:c r="K543" s="3" t="str">
        <x:v>PPL.PV</x:v>
      </x:c>
      <x:c r="L543" s="3" t="str">
        <x:v>operating</x:v>
      </x:c>
      <x:c r="M543" s="3" t="str">
        <x:v>recurring</x:v>
      </x:c>
      <x:c r="N543" s="3" t="str">
        <x:v>committed</x:v>
      </x:c>
      <x:c r="O543" s="3" t="str">
        <x:v>fixed</x:v>
      </x:c>
      <x:c r="P543" s="32" t="n">
        <x:v>114.75</x:v>
      </x:c>
      <x:c r="Q543" s="32" t="n">
        <x:v>0</x:v>
      </x:c>
      <x:c r="R543" s="24" t="n">
        <x:f>P543-Q543</x:f>
        <x:v>114.75</x:v>
      </x:c>
      <x:c r="S543" s="18" t="n">
        <x:f>'D03_Accounts'!D95</x:f>
        <x:v>1</x:v>
      </x:c>
      <x:c r="T543" s="24" t="n">
        <x:f>R543*S543</x:f>
        <x:v>114.75</x:v>
      </x:c>
      <x:c r="U543" s="25" t="str">
        <x:f>'D03_Mappings'!E198</x:f>
        <x:v>people</x:v>
      </x:c>
      <x:c r="V543" s="24" t="str">
        <x:f>IF(I543="",IF(U543="people","PAYROLL","UNMAPPED"),I543)</x:f>
        <x:v>PAYROLL</x:v>
      </x:c>
      <x:c r="W543" s="24" t="n">
        <x:f>IF(AND(G543="GL.CASH",L543="operating"),Q543,0)</x:f>
        <x:v>0</x:v>
      </x:c>
      <x:c r="X543" s="24" t="n">
        <x:f>IF(AND(G543="GL.CASH",L543="operating"),P543,0)</x:f>
        <x:v>0</x:v>
      </x:c>
      <x:c r="Y543" s="24" t="n">
        <x:f>IF(AND(G543="GL.CASH",L543="investing"),Q543-P543,0)</x:f>
        <x:v>0</x:v>
      </x:c>
      <x:c r="Z543" s="24" t="n">
        <x:f>IF(AND(G543="GL.CASH",L543="financing"),P543,0)</x:f>
        <x:v>0</x:v>
      </x:c>
      <x:c r="AA543" s="24" t="n">
        <x:f>IF(AND(G543="GL.CASH",L543="financing"),Q543,0)</x:f>
        <x:v>0</x:v>
      </x:c>
    </x:row>
    <x:row r="544" ht="25" customHeight="1">
      <x:c r="A544" s="3" t="str">
        <x:v>ACT/PAYROLL-M04-P06/10</x:v>
      </x:c>
      <x:c r="B544" s="3" t="str">
        <x:v>PAYROLL-M04-P06</x:v>
      </x:c>
      <x:c r="C544" s="16" t="n">
        <x:v>4</x:v>
      </x:c>
      <x:c r="D544" s="30" t="n">
        <x:v>46505</x:v>
      </x:c>
      <x:c r="E544" s="30" t="n">
        <x:v>46478</x:v>
      </x:c>
      <x:c r="F544" s="30" t="n">
        <x:v>46505</x:v>
      </x:c>
      <x:c r="G544" s="3" t="str">
        <x:v>GL.CASH</x:v>
      </x:c>
      <x:c r="H544" s="3" t="str">
        <x:v>COMP</x:v>
      </x:c>
      <x:c r="I544" s="3" t="str">
        <x:v>PAYROLL</x:v>
      </x:c>
      <x:c r="J544" s="3" t="str">
        <x:v>MAP.ACTUAL.PAYROLL.PV.COMP.PAYROLL.COMP</x:v>
      </x:c>
      <x:c r="K544" s="3" t="str">
        <x:v>PPL.PV</x:v>
      </x:c>
      <x:c r="L544" s="3" t="str">
        <x:v>operating</x:v>
      </x:c>
      <x:c r="M544" s="3" t="str">
        <x:v>not_applicable</x:v>
      </x:c>
      <x:c r="N544" s="3" t="str">
        <x:v>not_applicable</x:v>
      </x:c>
      <x:c r="O544" s="3" t="str">
        <x:v>not_applicable</x:v>
      </x:c>
      <x:c r="P544" s="32" t="n">
        <x:v>0</x:v>
      </x:c>
      <x:c r="Q544" s="32" t="n">
        <x:v>114.75</x:v>
      </x:c>
      <x:c r="R544" s="24" t="n">
        <x:f>P544-Q544</x:f>
        <x:v>-114.75</x:v>
      </x:c>
      <x:c r="S544" s="18" t="n">
        <x:f>'D03_Accounts'!D11</x:f>
        <x:v>0</x:v>
      </x:c>
      <x:c r="T544" s="24" t="n">
        <x:f>R544*S544</x:f>
        <x:v>0</x:v>
      </x:c>
      <x:c r="U544" s="25" t="str">
        <x:f>'D03_Mappings'!E199</x:f>
        <x:v>cash</x:v>
      </x:c>
      <x:c r="V544" s="24" t="str">
        <x:f>IF(I544="",IF(U544="people","PAYROLL","UNMAPPED"),I544)</x:f>
        <x:v>PAYROLL</x:v>
      </x:c>
      <x:c r="W544" s="24" t="n">
        <x:f>IF(AND(G544="GL.CASH",L544="operating"),Q544,0)</x:f>
        <x:v>114.75</x:v>
      </x:c>
      <x:c r="X544" s="24" t="n">
        <x:f>IF(AND(G544="GL.CASH",L544="operating"),P544,0)</x:f>
        <x:v>0</x:v>
      </x:c>
      <x:c r="Y544" s="24" t="n">
        <x:f>IF(AND(G544="GL.CASH",L544="investing"),Q544-P544,0)</x:f>
        <x:v>0</x:v>
      </x:c>
      <x:c r="Z544" s="24" t="n">
        <x:f>IF(AND(G544="GL.CASH",L544="financing"),P544,0)</x:f>
        <x:v>0</x:v>
      </x:c>
      <x:c r="AA544" s="24" t="n">
        <x:f>IF(AND(G544="GL.CASH",L544="financing"),Q544,0)</x:f>
        <x:v>0</x:v>
      </x:c>
    </x:row>
    <x:row r="545" ht="25" customHeight="1">
      <x:c r="A545" s="3" t="str">
        <x:v>ACT/PAYROLL-M04-P06/11</x:v>
      </x:c>
      <x:c r="B545" s="3" t="str">
        <x:v>PAYROLL-M04-P06</x:v>
      </x:c>
      <x:c r="C545" s="16" t="n">
        <x:v>4</x:v>
      </x:c>
      <x:c r="D545" s="30" t="n">
        <x:v>46505</x:v>
      </x:c>
      <x:c r="E545" s="30" t="n">
        <x:v>46478</x:v>
      </x:c>
      <x:c r="F545" s="30" t="n">
        <x:v>46505</x:v>
      </x:c>
      <x:c r="G545" s="3" t="str">
        <x:v>GL.PEOPLE.U1</x:v>
      </x:c>
      <x:c r="H545" s="3" t="str">
        <x:v>COMP</x:v>
      </x:c>
      <x:c r="I545" s="3" t="str">
        <x:v>PAYROLL</x:v>
      </x:c>
      <x:c r="J545" s="3" t="str">
        <x:v>MAP.ACTUAL.PAYROLL.U1.COMP.PAYROLL.COMP</x:v>
      </x:c>
      <x:c r="K545" s="3" t="str">
        <x:v>PPL.U1</x:v>
      </x:c>
      <x:c r="L545" s="3" t="str">
        <x:v>operating</x:v>
      </x:c>
      <x:c r="M545" s="3" t="str">
        <x:v>recurring</x:v>
      </x:c>
      <x:c r="N545" s="3" t="str">
        <x:v>committed</x:v>
      </x:c>
      <x:c r="O545" s="3" t="str">
        <x:v>fixed</x:v>
      </x:c>
      <x:c r="P545" s="32" t="n">
        <x:v>163.01</x:v>
      </x:c>
      <x:c r="Q545" s="32" t="n">
        <x:v>0</x:v>
      </x:c>
      <x:c r="R545" s="24" t="n">
        <x:f>P545-Q545</x:f>
        <x:v>163.01</x:v>
      </x:c>
      <x:c r="S545" s="18" t="n">
        <x:f>'D03_Accounts'!D96</x:f>
        <x:v>1</x:v>
      </x:c>
      <x:c r="T545" s="24" t="n">
        <x:f>R545*S545</x:f>
        <x:v>163.01</x:v>
      </x:c>
      <x:c r="U545" s="25" t="str">
        <x:f>'D03_Mappings'!E228</x:f>
        <x:v>people</x:v>
      </x:c>
      <x:c r="V545" s="24" t="str">
        <x:f>IF(I545="",IF(U545="people","PAYROLL","UNMAPPED"),I545)</x:f>
        <x:v>PAYROLL</x:v>
      </x:c>
      <x:c r="W545" s="24" t="n">
        <x:f>IF(AND(G545="GL.CASH",L545="operating"),Q545,0)</x:f>
        <x:v>0</x:v>
      </x:c>
      <x:c r="X545" s="24" t="n">
        <x:f>IF(AND(G545="GL.CASH",L545="operating"),P545,0)</x:f>
        <x:v>0</x:v>
      </x:c>
      <x:c r="Y545" s="24" t="n">
        <x:f>IF(AND(G545="GL.CASH",L545="investing"),Q545-P545,0)</x:f>
        <x:v>0</x:v>
      </x:c>
      <x:c r="Z545" s="24" t="n">
        <x:f>IF(AND(G545="GL.CASH",L545="financing"),P545,0)</x:f>
        <x:v>0</x:v>
      </x:c>
      <x:c r="AA545" s="24" t="n">
        <x:f>IF(AND(G545="GL.CASH",L545="financing"),Q545,0)</x:f>
        <x:v>0</x:v>
      </x:c>
    </x:row>
    <x:row r="546" ht="25" customHeight="1">
      <x:c r="A546" s="3" t="str">
        <x:v>ACT/PAYROLL-M04-P06/12</x:v>
      </x:c>
      <x:c r="B546" s="3" t="str">
        <x:v>PAYROLL-M04-P06</x:v>
      </x:c>
      <x:c r="C546" s="16" t="n">
        <x:v>4</x:v>
      </x:c>
      <x:c r="D546" s="30" t="n">
        <x:v>46505</x:v>
      </x:c>
      <x:c r="E546" s="30" t="n">
        <x:v>46478</x:v>
      </x:c>
      <x:c r="F546" s="30" t="n">
        <x:v>46505</x:v>
      </x:c>
      <x:c r="G546" s="3" t="str">
        <x:v>GL.CASH</x:v>
      </x:c>
      <x:c r="H546" s="3" t="str">
        <x:v>COMP</x:v>
      </x:c>
      <x:c r="I546" s="3" t="str">
        <x:v>PAYROLL</x:v>
      </x:c>
      <x:c r="J546" s="3" t="str">
        <x:v>MAP.ACTUAL.PAYROLL.U1.COMP.PAYROLL.COMP</x:v>
      </x:c>
      <x:c r="K546" s="3" t="str">
        <x:v>PPL.U1</x:v>
      </x:c>
      <x:c r="L546" s="3" t="str">
        <x:v>operating</x:v>
      </x:c>
      <x:c r="M546" s="3" t="str">
        <x:v>not_applicable</x:v>
      </x:c>
      <x:c r="N546" s="3" t="str">
        <x:v>not_applicable</x:v>
      </x:c>
      <x:c r="O546" s="3" t="str">
        <x:v>not_applicable</x:v>
      </x:c>
      <x:c r="P546" s="32" t="n">
        <x:v>0</x:v>
      </x:c>
      <x:c r="Q546" s="32" t="n">
        <x:v>163.01</x:v>
      </x:c>
      <x:c r="R546" s="24" t="n">
        <x:f>P546-Q546</x:f>
        <x:v>-163.01</x:v>
      </x:c>
      <x:c r="S546" s="18" t="n">
        <x:f>'D03_Accounts'!D11</x:f>
        <x:v>0</x:v>
      </x:c>
      <x:c r="T546" s="24" t="n">
        <x:f>R546*S546</x:f>
        <x:v>0</x:v>
      </x:c>
      <x:c r="U546" s="25" t="str">
        <x:f>'D03_Mappings'!E229</x:f>
        <x:v>cash</x:v>
      </x:c>
      <x:c r="V546" s="24" t="str">
        <x:f>IF(I546="",IF(U546="people","PAYROLL","UNMAPPED"),I546)</x:f>
        <x:v>PAYROLL</x:v>
      </x:c>
      <x:c r="W546" s="24" t="n">
        <x:f>IF(AND(G546="GL.CASH",L546="operating"),Q546,0)</x:f>
        <x:v>163.01</x:v>
      </x:c>
      <x:c r="X546" s="24" t="n">
        <x:f>IF(AND(G546="GL.CASH",L546="operating"),P546,0)</x:f>
        <x:v>0</x:v>
      </x:c>
      <x:c r="Y546" s="24" t="n">
        <x:f>IF(AND(G546="GL.CASH",L546="investing"),Q546-P546,0)</x:f>
        <x:v>0</x:v>
      </x:c>
      <x:c r="Z546" s="24" t="n">
        <x:f>IF(AND(G546="GL.CASH",L546="financing"),P546,0)</x:f>
        <x:v>0</x:v>
      </x:c>
      <x:c r="AA546" s="24" t="n">
        <x:f>IF(AND(G546="GL.CASH",L546="financing"),Q546,0)</x:f>
        <x:v>0</x:v>
      </x:c>
    </x:row>
    <x:row r="547" ht="25" customHeight="1">
      <x:c r="A547" s="3" t="str">
        <x:v>ACT/PAYROLL-M04-P06/13</x:v>
      </x:c>
      <x:c r="B547" s="3" t="str">
        <x:v>PAYROLL-M04-P06</x:v>
      </x:c>
      <x:c r="C547" s="16" t="n">
        <x:v>4</x:v>
      </x:c>
      <x:c r="D547" s="30" t="n">
        <x:v>46505</x:v>
      </x:c>
      <x:c r="E547" s="30" t="n">
        <x:v>46478</x:v>
      </x:c>
      <x:c r="F547" s="30" t="n">
        <x:v>46505</x:v>
      </x:c>
      <x:c r="G547" s="3" t="str">
        <x:v>GL.PEOPLE.U2</x:v>
      </x:c>
      <x:c r="H547" s="3" t="str">
        <x:v>COMP</x:v>
      </x:c>
      <x:c r="I547" s="3" t="str">
        <x:v>PAYROLL</x:v>
      </x:c>
      <x:c r="J547" s="3" t="str">
        <x:v>MAP.ACTUAL.PAYROLL.U2.COMP.PAYROLL.COMP</x:v>
      </x:c>
      <x:c r="K547" s="3" t="str">
        <x:v>PPL.U2</x:v>
      </x:c>
      <x:c r="L547" s="3" t="str">
        <x:v>operating</x:v>
      </x:c>
      <x:c r="M547" s="3" t="str">
        <x:v>recurring</x:v>
      </x:c>
      <x:c r="N547" s="3" t="str">
        <x:v>committed</x:v>
      </x:c>
      <x:c r="O547" s="3" t="str">
        <x:v>fixed</x:v>
      </x:c>
      <x:c r="P547" s="32" t="n">
        <x:v>34.16</x:v>
      </x:c>
      <x:c r="Q547" s="32" t="n">
        <x:v>0</x:v>
      </x:c>
      <x:c r="R547" s="24" t="n">
        <x:f>P547-Q547</x:f>
        <x:v>34.16</x:v>
      </x:c>
      <x:c r="S547" s="18" t="n">
        <x:f>'D03_Accounts'!D97</x:f>
        <x:v>1</x:v>
      </x:c>
      <x:c r="T547" s="24" t="n">
        <x:f>R547*S547</x:f>
        <x:v>34.16</x:v>
      </x:c>
      <x:c r="U547" s="25" t="str">
        <x:f>'D03_Mappings'!E238</x:f>
        <x:v>people</x:v>
      </x:c>
      <x:c r="V547" s="24" t="str">
        <x:f>IF(I547="",IF(U547="people","PAYROLL","UNMAPPED"),I547)</x:f>
        <x:v>PAYROLL</x:v>
      </x:c>
      <x:c r="W547" s="24" t="n">
        <x:f>IF(AND(G547="GL.CASH",L547="operating"),Q547,0)</x:f>
        <x:v>0</x:v>
      </x:c>
      <x:c r="X547" s="24" t="n">
        <x:f>IF(AND(G547="GL.CASH",L547="operating"),P547,0)</x:f>
        <x:v>0</x:v>
      </x:c>
      <x:c r="Y547" s="24" t="n">
        <x:f>IF(AND(G547="GL.CASH",L547="investing"),Q547-P547,0)</x:f>
        <x:v>0</x:v>
      </x:c>
      <x:c r="Z547" s="24" t="n">
        <x:f>IF(AND(G547="GL.CASH",L547="financing"),P547,0)</x:f>
        <x:v>0</x:v>
      </x:c>
      <x:c r="AA547" s="24" t="n">
        <x:f>IF(AND(G547="GL.CASH",L547="financing"),Q547,0)</x:f>
        <x:v>0</x:v>
      </x:c>
    </x:row>
    <x:row r="548" ht="25" customHeight="1">
      <x:c r="A548" s="3" t="str">
        <x:v>ACT/PAYROLL-M04-P06/14</x:v>
      </x:c>
      <x:c r="B548" s="3" t="str">
        <x:v>PAYROLL-M04-P06</x:v>
      </x:c>
      <x:c r="C548" s="16" t="n">
        <x:v>4</x:v>
      </x:c>
      <x:c r="D548" s="30" t="n">
        <x:v>46505</x:v>
      </x:c>
      <x:c r="E548" s="30" t="n">
        <x:v>46478</x:v>
      </x:c>
      <x:c r="F548" s="30" t="n">
        <x:v>46505</x:v>
      </x:c>
      <x:c r="G548" s="3" t="str">
        <x:v>GL.CASH</x:v>
      </x:c>
      <x:c r="H548" s="3" t="str">
        <x:v>COMP</x:v>
      </x:c>
      <x:c r="I548" s="3" t="str">
        <x:v>PAYROLL</x:v>
      </x:c>
      <x:c r="J548" s="3" t="str">
        <x:v>MAP.ACTUAL.PAYROLL.U2.COMP.PAYROLL.COMP</x:v>
      </x:c>
      <x:c r="K548" s="3" t="str">
        <x:v>PPL.U2</x:v>
      </x:c>
      <x:c r="L548" s="3" t="str">
        <x:v>operating</x:v>
      </x:c>
      <x:c r="M548" s="3" t="str">
        <x:v>not_applicable</x:v>
      </x:c>
      <x:c r="N548" s="3" t="str">
        <x:v>not_applicable</x:v>
      </x:c>
      <x:c r="O548" s="3" t="str">
        <x:v>not_applicable</x:v>
      </x:c>
      <x:c r="P548" s="32" t="n">
        <x:v>0</x:v>
      </x:c>
      <x:c r="Q548" s="32" t="n">
        <x:v>34.16</x:v>
      </x:c>
      <x:c r="R548" s="24" t="n">
        <x:f>P548-Q548</x:f>
        <x:v>-34.16</x:v>
      </x:c>
      <x:c r="S548" s="18" t="n">
        <x:f>'D03_Accounts'!D11</x:f>
        <x:v>0</x:v>
      </x:c>
      <x:c r="T548" s="24" t="n">
        <x:f>R548*S548</x:f>
        <x:v>0</x:v>
      </x:c>
      <x:c r="U548" s="25" t="str">
        <x:f>'D03_Mappings'!E239</x:f>
        <x:v>cash</x:v>
      </x:c>
      <x:c r="V548" s="24" t="str">
        <x:f>IF(I548="",IF(U548="people","PAYROLL","UNMAPPED"),I548)</x:f>
        <x:v>PAYROLL</x:v>
      </x:c>
      <x:c r="W548" s="24" t="n">
        <x:f>IF(AND(G548="GL.CASH",L548="operating"),Q548,0)</x:f>
        <x:v>34.16</x:v>
      </x:c>
      <x:c r="X548" s="24" t="n">
        <x:f>IF(AND(G548="GL.CASH",L548="operating"),P548,0)</x:f>
        <x:v>0</x:v>
      </x:c>
      <x:c r="Y548" s="24" t="n">
        <x:f>IF(AND(G548="GL.CASH",L548="investing"),Q548-P548,0)</x:f>
        <x:v>0</x:v>
      </x:c>
      <x:c r="Z548" s="24" t="n">
        <x:f>IF(AND(G548="GL.CASH",L548="financing"),P548,0)</x:f>
        <x:v>0</x:v>
      </x:c>
      <x:c r="AA548" s="24" t="n">
        <x:f>IF(AND(G548="GL.CASH",L548="financing"),Q548,0)</x:f>
        <x:v>0</x:v>
      </x:c>
    </x:row>
    <x:row r="549" ht="25" customHeight="1">
      <x:c r="A549" s="3" t="str">
        <x:v>ACT/PAYROLL-M04-P06/15</x:v>
      </x:c>
      <x:c r="B549" s="3" t="str">
        <x:v>PAYROLL-M04-P06</x:v>
      </x:c>
      <x:c r="C549" s="16" t="n">
        <x:v>4</x:v>
      </x:c>
      <x:c r="D549" s="30" t="n">
        <x:v>46505</x:v>
      </x:c>
      <x:c r="E549" s="30" t="n">
        <x:v>46478</x:v>
      </x:c>
      <x:c r="F549" s="30" t="n">
        <x:v>46505</x:v>
      </x:c>
      <x:c r="G549" s="3" t="str">
        <x:v>GL.PEOPLE.INSOLV</x:v>
      </x:c>
      <x:c r="H549" s="3" t="str">
        <x:v>COMP</x:v>
      </x:c>
      <x:c r="I549" s="3" t="str">
        <x:v>PAYROLL</x:v>
      </x:c>
      <x:c r="J549" s="3" t="str">
        <x:v>MAP.ACTUAL.PAYROLL.INSOLV.COMP.PAYROLL.COMP</x:v>
      </x:c>
      <x:c r="K549" s="3" t="str">
        <x:v>PPL.INSOLV</x:v>
      </x:c>
      <x:c r="L549" s="3" t="str">
        <x:v>operating</x:v>
      </x:c>
      <x:c r="M549" s="3" t="str">
        <x:v>recurring</x:v>
      </x:c>
      <x:c r="N549" s="3" t="str">
        <x:v>committed</x:v>
      </x:c>
      <x:c r="O549" s="3" t="str">
        <x:v>fixed</x:v>
      </x:c>
      <x:c r="P549" s="32" t="n">
        <x:v>11.64</x:v>
      </x:c>
      <x:c r="Q549" s="32" t="n">
        <x:v>0</x:v>
      </x:c>
      <x:c r="R549" s="24" t="n">
        <x:f>P549-Q549</x:f>
        <x:v>11.64</x:v>
      </x:c>
      <x:c r="S549" s="18" t="n">
        <x:f>'D03_Accounts'!D98</x:f>
        <x:v>1</x:v>
      </x:c>
      <x:c r="T549" s="24" t="n">
        <x:f>R549*S549</x:f>
        <x:v>11.64</x:v>
      </x:c>
      <x:c r="U549" s="25" t="str">
        <x:f>'D03_Mappings'!E178</x:f>
        <x:v>people</x:v>
      </x:c>
      <x:c r="V549" s="24" t="str">
        <x:f>IF(I549="",IF(U549="people","PAYROLL","UNMAPPED"),I549)</x:f>
        <x:v>PAYROLL</x:v>
      </x:c>
      <x:c r="W549" s="24" t="n">
        <x:f>IF(AND(G549="GL.CASH",L549="operating"),Q549,0)</x:f>
        <x:v>0</x:v>
      </x:c>
      <x:c r="X549" s="24" t="n">
        <x:f>IF(AND(G549="GL.CASH",L549="operating"),P549,0)</x:f>
        <x:v>0</x:v>
      </x:c>
      <x:c r="Y549" s="24" t="n">
        <x:f>IF(AND(G549="GL.CASH",L549="investing"),Q549-P549,0)</x:f>
        <x:v>0</x:v>
      </x:c>
      <x:c r="Z549" s="24" t="n">
        <x:f>IF(AND(G549="GL.CASH",L549="financing"),P549,0)</x:f>
        <x:v>0</x:v>
      </x:c>
      <x:c r="AA549" s="24" t="n">
        <x:f>IF(AND(G549="GL.CASH",L549="financing"),Q549,0)</x:f>
        <x:v>0</x:v>
      </x:c>
    </x:row>
    <x:row r="550" ht="25" customHeight="1">
      <x:c r="A550" s="3" t="str">
        <x:v>ACT/PAYROLL-M04-P06/16</x:v>
      </x:c>
      <x:c r="B550" s="3" t="str">
        <x:v>PAYROLL-M04-P06</x:v>
      </x:c>
      <x:c r="C550" s="16" t="n">
        <x:v>4</x:v>
      </x:c>
      <x:c r="D550" s="30" t="n">
        <x:v>46505</x:v>
      </x:c>
      <x:c r="E550" s="30" t="n">
        <x:v>46478</x:v>
      </x:c>
      <x:c r="F550" s="30" t="n">
        <x:v>46505</x:v>
      </x:c>
      <x:c r="G550" s="3" t="str">
        <x:v>GL.CASH</x:v>
      </x:c>
      <x:c r="H550" s="3" t="str">
        <x:v>COMP</x:v>
      </x:c>
      <x:c r="I550" s="3" t="str">
        <x:v>PAYROLL</x:v>
      </x:c>
      <x:c r="J550" s="3" t="str">
        <x:v>MAP.ACTUAL.PAYROLL.INSOLV.COMP.PAYROLL.COMP</x:v>
      </x:c>
      <x:c r="K550" s="3" t="str">
        <x:v>PPL.INSOLV</x:v>
      </x:c>
      <x:c r="L550" s="3" t="str">
        <x:v>operating</x:v>
      </x:c>
      <x:c r="M550" s="3" t="str">
        <x:v>not_applicable</x:v>
      </x:c>
      <x:c r="N550" s="3" t="str">
        <x:v>not_applicable</x:v>
      </x:c>
      <x:c r="O550" s="3" t="str">
        <x:v>not_applicable</x:v>
      </x:c>
      <x:c r="P550" s="32" t="n">
        <x:v>0</x:v>
      </x:c>
      <x:c r="Q550" s="32" t="n">
        <x:v>11.64</x:v>
      </x:c>
      <x:c r="R550" s="24" t="n">
        <x:f>P550-Q550</x:f>
        <x:v>-11.64</x:v>
      </x:c>
      <x:c r="S550" s="18" t="n">
        <x:f>'D03_Accounts'!D11</x:f>
        <x:v>0</x:v>
      </x:c>
      <x:c r="T550" s="24" t="n">
        <x:f>R550*S550</x:f>
        <x:v>0</x:v>
      </x:c>
      <x:c r="U550" s="25" t="str">
        <x:f>'D03_Mappings'!E179</x:f>
        <x:v>cash</x:v>
      </x:c>
      <x:c r="V550" s="24" t="str">
        <x:f>IF(I550="",IF(U550="people","PAYROLL","UNMAPPED"),I550)</x:f>
        <x:v>PAYROLL</x:v>
      </x:c>
      <x:c r="W550" s="24" t="n">
        <x:f>IF(AND(G550="GL.CASH",L550="operating"),Q550,0)</x:f>
        <x:v>11.64</x:v>
      </x:c>
      <x:c r="X550" s="24" t="n">
        <x:f>IF(AND(G550="GL.CASH",L550="operating"),P550,0)</x:f>
        <x:v>0</x:v>
      </x:c>
      <x:c r="Y550" s="24" t="n">
        <x:f>IF(AND(G550="GL.CASH",L550="investing"),Q550-P550,0)</x:f>
        <x:v>0</x:v>
      </x:c>
      <x:c r="Z550" s="24" t="n">
        <x:f>IF(AND(G550="GL.CASH",L550="financing"),P550,0)</x:f>
        <x:v>0</x:v>
      </x:c>
      <x:c r="AA550" s="24" t="n">
        <x:f>IF(AND(G550="GL.CASH",L550="financing"),Q550,0)</x:f>
        <x:v>0</x:v>
      </x:c>
    </x:row>
    <x:row r="551" ht="25" customHeight="1">
      <x:c r="A551" s="3" t="str">
        <x:v>ACT/PAYROLL-M04-P06/17</x:v>
      </x:c>
      <x:c r="B551" s="3" t="str">
        <x:v>PAYROLL-M04-P06</x:v>
      </x:c>
      <x:c r="C551" s="16" t="n">
        <x:v>4</x:v>
      </x:c>
      <x:c r="D551" s="30" t="n">
        <x:v>46505</x:v>
      </x:c>
      <x:c r="E551" s="30" t="n">
        <x:v>46478</x:v>
      </x:c>
      <x:c r="F551" s="30" t="n">
        <x:v>46505</x:v>
      </x:c>
      <x:c r="G551" s="3" t="str">
        <x:v>GL.PEOPLE.BG</x:v>
      </x:c>
      <x:c r="H551" s="3" t="str">
        <x:v>COMP</x:v>
      </x:c>
      <x:c r="I551" s="3" t="str">
        <x:v>PAYROLL</x:v>
      </x:c>
      <x:c r="J551" s="3" t="str">
        <x:v>MAP.ACTUAL.PAYROLL.BG.COMP.PAYROLL.COMP</x:v>
      </x:c>
      <x:c r="K551" s="3" t="str">
        <x:v>PPL.BG</x:v>
      </x:c>
      <x:c r="L551" s="3" t="str">
        <x:v>operating</x:v>
      </x:c>
      <x:c r="M551" s="3" t="str">
        <x:v>recurring</x:v>
      </x:c>
      <x:c r="N551" s="3" t="str">
        <x:v>committed</x:v>
      </x:c>
      <x:c r="O551" s="3" t="str">
        <x:v>fixed</x:v>
      </x:c>
      <x:c r="P551" s="32" t="n">
        <x:v>23.29</x:v>
      </x:c>
      <x:c r="Q551" s="32" t="n">
        <x:v>0</x:v>
      </x:c>
      <x:c r="R551" s="24" t="n">
        <x:f>P551-Q551</x:f>
        <x:v>23.29</x:v>
      </x:c>
      <x:c r="S551" s="18" t="n">
        <x:f>'D03_Accounts'!D99</x:f>
        <x:v>1</x:v>
      </x:c>
      <x:c r="T551" s="24" t="n">
        <x:f>R551*S551</x:f>
        <x:v>23.29</x:v>
      </x:c>
      <x:c r="U551" s="25" t="str">
        <x:f>'D03_Mappings'!E168</x:f>
        <x:v>people</x:v>
      </x:c>
      <x:c r="V551" s="24" t="str">
        <x:f>IF(I551="",IF(U551="people","PAYROLL","UNMAPPED"),I551)</x:f>
        <x:v>PAYROLL</x:v>
      </x:c>
      <x:c r="W551" s="24" t="n">
        <x:f>IF(AND(G551="GL.CASH",L551="operating"),Q551,0)</x:f>
        <x:v>0</x:v>
      </x:c>
      <x:c r="X551" s="24" t="n">
        <x:f>IF(AND(G551="GL.CASH",L551="operating"),P551,0)</x:f>
        <x:v>0</x:v>
      </x:c>
      <x:c r="Y551" s="24" t="n">
        <x:f>IF(AND(G551="GL.CASH",L551="investing"),Q551-P551,0)</x:f>
        <x:v>0</x:v>
      </x:c>
      <x:c r="Z551" s="24" t="n">
        <x:f>IF(AND(G551="GL.CASH",L551="financing"),P551,0)</x:f>
        <x:v>0</x:v>
      </x:c>
      <x:c r="AA551" s="24" t="n">
        <x:f>IF(AND(G551="GL.CASH",L551="financing"),Q551,0)</x:f>
        <x:v>0</x:v>
      </x:c>
    </x:row>
    <x:row r="552" ht="25" customHeight="1">
      <x:c r="A552" s="3" t="str">
        <x:v>ACT/PAYROLL-M04-P06/18</x:v>
      </x:c>
      <x:c r="B552" s="3" t="str">
        <x:v>PAYROLL-M04-P06</x:v>
      </x:c>
      <x:c r="C552" s="16" t="n">
        <x:v>4</x:v>
      </x:c>
      <x:c r="D552" s="30" t="n">
        <x:v>46505</x:v>
      </x:c>
      <x:c r="E552" s="30" t="n">
        <x:v>46478</x:v>
      </x:c>
      <x:c r="F552" s="30" t="n">
        <x:v>46505</x:v>
      </x:c>
      <x:c r="G552" s="3" t="str">
        <x:v>GL.CASH</x:v>
      </x:c>
      <x:c r="H552" s="3" t="str">
        <x:v>COMP</x:v>
      </x:c>
      <x:c r="I552" s="3" t="str">
        <x:v>PAYROLL</x:v>
      </x:c>
      <x:c r="J552" s="3" t="str">
        <x:v>MAP.ACTUAL.PAYROLL.BG.COMP.PAYROLL.COMP</x:v>
      </x:c>
      <x:c r="K552" s="3" t="str">
        <x:v>PPL.BG</x:v>
      </x:c>
      <x:c r="L552" s="3" t="str">
        <x:v>operating</x:v>
      </x:c>
      <x:c r="M552" s="3" t="str">
        <x:v>not_applicable</x:v>
      </x:c>
      <x:c r="N552" s="3" t="str">
        <x:v>not_applicable</x:v>
      </x:c>
      <x:c r="O552" s="3" t="str">
        <x:v>not_applicable</x:v>
      </x:c>
      <x:c r="P552" s="32" t="n">
        <x:v>0</x:v>
      </x:c>
      <x:c r="Q552" s="32" t="n">
        <x:v>23.29</x:v>
      </x:c>
      <x:c r="R552" s="24" t="n">
        <x:f>P552-Q552</x:f>
        <x:v>-23.29</x:v>
      </x:c>
      <x:c r="S552" s="18" t="n">
        <x:f>'D03_Accounts'!D11</x:f>
        <x:v>0</x:v>
      </x:c>
      <x:c r="T552" s="24" t="n">
        <x:f>R552*S552</x:f>
        <x:v>0</x:v>
      </x:c>
      <x:c r="U552" s="25" t="str">
        <x:f>'D03_Mappings'!E169</x:f>
        <x:v>cash</x:v>
      </x:c>
      <x:c r="V552" s="24" t="str">
        <x:f>IF(I552="",IF(U552="people","PAYROLL","UNMAPPED"),I552)</x:f>
        <x:v>PAYROLL</x:v>
      </x:c>
      <x:c r="W552" s="24" t="n">
        <x:f>IF(AND(G552="GL.CASH",L552="operating"),Q552,0)</x:f>
        <x:v>23.29</x:v>
      </x:c>
      <x:c r="X552" s="24" t="n">
        <x:f>IF(AND(G552="GL.CASH",L552="operating"),P552,0)</x:f>
        <x:v>0</x:v>
      </x:c>
      <x:c r="Y552" s="24" t="n">
        <x:f>IF(AND(G552="GL.CASH",L552="investing"),Q552-P552,0)</x:f>
        <x:v>0</x:v>
      </x:c>
      <x:c r="Z552" s="24" t="n">
        <x:f>IF(AND(G552="GL.CASH",L552="financing"),P552,0)</x:f>
        <x:v>0</x:v>
      </x:c>
      <x:c r="AA552" s="24" t="n">
        <x:f>IF(AND(G552="GL.CASH",L552="financing"),Q552,0)</x:f>
        <x:v>0</x:v>
      </x:c>
    </x:row>
    <x:row r="553" ht="25" customHeight="1">
      <x:c r="A553" s="3" t="str">
        <x:v>ACT/PAYROLL-M04-P07/1</x:v>
      </x:c>
      <x:c r="B553" s="3" t="str">
        <x:v>PAYROLL-M04-P07</x:v>
      </x:c>
      <x:c r="C553" s="16" t="n">
        <x:v>4</x:v>
      </x:c>
      <x:c r="D553" s="30" t="n">
        <x:v>46505</x:v>
      </x:c>
      <x:c r="E553" s="30" t="n">
        <x:v>46478</x:v>
      </x:c>
      <x:c r="F553" s="30" t="n">
        <x:v>46505</x:v>
      </x:c>
      <x:c r="G553" s="3" t="str">
        <x:v>GL.PEOPLE.SALARY</x:v>
      </x:c>
      <x:c r="H553" s="3" t="str">
        <x:v>PROD</x:v>
      </x:c>
      <x:c r="I553" s="3" t="str">
        <x:v>PAYROLL</x:v>
      </x:c>
      <x:c r="J553" s="3" t="str">
        <x:v>MAP.ACTUAL.PAYROLL.SALARY.PROD.PAYROLL.PROD</x:v>
      </x:c>
      <x:c r="K553" s="3" t="str">
        <x:v>PPL.SALARY</x:v>
      </x:c>
      <x:c r="L553" s="3" t="str">
        <x:v>operating</x:v>
      </x:c>
      <x:c r="M553" s="3" t="str">
        <x:v>recurring</x:v>
      </x:c>
      <x:c r="N553" s="3" t="str">
        <x:v>committed</x:v>
      </x:c>
      <x:c r="O553" s="3" t="str">
        <x:v>fixed</x:v>
      </x:c>
      <x:c r="P553" s="32" t="n">
        <x:v>6037.5</x:v>
      </x:c>
      <x:c r="Q553" s="32" t="n">
        <x:v>0</x:v>
      </x:c>
      <x:c r="R553" s="24" t="n">
        <x:f>P553-Q553</x:f>
        <x:v>6037.5</x:v>
      </x:c>
      <x:c r="S553" s="18" t="n">
        <x:f>'D03_Accounts'!D91</x:f>
        <x:v>1</x:v>
      </x:c>
      <x:c r="T553" s="24" t="n">
        <x:f>R553*S553</x:f>
        <x:v>6037.5</x:v>
      </x:c>
      <x:c r="U553" s="25" t="str">
        <x:f>'D03_Mappings'!E226</x:f>
        <x:v>people</x:v>
      </x:c>
      <x:c r="V553" s="24" t="str">
        <x:f>IF(I553="",IF(U553="people","PAYROLL","UNMAPPED"),I553)</x:f>
        <x:v>PAYROLL</x:v>
      </x:c>
      <x:c r="W553" s="24" t="n">
        <x:f>IF(AND(G553="GL.CASH",L553="operating"),Q553,0)</x:f>
        <x:v>0</x:v>
      </x:c>
      <x:c r="X553" s="24" t="n">
        <x:f>IF(AND(G553="GL.CASH",L553="operating"),P553,0)</x:f>
        <x:v>0</x:v>
      </x:c>
      <x:c r="Y553" s="24" t="n">
        <x:f>IF(AND(G553="GL.CASH",L553="investing"),Q553-P553,0)</x:f>
        <x:v>0</x:v>
      </x:c>
      <x:c r="Z553" s="24" t="n">
        <x:f>IF(AND(G553="GL.CASH",L553="financing"),P553,0)</x:f>
        <x:v>0</x:v>
      </x:c>
      <x:c r="AA553" s="24" t="n">
        <x:f>IF(AND(G553="GL.CASH",L553="financing"),Q553,0)</x:f>
        <x:v>0</x:v>
      </x:c>
    </x:row>
    <x:row r="554" ht="25" customHeight="1">
      <x:c r="A554" s="3" t="str">
        <x:v>ACT/PAYROLL-M04-P07/2</x:v>
      </x:c>
      <x:c r="B554" s="3" t="str">
        <x:v>PAYROLL-M04-P07</x:v>
      </x:c>
      <x:c r="C554" s="16" t="n">
        <x:v>4</x:v>
      </x:c>
      <x:c r="D554" s="30" t="n">
        <x:v>46505</x:v>
      </x:c>
      <x:c r="E554" s="30" t="n">
        <x:v>46478</x:v>
      </x:c>
      <x:c r="F554" s="30" t="n">
        <x:v>46505</x:v>
      </x:c>
      <x:c r="G554" s="3" t="str">
        <x:v>GL.CASH</x:v>
      </x:c>
      <x:c r="H554" s="3" t="str">
        <x:v>PROD</x:v>
      </x:c>
      <x:c r="I554" s="3" t="str">
        <x:v>PAYROLL</x:v>
      </x:c>
      <x:c r="J554" s="3" t="str">
        <x:v>MAP.ACTUAL.PAYROLL.SALARY.PROD.PAYROLL.PROD</x:v>
      </x:c>
      <x:c r="K554" s="3" t="str">
        <x:v>PPL.SALARY</x:v>
      </x:c>
      <x:c r="L554" s="3" t="str">
        <x:v>operating</x:v>
      </x:c>
      <x:c r="M554" s="3" t="str">
        <x:v>not_applicable</x:v>
      </x:c>
      <x:c r="N554" s="3" t="str">
        <x:v>not_applicable</x:v>
      </x:c>
      <x:c r="O554" s="3" t="str">
        <x:v>not_applicable</x:v>
      </x:c>
      <x:c r="P554" s="32" t="n">
        <x:v>0</x:v>
      </x:c>
      <x:c r="Q554" s="32" t="n">
        <x:v>6037.5</x:v>
      </x:c>
      <x:c r="R554" s="24" t="n">
        <x:f>P554-Q554</x:f>
        <x:v>-6037.5</x:v>
      </x:c>
      <x:c r="S554" s="18" t="n">
        <x:f>'D03_Accounts'!D11</x:f>
        <x:v>0</x:v>
      </x:c>
      <x:c r="T554" s="24" t="n">
        <x:f>R554*S554</x:f>
        <x:v>0</x:v>
      </x:c>
      <x:c r="U554" s="25" t="str">
        <x:f>'D03_Mappings'!E227</x:f>
        <x:v>cash</x:v>
      </x:c>
      <x:c r="V554" s="24" t="str">
        <x:f>IF(I554="",IF(U554="people","PAYROLL","UNMAPPED"),I554)</x:f>
        <x:v>PAYROLL</x:v>
      </x:c>
      <x:c r="W554" s="24" t="n">
        <x:f>IF(AND(G554="GL.CASH",L554="operating"),Q554,0)</x:f>
        <x:v>6037.5</x:v>
      </x:c>
      <x:c r="X554" s="24" t="n">
        <x:f>IF(AND(G554="GL.CASH",L554="operating"),P554,0)</x:f>
        <x:v>0</x:v>
      </x:c>
      <x:c r="Y554" s="24" t="n">
        <x:f>IF(AND(G554="GL.CASH",L554="investing"),Q554-P554,0)</x:f>
        <x:v>0</x:v>
      </x:c>
      <x:c r="Z554" s="24" t="n">
        <x:f>IF(AND(G554="GL.CASH",L554="financing"),P554,0)</x:f>
        <x:v>0</x:v>
      </x:c>
      <x:c r="AA554" s="24" t="n">
        <x:f>IF(AND(G554="GL.CASH",L554="financing"),Q554,0)</x:f>
        <x:v>0</x:v>
      </x:c>
    </x:row>
    <x:row r="555" ht="25" customHeight="1">
      <x:c r="A555" s="3" t="str">
        <x:v>ACT/PAYROLL-M04-P07/3</x:v>
      </x:c>
      <x:c r="B555" s="3" t="str">
        <x:v>PAYROLL-M04-P07</x:v>
      </x:c>
      <x:c r="C555" s="16" t="n">
        <x:v>4</x:v>
      </x:c>
      <x:c r="D555" s="30" t="n">
        <x:v>46505</x:v>
      </x:c>
      <x:c r="E555" s="30" t="n">
        <x:v>46478</x:v>
      </x:c>
      <x:c r="F555" s="30" t="n">
        <x:v>46505</x:v>
      </x:c>
      <x:c r="G555" s="3" t="str">
        <x:v>GL.PEOPLE.RV</x:v>
      </x:c>
      <x:c r="H555" s="3" t="str">
        <x:v>PROD</x:v>
      </x:c>
      <x:c r="I555" s="3" t="str">
        <x:v>PAYROLL</x:v>
      </x:c>
      <x:c r="J555" s="3" t="str">
        <x:v>MAP.ACTUAL.PAYROLL.RV.PROD.PAYROLL.PROD</x:v>
      </x:c>
      <x:c r="K555" s="3" t="str">
        <x:v>PPL.RV</x:v>
      </x:c>
      <x:c r="L555" s="3" t="str">
        <x:v>operating</x:v>
      </x:c>
      <x:c r="M555" s="3" t="str">
        <x:v>recurring</x:v>
      </x:c>
      <x:c r="N555" s="3" t="str">
        <x:v>committed</x:v>
      </x:c>
      <x:c r="O555" s="3" t="str">
        <x:v>fixed</x:v>
      </x:c>
      <x:c r="P555" s="32" t="n">
        <x:v>561.49</x:v>
      </x:c>
      <x:c r="Q555" s="32" t="n">
        <x:v>0</x:v>
      </x:c>
      <x:c r="R555" s="24" t="n">
        <x:f>P555-Q555</x:f>
        <x:v>561.49</x:v>
      </x:c>
      <x:c r="S555" s="18" t="n">
        <x:f>'D03_Accounts'!D92</x:f>
        <x:v>1</x:v>
      </x:c>
      <x:c r="T555" s="24" t="n">
        <x:f>R555*S555</x:f>
        <x:v>561.49</x:v>
      </x:c>
      <x:c r="U555" s="25" t="str">
        <x:f>'D03_Mappings'!E216</x:f>
        <x:v>people</x:v>
      </x:c>
      <x:c r="V555" s="24" t="str">
        <x:f>IF(I555="",IF(U555="people","PAYROLL","UNMAPPED"),I555)</x:f>
        <x:v>PAYROLL</x:v>
      </x:c>
      <x:c r="W555" s="24" t="n">
        <x:f>IF(AND(G555="GL.CASH",L555="operating"),Q555,0)</x:f>
        <x:v>0</x:v>
      </x:c>
      <x:c r="X555" s="24" t="n">
        <x:f>IF(AND(G555="GL.CASH",L555="operating"),P555,0)</x:f>
        <x:v>0</x:v>
      </x:c>
      <x:c r="Y555" s="24" t="n">
        <x:f>IF(AND(G555="GL.CASH",L555="investing"),Q555-P555,0)</x:f>
        <x:v>0</x:v>
      </x:c>
      <x:c r="Z555" s="24" t="n">
        <x:f>IF(AND(G555="GL.CASH",L555="financing"),P555,0)</x:f>
        <x:v>0</x:v>
      </x:c>
      <x:c r="AA555" s="24" t="n">
        <x:f>IF(AND(G555="GL.CASH",L555="financing"),Q555,0)</x:f>
        <x:v>0</x:v>
      </x:c>
    </x:row>
    <x:row r="556" ht="25" customHeight="1">
      <x:c r="A556" s="3" t="str">
        <x:v>ACT/PAYROLL-M04-P07/4</x:v>
      </x:c>
      <x:c r="B556" s="3" t="str">
        <x:v>PAYROLL-M04-P07</x:v>
      </x:c>
      <x:c r="C556" s="16" t="n">
        <x:v>4</x:v>
      </x:c>
      <x:c r="D556" s="30" t="n">
        <x:v>46505</x:v>
      </x:c>
      <x:c r="E556" s="30" t="n">
        <x:v>46478</x:v>
      </x:c>
      <x:c r="F556" s="30" t="n">
        <x:v>46505</x:v>
      </x:c>
      <x:c r="G556" s="3" t="str">
        <x:v>GL.CASH</x:v>
      </x:c>
      <x:c r="H556" s="3" t="str">
        <x:v>PROD</x:v>
      </x:c>
      <x:c r="I556" s="3" t="str">
        <x:v>PAYROLL</x:v>
      </x:c>
      <x:c r="J556" s="3" t="str">
        <x:v>MAP.ACTUAL.PAYROLL.RV.PROD.PAYROLL.PROD</x:v>
      </x:c>
      <x:c r="K556" s="3" t="str">
        <x:v>PPL.RV</x:v>
      </x:c>
      <x:c r="L556" s="3" t="str">
        <x:v>operating</x:v>
      </x:c>
      <x:c r="M556" s="3" t="str">
        <x:v>not_applicable</x:v>
      </x:c>
      <x:c r="N556" s="3" t="str">
        <x:v>not_applicable</x:v>
      </x:c>
      <x:c r="O556" s="3" t="str">
        <x:v>not_applicable</x:v>
      </x:c>
      <x:c r="P556" s="32" t="n">
        <x:v>0</x:v>
      </x:c>
      <x:c r="Q556" s="32" t="n">
        <x:v>561.49</x:v>
      </x:c>
      <x:c r="R556" s="24" t="n">
        <x:f>P556-Q556</x:f>
        <x:v>-561.49</x:v>
      </x:c>
      <x:c r="S556" s="18" t="n">
        <x:f>'D03_Accounts'!D11</x:f>
        <x:v>0</x:v>
      </x:c>
      <x:c r="T556" s="24" t="n">
        <x:f>R556*S556</x:f>
        <x:v>0</x:v>
      </x:c>
      <x:c r="U556" s="25" t="str">
        <x:f>'D03_Mappings'!E217</x:f>
        <x:v>cash</x:v>
      </x:c>
      <x:c r="V556" s="24" t="str">
        <x:f>IF(I556="",IF(U556="people","PAYROLL","UNMAPPED"),I556)</x:f>
        <x:v>PAYROLL</x:v>
      </x:c>
      <x:c r="W556" s="24" t="n">
        <x:f>IF(AND(G556="GL.CASH",L556="operating"),Q556,0)</x:f>
        <x:v>561.49</x:v>
      </x:c>
      <x:c r="X556" s="24" t="n">
        <x:f>IF(AND(G556="GL.CASH",L556="operating"),P556,0)</x:f>
        <x:v>0</x:v>
      </x:c>
      <x:c r="Y556" s="24" t="n">
        <x:f>IF(AND(G556="GL.CASH",L556="investing"),Q556-P556,0)</x:f>
        <x:v>0</x:v>
      </x:c>
      <x:c r="Z556" s="24" t="n">
        <x:f>IF(AND(G556="GL.CASH",L556="financing"),P556,0)</x:f>
        <x:v>0</x:v>
      </x:c>
      <x:c r="AA556" s="24" t="n">
        <x:f>IF(AND(G556="GL.CASH",L556="financing"),Q556,0)</x:f>
        <x:v>0</x:v>
      </x:c>
    </x:row>
    <x:row r="557" ht="25" customHeight="1">
      <x:c r="A557" s="3" t="str">
        <x:v>ACT/PAYROLL-M04-P07/5</x:v>
      </x:c>
      <x:c r="B557" s="3" t="str">
        <x:v>PAYROLL-M04-P07</x:v>
      </x:c>
      <x:c r="C557" s="16" t="n">
        <x:v>4</x:v>
      </x:c>
      <x:c r="D557" s="30" t="n">
        <x:v>46505</x:v>
      </x:c>
      <x:c r="E557" s="30" t="n">
        <x:v>46478</x:v>
      </x:c>
      <x:c r="F557" s="30" t="n">
        <x:v>46505</x:v>
      </x:c>
      <x:c r="G557" s="3" t="str">
        <x:v>GL.PEOPLE.AV</x:v>
      </x:c>
      <x:c r="H557" s="3" t="str">
        <x:v>PROD</x:v>
      </x:c>
      <x:c r="I557" s="3" t="str">
        <x:v>PAYROLL</x:v>
      </x:c>
      <x:c r="J557" s="3" t="str">
        <x:v>MAP.ACTUAL.PAYROLL.AV.PROD.PAYROLL.PROD</x:v>
      </x:c>
      <x:c r="K557" s="3" t="str">
        <x:v>PPL.AV</x:v>
      </x:c>
      <x:c r="L557" s="3" t="str">
        <x:v>operating</x:v>
      </x:c>
      <x:c r="M557" s="3" t="str">
        <x:v>recurring</x:v>
      </x:c>
      <x:c r="N557" s="3" t="str">
        <x:v>committed</x:v>
      </x:c>
      <x:c r="O557" s="3" t="str">
        <x:v>fixed</x:v>
      </x:c>
      <x:c r="P557" s="32" t="n">
        <x:v>78.49</x:v>
      </x:c>
      <x:c r="Q557" s="32" t="n">
        <x:v>0</x:v>
      </x:c>
      <x:c r="R557" s="24" t="n">
        <x:f>P557-Q557</x:f>
        <x:v>78.49</x:v>
      </x:c>
      <x:c r="S557" s="18" t="n">
        <x:f>'D03_Accounts'!D93</x:f>
        <x:v>1</x:v>
      </x:c>
      <x:c r="T557" s="24" t="n">
        <x:f>R557*S557</x:f>
        <x:v>78.49</x:v>
      </x:c>
      <x:c r="U557" s="25" t="str">
        <x:f>'D03_Mappings'!E166</x:f>
        <x:v>people</x:v>
      </x:c>
      <x:c r="V557" s="24" t="str">
        <x:f>IF(I557="",IF(U557="people","PAYROLL","UNMAPPED"),I557)</x:f>
        <x:v>PAYROLL</x:v>
      </x:c>
      <x:c r="W557" s="24" t="n">
        <x:f>IF(AND(G557="GL.CASH",L557="operating"),Q557,0)</x:f>
        <x:v>0</x:v>
      </x:c>
      <x:c r="X557" s="24" t="n">
        <x:f>IF(AND(G557="GL.CASH",L557="operating"),P557,0)</x:f>
        <x:v>0</x:v>
      </x:c>
      <x:c r="Y557" s="24" t="n">
        <x:f>IF(AND(G557="GL.CASH",L557="investing"),Q557-P557,0)</x:f>
        <x:v>0</x:v>
      </x:c>
      <x:c r="Z557" s="24" t="n">
        <x:f>IF(AND(G557="GL.CASH",L557="financing"),P557,0)</x:f>
        <x:v>0</x:v>
      </x:c>
      <x:c r="AA557" s="24" t="n">
        <x:f>IF(AND(G557="GL.CASH",L557="financing"),Q557,0)</x:f>
        <x:v>0</x:v>
      </x:c>
    </x:row>
    <x:row r="558" ht="25" customHeight="1">
      <x:c r="A558" s="3" t="str">
        <x:v>ACT/PAYROLL-M04-P07/6</x:v>
      </x:c>
      <x:c r="B558" s="3" t="str">
        <x:v>PAYROLL-M04-P07</x:v>
      </x:c>
      <x:c r="C558" s="16" t="n">
        <x:v>4</x:v>
      </x:c>
      <x:c r="D558" s="30" t="n">
        <x:v>46505</x:v>
      </x:c>
      <x:c r="E558" s="30" t="n">
        <x:v>46478</x:v>
      </x:c>
      <x:c r="F558" s="30" t="n">
        <x:v>46505</x:v>
      </x:c>
      <x:c r="G558" s="3" t="str">
        <x:v>GL.CASH</x:v>
      </x:c>
      <x:c r="H558" s="3" t="str">
        <x:v>PROD</x:v>
      </x:c>
      <x:c r="I558" s="3" t="str">
        <x:v>PAYROLL</x:v>
      </x:c>
      <x:c r="J558" s="3" t="str">
        <x:v>MAP.ACTUAL.PAYROLL.AV.PROD.PAYROLL.PROD</x:v>
      </x:c>
      <x:c r="K558" s="3" t="str">
        <x:v>PPL.AV</x:v>
      </x:c>
      <x:c r="L558" s="3" t="str">
        <x:v>operating</x:v>
      </x:c>
      <x:c r="M558" s="3" t="str">
        <x:v>not_applicable</x:v>
      </x:c>
      <x:c r="N558" s="3" t="str">
        <x:v>not_applicable</x:v>
      </x:c>
      <x:c r="O558" s="3" t="str">
        <x:v>not_applicable</x:v>
      </x:c>
      <x:c r="P558" s="32" t="n">
        <x:v>0</x:v>
      </x:c>
      <x:c r="Q558" s="32" t="n">
        <x:v>78.49</x:v>
      </x:c>
      <x:c r="R558" s="24" t="n">
        <x:f>P558-Q558</x:f>
        <x:v>-78.49</x:v>
      </x:c>
      <x:c r="S558" s="18" t="n">
        <x:f>'D03_Accounts'!D11</x:f>
        <x:v>0</x:v>
      </x:c>
      <x:c r="T558" s="24" t="n">
        <x:f>R558*S558</x:f>
        <x:v>0</x:v>
      </x:c>
      <x:c r="U558" s="25" t="str">
        <x:f>'D03_Mappings'!E167</x:f>
        <x:v>cash</x:v>
      </x:c>
      <x:c r="V558" s="24" t="str">
        <x:f>IF(I558="",IF(U558="people","PAYROLL","UNMAPPED"),I558)</x:f>
        <x:v>PAYROLL</x:v>
      </x:c>
      <x:c r="W558" s="24" t="n">
        <x:f>IF(AND(G558="GL.CASH",L558="operating"),Q558,0)</x:f>
        <x:v>78.49</x:v>
      </x:c>
      <x:c r="X558" s="24" t="n">
        <x:f>IF(AND(G558="GL.CASH",L558="operating"),P558,0)</x:f>
        <x:v>0</x:v>
      </x:c>
      <x:c r="Y558" s="24" t="n">
        <x:f>IF(AND(G558="GL.CASH",L558="investing"),Q558-P558,0)</x:f>
        <x:v>0</x:v>
      </x:c>
      <x:c r="Z558" s="24" t="n">
        <x:f>IF(AND(G558="GL.CASH",L558="financing"),P558,0)</x:f>
        <x:v>0</x:v>
      </x:c>
      <x:c r="AA558" s="24" t="n">
        <x:f>IF(AND(G558="GL.CASH",L558="financing"),Q558,0)</x:f>
        <x:v>0</x:v>
      </x:c>
    </x:row>
    <x:row r="559" ht="25" customHeight="1">
      <x:c r="A559" s="3" t="str">
        <x:v>ACT/PAYROLL-M04-P07/7</x:v>
      </x:c>
      <x:c r="B559" s="3" t="str">
        <x:v>PAYROLL-M04-P07</x:v>
      </x:c>
      <x:c r="C559" s="16" t="n">
        <x:v>4</x:v>
      </x:c>
      <x:c r="D559" s="30" t="n">
        <x:v>46505</x:v>
      </x:c>
      <x:c r="E559" s="30" t="n">
        <x:v>46478</x:v>
      </x:c>
      <x:c r="F559" s="30" t="n">
        <x:v>46505</x:v>
      </x:c>
      <x:c r="G559" s="3" t="str">
        <x:v>GL.PEOPLE.KV</x:v>
      </x:c>
      <x:c r="H559" s="3" t="str">
        <x:v>PROD</x:v>
      </x:c>
      <x:c r="I559" s="3" t="str">
        <x:v>PAYROLL</x:v>
      </x:c>
      <x:c r="J559" s="3" t="str">
        <x:v>MAP.ACTUAL.PAYROLL.KV.PROD.PAYROLL.PROD</x:v>
      </x:c>
      <x:c r="K559" s="3" t="str">
        <x:v>PPL.KV</x:v>
      </x:c>
      <x:c r="L559" s="3" t="str">
        <x:v>operating</x:v>
      </x:c>
      <x:c r="M559" s="3" t="str">
        <x:v>recurring</x:v>
      </x:c>
      <x:c r="N559" s="3" t="str">
        <x:v>committed</x:v>
      </x:c>
      <x:c r="O559" s="3" t="str">
        <x:v>fixed</x:v>
      </x:c>
      <x:c r="P559" s="32" t="n">
        <x:v>534.32</x:v>
      </x:c>
      <x:c r="Q559" s="32" t="n">
        <x:v>0</x:v>
      </x:c>
      <x:c r="R559" s="24" t="n">
        <x:f>P559-Q559</x:f>
        <x:v>534.32</x:v>
      </x:c>
      <x:c r="S559" s="18" t="n">
        <x:f>'D03_Accounts'!D94</x:f>
        <x:v>1</x:v>
      </x:c>
      <x:c r="T559" s="24" t="n">
        <x:f>R559*S559</x:f>
        <x:v>534.32</x:v>
      </x:c>
      <x:c r="U559" s="25" t="str">
        <x:f>'D03_Mappings'!E196</x:f>
        <x:v>people</x:v>
      </x:c>
      <x:c r="V559" s="24" t="str">
        <x:f>IF(I559="",IF(U559="people","PAYROLL","UNMAPPED"),I559)</x:f>
        <x:v>PAYROLL</x:v>
      </x:c>
      <x:c r="W559" s="24" t="n">
        <x:f>IF(AND(G559="GL.CASH",L559="operating"),Q559,0)</x:f>
        <x:v>0</x:v>
      </x:c>
      <x:c r="X559" s="24" t="n">
        <x:f>IF(AND(G559="GL.CASH",L559="operating"),P559,0)</x:f>
        <x:v>0</x:v>
      </x:c>
      <x:c r="Y559" s="24" t="n">
        <x:f>IF(AND(G559="GL.CASH",L559="investing"),Q559-P559,0)</x:f>
        <x:v>0</x:v>
      </x:c>
      <x:c r="Z559" s="24" t="n">
        <x:f>IF(AND(G559="GL.CASH",L559="financing"),P559,0)</x:f>
        <x:v>0</x:v>
      </x:c>
      <x:c r="AA559" s="24" t="n">
        <x:f>IF(AND(G559="GL.CASH",L559="financing"),Q559,0)</x:f>
        <x:v>0</x:v>
      </x:c>
    </x:row>
    <x:row r="560" ht="25" customHeight="1">
      <x:c r="A560" s="3" t="str">
        <x:v>ACT/PAYROLL-M04-P07/8</x:v>
      </x:c>
      <x:c r="B560" s="3" t="str">
        <x:v>PAYROLL-M04-P07</x:v>
      </x:c>
      <x:c r="C560" s="16" t="n">
        <x:v>4</x:v>
      </x:c>
      <x:c r="D560" s="30" t="n">
        <x:v>46505</x:v>
      </x:c>
      <x:c r="E560" s="30" t="n">
        <x:v>46478</x:v>
      </x:c>
      <x:c r="F560" s="30" t="n">
        <x:v>46505</x:v>
      </x:c>
      <x:c r="G560" s="3" t="str">
        <x:v>GL.CASH</x:v>
      </x:c>
      <x:c r="H560" s="3" t="str">
        <x:v>PROD</x:v>
      </x:c>
      <x:c r="I560" s="3" t="str">
        <x:v>PAYROLL</x:v>
      </x:c>
      <x:c r="J560" s="3" t="str">
        <x:v>MAP.ACTUAL.PAYROLL.KV.PROD.PAYROLL.PROD</x:v>
      </x:c>
      <x:c r="K560" s="3" t="str">
        <x:v>PPL.KV</x:v>
      </x:c>
      <x:c r="L560" s="3" t="str">
        <x:v>operating</x:v>
      </x:c>
      <x:c r="M560" s="3" t="str">
        <x:v>not_applicable</x:v>
      </x:c>
      <x:c r="N560" s="3" t="str">
        <x:v>not_applicable</x:v>
      </x:c>
      <x:c r="O560" s="3" t="str">
        <x:v>not_applicable</x:v>
      </x:c>
      <x:c r="P560" s="32" t="n">
        <x:v>0</x:v>
      </x:c>
      <x:c r="Q560" s="32" t="n">
        <x:v>534.32</x:v>
      </x:c>
      <x:c r="R560" s="24" t="n">
        <x:f>P560-Q560</x:f>
        <x:v>-534.32</x:v>
      </x:c>
      <x:c r="S560" s="18" t="n">
        <x:f>'D03_Accounts'!D11</x:f>
        <x:v>0</x:v>
      </x:c>
      <x:c r="T560" s="24" t="n">
        <x:f>R560*S560</x:f>
        <x:v>0</x:v>
      </x:c>
      <x:c r="U560" s="25" t="str">
        <x:f>'D03_Mappings'!E197</x:f>
        <x:v>cash</x:v>
      </x:c>
      <x:c r="V560" s="24" t="str">
        <x:f>IF(I560="",IF(U560="people","PAYROLL","UNMAPPED"),I560)</x:f>
        <x:v>PAYROLL</x:v>
      </x:c>
      <x:c r="W560" s="24" t="n">
        <x:f>IF(AND(G560="GL.CASH",L560="operating"),Q560,0)</x:f>
        <x:v>534.32</x:v>
      </x:c>
      <x:c r="X560" s="24" t="n">
        <x:f>IF(AND(G560="GL.CASH",L560="operating"),P560,0)</x:f>
        <x:v>0</x:v>
      </x:c>
      <x:c r="Y560" s="24" t="n">
        <x:f>IF(AND(G560="GL.CASH",L560="investing"),Q560-P560,0)</x:f>
        <x:v>0</x:v>
      </x:c>
      <x:c r="Z560" s="24" t="n">
        <x:f>IF(AND(G560="GL.CASH",L560="financing"),P560,0)</x:f>
        <x:v>0</x:v>
      </x:c>
      <x:c r="AA560" s="24" t="n">
        <x:f>IF(AND(G560="GL.CASH",L560="financing"),Q560,0)</x:f>
        <x:v>0</x:v>
      </x:c>
    </x:row>
    <x:row r="561" ht="25" customHeight="1">
      <x:c r="A561" s="3" t="str">
        <x:v>ACT/PAYROLL-M04-P07/9</x:v>
      </x:c>
      <x:c r="B561" s="3" t="str">
        <x:v>PAYROLL-M04-P07</x:v>
      </x:c>
      <x:c r="C561" s="16" t="n">
        <x:v>4</x:v>
      </x:c>
      <x:c r="D561" s="30" t="n">
        <x:v>46505</x:v>
      </x:c>
      <x:c r="E561" s="30" t="n">
        <x:v>46478</x:v>
      </x:c>
      <x:c r="F561" s="30" t="n">
        <x:v>46505</x:v>
      </x:c>
      <x:c r="G561" s="3" t="str">
        <x:v>GL.PEOPLE.PV</x:v>
      </x:c>
      <x:c r="H561" s="3" t="str">
        <x:v>PROD</x:v>
      </x:c>
      <x:c r="I561" s="3" t="str">
        <x:v>PAYROLL</x:v>
      </x:c>
      <x:c r="J561" s="3" t="str">
        <x:v>MAP.ACTUAL.PAYROLL.PV.PROD.PAYROLL.PROD</x:v>
      </x:c>
      <x:c r="K561" s="3" t="str">
        <x:v>PPL.PV</x:v>
      </x:c>
      <x:c r="L561" s="3" t="str">
        <x:v>operating</x:v>
      </x:c>
      <x:c r="M561" s="3" t="str">
        <x:v>recurring</x:v>
      </x:c>
      <x:c r="N561" s="3" t="str">
        <x:v>committed</x:v>
      </x:c>
      <x:c r="O561" s="3" t="str">
        <x:v>fixed</x:v>
      </x:c>
      <x:c r="P561" s="32" t="n">
        <x:v>108.68</x:v>
      </x:c>
      <x:c r="Q561" s="32" t="n">
        <x:v>0</x:v>
      </x:c>
      <x:c r="R561" s="24" t="n">
        <x:f>P561-Q561</x:f>
        <x:v>108.68</x:v>
      </x:c>
      <x:c r="S561" s="18" t="n">
        <x:f>'D03_Accounts'!D95</x:f>
        <x:v>1</x:v>
      </x:c>
      <x:c r="T561" s="24" t="n">
        <x:f>R561*S561</x:f>
        <x:v>108.68</x:v>
      </x:c>
      <x:c r="U561" s="25" t="str">
        <x:f>'D03_Mappings'!E206</x:f>
        <x:v>people</x:v>
      </x:c>
      <x:c r="V561" s="24" t="str">
        <x:f>IF(I561="",IF(U561="people","PAYROLL","UNMAPPED"),I561)</x:f>
        <x:v>PAYROLL</x:v>
      </x:c>
      <x:c r="W561" s="24" t="n">
        <x:f>IF(AND(G561="GL.CASH",L561="operating"),Q561,0)</x:f>
        <x:v>0</x:v>
      </x:c>
      <x:c r="X561" s="24" t="n">
        <x:f>IF(AND(G561="GL.CASH",L561="operating"),P561,0)</x:f>
        <x:v>0</x:v>
      </x:c>
      <x:c r="Y561" s="24" t="n">
        <x:f>IF(AND(G561="GL.CASH",L561="investing"),Q561-P561,0)</x:f>
        <x:v>0</x:v>
      </x:c>
      <x:c r="Z561" s="24" t="n">
        <x:f>IF(AND(G561="GL.CASH",L561="financing"),P561,0)</x:f>
        <x:v>0</x:v>
      </x:c>
      <x:c r="AA561" s="24" t="n">
        <x:f>IF(AND(G561="GL.CASH",L561="financing"),Q561,0)</x:f>
        <x:v>0</x:v>
      </x:c>
    </x:row>
    <x:row r="562" ht="25" customHeight="1">
      <x:c r="A562" s="3" t="str">
        <x:v>ACT/PAYROLL-M04-P07/10</x:v>
      </x:c>
      <x:c r="B562" s="3" t="str">
        <x:v>PAYROLL-M04-P07</x:v>
      </x:c>
      <x:c r="C562" s="16" t="n">
        <x:v>4</x:v>
      </x:c>
      <x:c r="D562" s="30" t="n">
        <x:v>46505</x:v>
      </x:c>
      <x:c r="E562" s="30" t="n">
        <x:v>46478</x:v>
      </x:c>
      <x:c r="F562" s="30" t="n">
        <x:v>46505</x:v>
      </x:c>
      <x:c r="G562" s="3" t="str">
        <x:v>GL.CASH</x:v>
      </x:c>
      <x:c r="H562" s="3" t="str">
        <x:v>PROD</x:v>
      </x:c>
      <x:c r="I562" s="3" t="str">
        <x:v>PAYROLL</x:v>
      </x:c>
      <x:c r="J562" s="3" t="str">
        <x:v>MAP.ACTUAL.PAYROLL.PV.PROD.PAYROLL.PROD</x:v>
      </x:c>
      <x:c r="K562" s="3" t="str">
        <x:v>PPL.PV</x:v>
      </x:c>
      <x:c r="L562" s="3" t="str">
        <x:v>operating</x:v>
      </x:c>
      <x:c r="M562" s="3" t="str">
        <x:v>not_applicable</x:v>
      </x:c>
      <x:c r="N562" s="3" t="str">
        <x:v>not_applicable</x:v>
      </x:c>
      <x:c r="O562" s="3" t="str">
        <x:v>not_applicable</x:v>
      </x:c>
      <x:c r="P562" s="32" t="n">
        <x:v>0</x:v>
      </x:c>
      <x:c r="Q562" s="32" t="n">
        <x:v>108.68</x:v>
      </x:c>
      <x:c r="R562" s="24" t="n">
        <x:f>P562-Q562</x:f>
        <x:v>-108.68</x:v>
      </x:c>
      <x:c r="S562" s="18" t="n">
        <x:f>'D03_Accounts'!D11</x:f>
        <x:v>0</x:v>
      </x:c>
      <x:c r="T562" s="24" t="n">
        <x:f>R562*S562</x:f>
        <x:v>0</x:v>
      </x:c>
      <x:c r="U562" s="25" t="str">
        <x:f>'D03_Mappings'!E207</x:f>
        <x:v>cash</x:v>
      </x:c>
      <x:c r="V562" s="24" t="str">
        <x:f>IF(I562="",IF(U562="people","PAYROLL","UNMAPPED"),I562)</x:f>
        <x:v>PAYROLL</x:v>
      </x:c>
      <x:c r="W562" s="24" t="n">
        <x:f>IF(AND(G562="GL.CASH",L562="operating"),Q562,0)</x:f>
        <x:v>108.68</x:v>
      </x:c>
      <x:c r="X562" s="24" t="n">
        <x:f>IF(AND(G562="GL.CASH",L562="operating"),P562,0)</x:f>
        <x:v>0</x:v>
      </x:c>
      <x:c r="Y562" s="24" t="n">
        <x:f>IF(AND(G562="GL.CASH",L562="investing"),Q562-P562,0)</x:f>
        <x:v>0</x:v>
      </x:c>
      <x:c r="Z562" s="24" t="n">
        <x:f>IF(AND(G562="GL.CASH",L562="financing"),P562,0)</x:f>
        <x:v>0</x:v>
      </x:c>
      <x:c r="AA562" s="24" t="n">
        <x:f>IF(AND(G562="GL.CASH",L562="financing"),Q562,0)</x:f>
        <x:v>0</x:v>
      </x:c>
    </x:row>
    <x:row r="563" ht="25" customHeight="1">
      <x:c r="A563" s="3" t="str">
        <x:v>ACT/PAYROLL-M04-P07/11</x:v>
      </x:c>
      <x:c r="B563" s="3" t="str">
        <x:v>PAYROLL-M04-P07</x:v>
      </x:c>
      <x:c r="C563" s="16" t="n">
        <x:v>4</x:v>
      </x:c>
      <x:c r="D563" s="30" t="n">
        <x:v>46505</x:v>
      </x:c>
      <x:c r="E563" s="30" t="n">
        <x:v>46478</x:v>
      </x:c>
      <x:c r="F563" s="30" t="n">
        <x:v>46505</x:v>
      </x:c>
      <x:c r="G563" s="3" t="str">
        <x:v>GL.PEOPLE.U1</x:v>
      </x:c>
      <x:c r="H563" s="3" t="str">
        <x:v>PROD</x:v>
      </x:c>
      <x:c r="I563" s="3" t="str">
        <x:v>PAYROLL</x:v>
      </x:c>
      <x:c r="J563" s="3" t="str">
        <x:v>MAP.ACTUAL.PAYROLL.U1.PROD.PAYROLL.PROD</x:v>
      </x:c>
      <x:c r="K563" s="3" t="str">
        <x:v>PPL.U1</x:v>
      </x:c>
      <x:c r="L563" s="3" t="str">
        <x:v>operating</x:v>
      </x:c>
      <x:c r="M563" s="3" t="str">
        <x:v>recurring</x:v>
      </x:c>
      <x:c r="N563" s="3" t="str">
        <x:v>committed</x:v>
      </x:c>
      <x:c r="O563" s="3" t="str">
        <x:v>fixed</x:v>
      </x:c>
      <x:c r="P563" s="32" t="n">
        <x:v>126.79</x:v>
      </x:c>
      <x:c r="Q563" s="32" t="n">
        <x:v>0</x:v>
      </x:c>
      <x:c r="R563" s="24" t="n">
        <x:f>P563-Q563</x:f>
        <x:v>126.79</x:v>
      </x:c>
      <x:c r="S563" s="18" t="n">
        <x:f>'D03_Accounts'!D96</x:f>
        <x:v>1</x:v>
      </x:c>
      <x:c r="T563" s="24" t="n">
        <x:f>R563*S563</x:f>
        <x:v>126.79</x:v>
      </x:c>
      <x:c r="U563" s="25" t="str">
        <x:f>'D03_Mappings'!E236</x:f>
        <x:v>people</x:v>
      </x:c>
      <x:c r="V563" s="24" t="str">
        <x:f>IF(I563="",IF(U563="people","PAYROLL","UNMAPPED"),I563)</x:f>
        <x:v>PAYROLL</x:v>
      </x:c>
      <x:c r="W563" s="24" t="n">
        <x:f>IF(AND(G563="GL.CASH",L563="operating"),Q563,0)</x:f>
        <x:v>0</x:v>
      </x:c>
      <x:c r="X563" s="24" t="n">
        <x:f>IF(AND(G563="GL.CASH",L563="operating"),P563,0)</x:f>
        <x:v>0</x:v>
      </x:c>
      <x:c r="Y563" s="24" t="n">
        <x:f>IF(AND(G563="GL.CASH",L563="investing"),Q563-P563,0)</x:f>
        <x:v>0</x:v>
      </x:c>
      <x:c r="Z563" s="24" t="n">
        <x:f>IF(AND(G563="GL.CASH",L563="financing"),P563,0)</x:f>
        <x:v>0</x:v>
      </x:c>
      <x:c r="AA563" s="24" t="n">
        <x:f>IF(AND(G563="GL.CASH",L563="financing"),Q563,0)</x:f>
        <x:v>0</x:v>
      </x:c>
    </x:row>
    <x:row r="564" ht="25" customHeight="1">
      <x:c r="A564" s="3" t="str">
        <x:v>ACT/PAYROLL-M04-P07/12</x:v>
      </x:c>
      <x:c r="B564" s="3" t="str">
        <x:v>PAYROLL-M04-P07</x:v>
      </x:c>
      <x:c r="C564" s="16" t="n">
        <x:v>4</x:v>
      </x:c>
      <x:c r="D564" s="30" t="n">
        <x:v>46505</x:v>
      </x:c>
      <x:c r="E564" s="30" t="n">
        <x:v>46478</x:v>
      </x:c>
      <x:c r="F564" s="30" t="n">
        <x:v>46505</x:v>
      </x:c>
      <x:c r="G564" s="3" t="str">
        <x:v>GL.CASH</x:v>
      </x:c>
      <x:c r="H564" s="3" t="str">
        <x:v>PROD</x:v>
      </x:c>
      <x:c r="I564" s="3" t="str">
        <x:v>PAYROLL</x:v>
      </x:c>
      <x:c r="J564" s="3" t="str">
        <x:v>MAP.ACTUAL.PAYROLL.U1.PROD.PAYROLL.PROD</x:v>
      </x:c>
      <x:c r="K564" s="3" t="str">
        <x:v>PPL.U1</x:v>
      </x:c>
      <x:c r="L564" s="3" t="str">
        <x:v>operating</x:v>
      </x:c>
      <x:c r="M564" s="3" t="str">
        <x:v>not_applicable</x:v>
      </x:c>
      <x:c r="N564" s="3" t="str">
        <x:v>not_applicable</x:v>
      </x:c>
      <x:c r="O564" s="3" t="str">
        <x:v>not_applicable</x:v>
      </x:c>
      <x:c r="P564" s="32" t="n">
        <x:v>0</x:v>
      </x:c>
      <x:c r="Q564" s="32" t="n">
        <x:v>126.79</x:v>
      </x:c>
      <x:c r="R564" s="24" t="n">
        <x:f>P564-Q564</x:f>
        <x:v>-126.79</x:v>
      </x:c>
      <x:c r="S564" s="18" t="n">
        <x:f>'D03_Accounts'!D11</x:f>
        <x:v>0</x:v>
      </x:c>
      <x:c r="T564" s="24" t="n">
        <x:f>R564*S564</x:f>
        <x:v>0</x:v>
      </x:c>
      <x:c r="U564" s="25" t="str">
        <x:f>'D03_Mappings'!E237</x:f>
        <x:v>cash</x:v>
      </x:c>
      <x:c r="V564" s="24" t="str">
        <x:f>IF(I564="",IF(U564="people","PAYROLL","UNMAPPED"),I564)</x:f>
        <x:v>PAYROLL</x:v>
      </x:c>
      <x:c r="W564" s="24" t="n">
        <x:f>IF(AND(G564="GL.CASH",L564="operating"),Q564,0)</x:f>
        <x:v>126.79</x:v>
      </x:c>
      <x:c r="X564" s="24" t="n">
        <x:f>IF(AND(G564="GL.CASH",L564="operating"),P564,0)</x:f>
        <x:v>0</x:v>
      </x:c>
      <x:c r="Y564" s="24" t="n">
        <x:f>IF(AND(G564="GL.CASH",L564="investing"),Q564-P564,0)</x:f>
        <x:v>0</x:v>
      </x:c>
      <x:c r="Z564" s="24" t="n">
        <x:f>IF(AND(G564="GL.CASH",L564="financing"),P564,0)</x:f>
        <x:v>0</x:v>
      </x:c>
      <x:c r="AA564" s="24" t="n">
        <x:f>IF(AND(G564="GL.CASH",L564="financing"),Q564,0)</x:f>
        <x:v>0</x:v>
      </x:c>
    </x:row>
    <x:row r="565" ht="25" customHeight="1">
      <x:c r="A565" s="3" t="str">
        <x:v>ACT/PAYROLL-M04-P07/13</x:v>
      </x:c>
      <x:c r="B565" s="3" t="str">
        <x:v>PAYROLL-M04-P07</x:v>
      </x:c>
      <x:c r="C565" s="16" t="n">
        <x:v>4</x:v>
      </x:c>
      <x:c r="D565" s="30" t="n">
        <x:v>46505</x:v>
      </x:c>
      <x:c r="E565" s="30" t="n">
        <x:v>46478</x:v>
      </x:c>
      <x:c r="F565" s="30" t="n">
        <x:v>46505</x:v>
      </x:c>
      <x:c r="G565" s="3" t="str">
        <x:v>GL.PEOPLE.U2</x:v>
      </x:c>
      <x:c r="H565" s="3" t="str">
        <x:v>PROD</x:v>
      </x:c>
      <x:c r="I565" s="3" t="str">
        <x:v>PAYROLL</x:v>
      </x:c>
      <x:c r="J565" s="3" t="str">
        <x:v>MAP.ACTUAL.PAYROLL.U2.PROD.PAYROLL.PROD</x:v>
      </x:c>
      <x:c r="K565" s="3" t="str">
        <x:v>PPL.U2</x:v>
      </x:c>
      <x:c r="L565" s="3" t="str">
        <x:v>operating</x:v>
      </x:c>
      <x:c r="M565" s="3" t="str">
        <x:v>recurring</x:v>
      </x:c>
      <x:c r="N565" s="3" t="str">
        <x:v>committed</x:v>
      </x:c>
      <x:c r="O565" s="3" t="str">
        <x:v>fixed</x:v>
      </x:c>
      <x:c r="P565" s="32" t="n">
        <x:v>26.57</x:v>
      </x:c>
      <x:c r="Q565" s="32" t="n">
        <x:v>0</x:v>
      </x:c>
      <x:c r="R565" s="24" t="n">
        <x:f>P565-Q565</x:f>
        <x:v>26.57</x:v>
      </x:c>
      <x:c r="S565" s="18" t="n">
        <x:f>'D03_Accounts'!D97</x:f>
        <x:v>1</x:v>
      </x:c>
      <x:c r="T565" s="24" t="n">
        <x:f>R565*S565</x:f>
        <x:v>26.57</x:v>
      </x:c>
      <x:c r="U565" s="25" t="str">
        <x:f>'D03_Mappings'!E246</x:f>
        <x:v>people</x:v>
      </x:c>
      <x:c r="V565" s="24" t="str">
        <x:f>IF(I565="",IF(U565="people","PAYROLL","UNMAPPED"),I565)</x:f>
        <x:v>PAYROLL</x:v>
      </x:c>
      <x:c r="W565" s="24" t="n">
        <x:f>IF(AND(G565="GL.CASH",L565="operating"),Q565,0)</x:f>
        <x:v>0</x:v>
      </x:c>
      <x:c r="X565" s="24" t="n">
        <x:f>IF(AND(G565="GL.CASH",L565="operating"),P565,0)</x:f>
        <x:v>0</x:v>
      </x:c>
      <x:c r="Y565" s="24" t="n">
        <x:f>IF(AND(G565="GL.CASH",L565="investing"),Q565-P565,0)</x:f>
        <x:v>0</x:v>
      </x:c>
      <x:c r="Z565" s="24" t="n">
        <x:f>IF(AND(G565="GL.CASH",L565="financing"),P565,0)</x:f>
        <x:v>0</x:v>
      </x:c>
      <x:c r="AA565" s="24" t="n">
        <x:f>IF(AND(G565="GL.CASH",L565="financing"),Q565,0)</x:f>
        <x:v>0</x:v>
      </x:c>
    </x:row>
    <x:row r="566" ht="25" customHeight="1">
      <x:c r="A566" s="3" t="str">
        <x:v>ACT/PAYROLL-M04-P07/14</x:v>
      </x:c>
      <x:c r="B566" s="3" t="str">
        <x:v>PAYROLL-M04-P07</x:v>
      </x:c>
      <x:c r="C566" s="16" t="n">
        <x:v>4</x:v>
      </x:c>
      <x:c r="D566" s="30" t="n">
        <x:v>46505</x:v>
      </x:c>
      <x:c r="E566" s="30" t="n">
        <x:v>46478</x:v>
      </x:c>
      <x:c r="F566" s="30" t="n">
        <x:v>46505</x:v>
      </x:c>
      <x:c r="G566" s="3" t="str">
        <x:v>GL.CASH</x:v>
      </x:c>
      <x:c r="H566" s="3" t="str">
        <x:v>PROD</x:v>
      </x:c>
      <x:c r="I566" s="3" t="str">
        <x:v>PAYROLL</x:v>
      </x:c>
      <x:c r="J566" s="3" t="str">
        <x:v>MAP.ACTUAL.PAYROLL.U2.PROD.PAYROLL.PROD</x:v>
      </x:c>
      <x:c r="K566" s="3" t="str">
        <x:v>PPL.U2</x:v>
      </x:c>
      <x:c r="L566" s="3" t="str">
        <x:v>operating</x:v>
      </x:c>
      <x:c r="M566" s="3" t="str">
        <x:v>not_applicable</x:v>
      </x:c>
      <x:c r="N566" s="3" t="str">
        <x:v>not_applicable</x:v>
      </x:c>
      <x:c r="O566" s="3" t="str">
        <x:v>not_applicable</x:v>
      </x:c>
      <x:c r="P566" s="32" t="n">
        <x:v>0</x:v>
      </x:c>
      <x:c r="Q566" s="32" t="n">
        <x:v>26.57</x:v>
      </x:c>
      <x:c r="R566" s="24" t="n">
        <x:f>P566-Q566</x:f>
        <x:v>-26.57</x:v>
      </x:c>
      <x:c r="S566" s="18" t="n">
        <x:f>'D03_Accounts'!D11</x:f>
        <x:v>0</x:v>
      </x:c>
      <x:c r="T566" s="24" t="n">
        <x:f>R566*S566</x:f>
        <x:v>0</x:v>
      </x:c>
      <x:c r="U566" s="25" t="str">
        <x:f>'D03_Mappings'!E247</x:f>
        <x:v>cash</x:v>
      </x:c>
      <x:c r="V566" s="24" t="str">
        <x:f>IF(I566="",IF(U566="people","PAYROLL","UNMAPPED"),I566)</x:f>
        <x:v>PAYROLL</x:v>
      </x:c>
      <x:c r="W566" s="24" t="n">
        <x:f>IF(AND(G566="GL.CASH",L566="operating"),Q566,0)</x:f>
        <x:v>26.57</x:v>
      </x:c>
      <x:c r="X566" s="24" t="n">
        <x:f>IF(AND(G566="GL.CASH",L566="operating"),P566,0)</x:f>
        <x:v>0</x:v>
      </x:c>
      <x:c r="Y566" s="24" t="n">
        <x:f>IF(AND(G566="GL.CASH",L566="investing"),Q566-P566,0)</x:f>
        <x:v>0</x:v>
      </x:c>
      <x:c r="Z566" s="24" t="n">
        <x:f>IF(AND(G566="GL.CASH",L566="financing"),P566,0)</x:f>
        <x:v>0</x:v>
      </x:c>
      <x:c r="AA566" s="24" t="n">
        <x:f>IF(AND(G566="GL.CASH",L566="financing"),Q566,0)</x:f>
        <x:v>0</x:v>
      </x:c>
    </x:row>
    <x:row r="567" ht="25" customHeight="1">
      <x:c r="A567" s="3" t="str">
        <x:v>ACT/PAYROLL-M04-P07/15</x:v>
      </x:c>
      <x:c r="B567" s="3" t="str">
        <x:v>PAYROLL-M04-P07</x:v>
      </x:c>
      <x:c r="C567" s="16" t="n">
        <x:v>4</x:v>
      </x:c>
      <x:c r="D567" s="30" t="n">
        <x:v>46505</x:v>
      </x:c>
      <x:c r="E567" s="30" t="n">
        <x:v>46478</x:v>
      </x:c>
      <x:c r="F567" s="30" t="n">
        <x:v>46505</x:v>
      </x:c>
      <x:c r="G567" s="3" t="str">
        <x:v>GL.PEOPLE.INSOLV</x:v>
      </x:c>
      <x:c r="H567" s="3" t="str">
        <x:v>PROD</x:v>
      </x:c>
      <x:c r="I567" s="3" t="str">
        <x:v>PAYROLL</x:v>
      </x:c>
      <x:c r="J567" s="3" t="str">
        <x:v>MAP.ACTUAL.PAYROLL.INSOLV.PROD.PAYROLL.PROD</x:v>
      </x:c>
      <x:c r="K567" s="3" t="str">
        <x:v>PPL.INSOLV</x:v>
      </x:c>
      <x:c r="L567" s="3" t="str">
        <x:v>operating</x:v>
      </x:c>
      <x:c r="M567" s="3" t="str">
        <x:v>recurring</x:v>
      </x:c>
      <x:c r="N567" s="3" t="str">
        <x:v>committed</x:v>
      </x:c>
      <x:c r="O567" s="3" t="str">
        <x:v>fixed</x:v>
      </x:c>
      <x:c r="P567" s="32" t="n">
        <x:v>9.06</x:v>
      </x:c>
      <x:c r="Q567" s="32" t="n">
        <x:v>0</x:v>
      </x:c>
      <x:c r="R567" s="24" t="n">
        <x:f>P567-Q567</x:f>
        <x:v>9.06</x:v>
      </x:c>
      <x:c r="S567" s="18" t="n">
        <x:f>'D03_Accounts'!D98</x:f>
        <x:v>1</x:v>
      </x:c>
      <x:c r="T567" s="24" t="n">
        <x:f>R567*S567</x:f>
        <x:v>9.06</x:v>
      </x:c>
      <x:c r="U567" s="25" t="str">
        <x:f>'D03_Mappings'!E186</x:f>
        <x:v>people</x:v>
      </x:c>
      <x:c r="V567" s="24" t="str">
        <x:f>IF(I567="",IF(U567="people","PAYROLL","UNMAPPED"),I567)</x:f>
        <x:v>PAYROLL</x:v>
      </x:c>
      <x:c r="W567" s="24" t="n">
        <x:f>IF(AND(G567="GL.CASH",L567="operating"),Q567,0)</x:f>
        <x:v>0</x:v>
      </x:c>
      <x:c r="X567" s="24" t="n">
        <x:f>IF(AND(G567="GL.CASH",L567="operating"),P567,0)</x:f>
        <x:v>0</x:v>
      </x:c>
      <x:c r="Y567" s="24" t="n">
        <x:f>IF(AND(G567="GL.CASH",L567="investing"),Q567-P567,0)</x:f>
        <x:v>0</x:v>
      </x:c>
      <x:c r="Z567" s="24" t="n">
        <x:f>IF(AND(G567="GL.CASH",L567="financing"),P567,0)</x:f>
        <x:v>0</x:v>
      </x:c>
      <x:c r="AA567" s="24" t="n">
        <x:f>IF(AND(G567="GL.CASH",L567="financing"),Q567,0)</x:f>
        <x:v>0</x:v>
      </x:c>
    </x:row>
    <x:row r="568" ht="25" customHeight="1">
      <x:c r="A568" s="3" t="str">
        <x:v>ACT/PAYROLL-M04-P07/16</x:v>
      </x:c>
      <x:c r="B568" s="3" t="str">
        <x:v>PAYROLL-M04-P07</x:v>
      </x:c>
      <x:c r="C568" s="16" t="n">
        <x:v>4</x:v>
      </x:c>
      <x:c r="D568" s="30" t="n">
        <x:v>46505</x:v>
      </x:c>
      <x:c r="E568" s="30" t="n">
        <x:v>46478</x:v>
      </x:c>
      <x:c r="F568" s="30" t="n">
        <x:v>46505</x:v>
      </x:c>
      <x:c r="G568" s="3" t="str">
        <x:v>GL.CASH</x:v>
      </x:c>
      <x:c r="H568" s="3" t="str">
        <x:v>PROD</x:v>
      </x:c>
      <x:c r="I568" s="3" t="str">
        <x:v>PAYROLL</x:v>
      </x:c>
      <x:c r="J568" s="3" t="str">
        <x:v>MAP.ACTUAL.PAYROLL.INSOLV.PROD.PAYROLL.PROD</x:v>
      </x:c>
      <x:c r="K568" s="3" t="str">
        <x:v>PPL.INSOLV</x:v>
      </x:c>
      <x:c r="L568" s="3" t="str">
        <x:v>operating</x:v>
      </x:c>
      <x:c r="M568" s="3" t="str">
        <x:v>not_applicable</x:v>
      </x:c>
      <x:c r="N568" s="3" t="str">
        <x:v>not_applicable</x:v>
      </x:c>
      <x:c r="O568" s="3" t="str">
        <x:v>not_applicable</x:v>
      </x:c>
      <x:c r="P568" s="32" t="n">
        <x:v>0</x:v>
      </x:c>
      <x:c r="Q568" s="32" t="n">
        <x:v>9.06</x:v>
      </x:c>
      <x:c r="R568" s="24" t="n">
        <x:f>P568-Q568</x:f>
        <x:v>-9.06</x:v>
      </x:c>
      <x:c r="S568" s="18" t="n">
        <x:f>'D03_Accounts'!D11</x:f>
        <x:v>0</x:v>
      </x:c>
      <x:c r="T568" s="24" t="n">
        <x:f>R568*S568</x:f>
        <x:v>0</x:v>
      </x:c>
      <x:c r="U568" s="25" t="str">
        <x:f>'D03_Mappings'!E187</x:f>
        <x:v>cash</x:v>
      </x:c>
      <x:c r="V568" s="24" t="str">
        <x:f>IF(I568="",IF(U568="people","PAYROLL","UNMAPPED"),I568)</x:f>
        <x:v>PAYROLL</x:v>
      </x:c>
      <x:c r="W568" s="24" t="n">
        <x:f>IF(AND(G568="GL.CASH",L568="operating"),Q568,0)</x:f>
        <x:v>9.06</x:v>
      </x:c>
      <x:c r="X568" s="24" t="n">
        <x:f>IF(AND(G568="GL.CASH",L568="operating"),P568,0)</x:f>
        <x:v>0</x:v>
      </x:c>
      <x:c r="Y568" s="24" t="n">
        <x:f>IF(AND(G568="GL.CASH",L568="investing"),Q568-P568,0)</x:f>
        <x:v>0</x:v>
      </x:c>
      <x:c r="Z568" s="24" t="n">
        <x:f>IF(AND(G568="GL.CASH",L568="financing"),P568,0)</x:f>
        <x:v>0</x:v>
      </x:c>
      <x:c r="AA568" s="24" t="n">
        <x:f>IF(AND(G568="GL.CASH",L568="financing"),Q568,0)</x:f>
        <x:v>0</x:v>
      </x:c>
    </x:row>
    <x:row r="569" ht="25" customHeight="1">
      <x:c r="A569" s="3" t="str">
        <x:v>ACT/PAYROLL-M04-P07/17</x:v>
      </x:c>
      <x:c r="B569" s="3" t="str">
        <x:v>PAYROLL-M04-P07</x:v>
      </x:c>
      <x:c r="C569" s="16" t="n">
        <x:v>4</x:v>
      </x:c>
      <x:c r="D569" s="30" t="n">
        <x:v>46505</x:v>
      </x:c>
      <x:c r="E569" s="30" t="n">
        <x:v>46478</x:v>
      </x:c>
      <x:c r="F569" s="30" t="n">
        <x:v>46505</x:v>
      </x:c>
      <x:c r="G569" s="3" t="str">
        <x:v>GL.PEOPLE.BG</x:v>
      </x:c>
      <x:c r="H569" s="3" t="str">
        <x:v>PROD</x:v>
      </x:c>
      <x:c r="I569" s="3" t="str">
        <x:v>PAYROLL</x:v>
      </x:c>
      <x:c r="J569" s="3" t="str">
        <x:v>MAP.ACTUAL.PAYROLL.BG.PROD.PAYROLL.PROD</x:v>
      </x:c>
      <x:c r="K569" s="3" t="str">
        <x:v>PPL.BG</x:v>
      </x:c>
      <x:c r="L569" s="3" t="str">
        <x:v>operating</x:v>
      </x:c>
      <x:c r="M569" s="3" t="str">
        <x:v>recurring</x:v>
      </x:c>
      <x:c r="N569" s="3" t="str">
        <x:v>committed</x:v>
      </x:c>
      <x:c r="O569" s="3" t="str">
        <x:v>fixed</x:v>
      </x:c>
      <x:c r="P569" s="32" t="n">
        <x:v>18.11</x:v>
      </x:c>
      <x:c r="Q569" s="32" t="n">
        <x:v>0</x:v>
      </x:c>
      <x:c r="R569" s="24" t="n">
        <x:f>P569-Q569</x:f>
        <x:v>18.11</x:v>
      </x:c>
      <x:c r="S569" s="18" t="n">
        <x:f>'D03_Accounts'!D99</x:f>
        <x:v>1</x:v>
      </x:c>
      <x:c r="T569" s="24" t="n">
        <x:f>R569*S569</x:f>
        <x:v>18.11</x:v>
      </x:c>
      <x:c r="U569" s="25" t="str">
        <x:f>'D03_Mappings'!E176</x:f>
        <x:v>people</x:v>
      </x:c>
      <x:c r="V569" s="24" t="str">
        <x:f>IF(I569="",IF(U569="people","PAYROLL","UNMAPPED"),I569)</x:f>
        <x:v>PAYROLL</x:v>
      </x:c>
      <x:c r="W569" s="24" t="n">
        <x:f>IF(AND(G569="GL.CASH",L569="operating"),Q569,0)</x:f>
        <x:v>0</x:v>
      </x:c>
      <x:c r="X569" s="24" t="n">
        <x:f>IF(AND(G569="GL.CASH",L569="operating"),P569,0)</x:f>
        <x:v>0</x:v>
      </x:c>
      <x:c r="Y569" s="24" t="n">
        <x:f>IF(AND(G569="GL.CASH",L569="investing"),Q569-P569,0)</x:f>
        <x:v>0</x:v>
      </x:c>
      <x:c r="Z569" s="24" t="n">
        <x:f>IF(AND(G569="GL.CASH",L569="financing"),P569,0)</x:f>
        <x:v>0</x:v>
      </x:c>
      <x:c r="AA569" s="24" t="n">
        <x:f>IF(AND(G569="GL.CASH",L569="financing"),Q569,0)</x:f>
        <x:v>0</x:v>
      </x:c>
    </x:row>
    <x:row r="570" ht="25" customHeight="1">
      <x:c r="A570" s="3" t="str">
        <x:v>ACT/PAYROLL-M04-P07/18</x:v>
      </x:c>
      <x:c r="B570" s="3" t="str">
        <x:v>PAYROLL-M04-P07</x:v>
      </x:c>
      <x:c r="C570" s="16" t="n">
        <x:v>4</x:v>
      </x:c>
      <x:c r="D570" s="30" t="n">
        <x:v>46505</x:v>
      </x:c>
      <x:c r="E570" s="30" t="n">
        <x:v>46478</x:v>
      </x:c>
      <x:c r="F570" s="30" t="n">
        <x:v>46505</x:v>
      </x:c>
      <x:c r="G570" s="3" t="str">
        <x:v>GL.CASH</x:v>
      </x:c>
      <x:c r="H570" s="3" t="str">
        <x:v>PROD</x:v>
      </x:c>
      <x:c r="I570" s="3" t="str">
        <x:v>PAYROLL</x:v>
      </x:c>
      <x:c r="J570" s="3" t="str">
        <x:v>MAP.ACTUAL.PAYROLL.BG.PROD.PAYROLL.PROD</x:v>
      </x:c>
      <x:c r="K570" s="3" t="str">
        <x:v>PPL.BG</x:v>
      </x:c>
      <x:c r="L570" s="3" t="str">
        <x:v>operating</x:v>
      </x:c>
      <x:c r="M570" s="3" t="str">
        <x:v>not_applicable</x:v>
      </x:c>
      <x:c r="N570" s="3" t="str">
        <x:v>not_applicable</x:v>
      </x:c>
      <x:c r="O570" s="3" t="str">
        <x:v>not_applicable</x:v>
      </x:c>
      <x:c r="P570" s="32" t="n">
        <x:v>0</x:v>
      </x:c>
      <x:c r="Q570" s="32" t="n">
        <x:v>18.11</x:v>
      </x:c>
      <x:c r="R570" s="24" t="n">
        <x:f>P570-Q570</x:f>
        <x:v>-18.11</x:v>
      </x:c>
      <x:c r="S570" s="18" t="n">
        <x:f>'D03_Accounts'!D11</x:f>
        <x:v>0</x:v>
      </x:c>
      <x:c r="T570" s="24" t="n">
        <x:f>R570*S570</x:f>
        <x:v>0</x:v>
      </x:c>
      <x:c r="U570" s="25" t="str">
        <x:f>'D03_Mappings'!E177</x:f>
        <x:v>cash</x:v>
      </x:c>
      <x:c r="V570" s="24" t="str">
        <x:f>IF(I570="",IF(U570="people","PAYROLL","UNMAPPED"),I570)</x:f>
        <x:v>PAYROLL</x:v>
      </x:c>
      <x:c r="W570" s="24" t="n">
        <x:f>IF(AND(G570="GL.CASH",L570="operating"),Q570,0)</x:f>
        <x:v>18.11</x:v>
      </x:c>
      <x:c r="X570" s="24" t="n">
        <x:f>IF(AND(G570="GL.CASH",L570="operating"),P570,0)</x:f>
        <x:v>0</x:v>
      </x:c>
      <x:c r="Y570" s="24" t="n">
        <x:f>IF(AND(G570="GL.CASH",L570="investing"),Q570-P570,0)</x:f>
        <x:v>0</x:v>
      </x:c>
      <x:c r="Z570" s="24" t="n">
        <x:f>IF(AND(G570="GL.CASH",L570="financing"),P570,0)</x:f>
        <x:v>0</x:v>
      </x:c>
      <x:c r="AA570" s="24" t="n">
        <x:f>IF(AND(G570="GL.CASH",L570="financing"),Q570,0)</x:f>
        <x:v>0</x:v>
      </x:c>
    </x:row>
    <x:row r="571" ht="25" customHeight="1">
      <x:c r="A571" s="3" t="str">
        <x:v>ACT/BANK-FEE-M04/1</x:v>
      </x:c>
      <x:c r="B571" s="3" t="str">
        <x:v>BANK-FEE-M04</x:v>
      </x:c>
      <x:c r="C571" s="16" t="n">
        <x:v>4</x:v>
      </x:c>
      <x:c r="D571" s="30" t="n">
        <x:v>46507</x:v>
      </x:c>
      <x:c r="E571" s="30" t="n">
        <x:v>46507</x:v>
      </x:c>
      <x:c r="F571" s="30" t="n">
        <x:v>46507</x:v>
      </x:c>
      <x:c r="G571" s="3" t="str">
        <x:v>GL.OPEX.OPX.MISC</x:v>
      </x:c>
      <x:c r="H571" s="3" t="str">
        <x:v>FIN</x:v>
      </x:c>
      <x:c r="I571" s="3" t="str">
        <x:v>V.BANK</x:v>
      </x:c>
      <x:c r="J571" s="3" t="str">
        <x:v>MAP.ACTUAL.BANK_FEES</x:v>
      </x:c>
      <x:c r="K571" s="3" t="str">
        <x:v>OPX.MISC</x:v>
      </x:c>
      <x:c r="L571" s="3" t="str">
        <x:v>operating</x:v>
      </x:c>
      <x:c r="M571" s="3" t="str">
        <x:v>recurring</x:v>
      </x:c>
      <x:c r="N571" s="3" t="str">
        <x:v>committed</x:v>
      </x:c>
      <x:c r="O571" s="3" t="str">
        <x:v>fixed</x:v>
      </x:c>
      <x:c r="P571" s="32" t="n">
        <x:v>31.3</x:v>
      </x:c>
      <x:c r="Q571" s="32" t="n">
        <x:v>0</x:v>
      </x:c>
      <x:c r="R571" s="24" t="n">
        <x:f>P571-Q571</x:f>
        <x:v>31.3</x:v>
      </x:c>
      <x:c r="S571" s="18" t="n">
        <x:f>'D03_Accounts'!D63</x:f>
        <x:v>1</x:v>
      </x:c>
      <x:c r="T571" s="24" t="n">
        <x:f>R571*S571</x:f>
        <x:v>31.3</x:v>
      </x:c>
      <x:c r="U571" s="25" t="str">
        <x:f>'D03_Mappings'!E11</x:f>
        <x:v>operating_expense</x:v>
      </x:c>
      <x:c r="V571" s="24" t="str">
        <x:f>IF(I571="",IF(U571="people","PAYROLL","UNMAPPED"),I571)</x:f>
        <x:v>V.BANK</x:v>
      </x:c>
      <x:c r="W571" s="24" t="n">
        <x:f>IF(AND(G571="GL.CASH",L571="operating"),Q571,0)</x:f>
        <x:v>0</x:v>
      </x:c>
      <x:c r="X571" s="24" t="n">
        <x:f>IF(AND(G571="GL.CASH",L571="operating"),P571,0)</x:f>
        <x:v>0</x:v>
      </x:c>
      <x:c r="Y571" s="24" t="n">
        <x:f>IF(AND(G571="GL.CASH",L571="investing"),Q571-P571,0)</x:f>
        <x:v>0</x:v>
      </x:c>
      <x:c r="Z571" s="24" t="n">
        <x:f>IF(AND(G571="GL.CASH",L571="financing"),P571,0)</x:f>
        <x:v>0</x:v>
      </x:c>
      <x:c r="AA571" s="24" t="n">
        <x:f>IF(AND(G571="GL.CASH",L571="financing"),Q571,0)</x:f>
        <x:v>0</x:v>
      </x:c>
    </x:row>
    <x:row r="572" ht="25" customHeight="1">
      <x:c r="A572" s="3" t="str">
        <x:v>ACT/BANK-FEE-M04/2</x:v>
      </x:c>
      <x:c r="B572" s="3" t="str">
        <x:v>BANK-FEE-M04</x:v>
      </x:c>
      <x:c r="C572" s="16" t="n">
        <x:v>4</x:v>
      </x:c>
      <x:c r="D572" s="30" t="n">
        <x:v>46507</x:v>
      </x:c>
      <x:c r="E572" s="30" t="n">
        <x:v>46507</x:v>
      </x:c>
      <x:c r="F572" s="30" t="n">
        <x:v>46507</x:v>
      </x:c>
      <x:c r="G572" s="3" t="str">
        <x:v>GL.CASH</x:v>
      </x:c>
      <x:c r="H572" s="3" t="str">
        <x:v>FIN</x:v>
      </x:c>
      <x:c r="I572" s="3" t="str">
        <x:v>V.BANK</x:v>
      </x:c>
      <x:c r="J572" s="3" t="str">
        <x:v>MAP.ACTUAL.BANK_FEES</x:v>
      </x:c>
      <x:c r="K572" s="3" t="str">
        <x:v>OPX.MISC</x:v>
      </x:c>
      <x:c r="L572" s="3" t="str">
        <x:v>operating</x:v>
      </x:c>
      <x:c r="M572" s="3" t="str">
        <x:v>not_applicable</x:v>
      </x:c>
      <x:c r="N572" s="3" t="str">
        <x:v>not_applicable</x:v>
      </x:c>
      <x:c r="O572" s="3" t="str">
        <x:v>not_applicable</x:v>
      </x:c>
      <x:c r="P572" s="32" t="n">
        <x:v>0</x:v>
      </x:c>
      <x:c r="Q572" s="32" t="n">
        <x:v>31.3</x:v>
      </x:c>
      <x:c r="R572" s="24" t="n">
        <x:f>P572-Q572</x:f>
        <x:v>-31.3</x:v>
      </x:c>
      <x:c r="S572" s="18" t="n">
        <x:f>'D03_Accounts'!D11</x:f>
        <x:v>0</x:v>
      </x:c>
      <x:c r="T572" s="24" t="n">
        <x:f>R572*S572</x:f>
        <x:v>0</x:v>
      </x:c>
      <x:c r="U572" s="25" t="str">
        <x:f>'D03_Mappings'!E12</x:f>
        <x:v>cash</x:v>
      </x:c>
      <x:c r="V572" s="24" t="str">
        <x:f>IF(I572="",IF(U572="people","PAYROLL","UNMAPPED"),I572)</x:f>
        <x:v>V.BANK</x:v>
      </x:c>
      <x:c r="W572" s="24" t="n">
        <x:f>IF(AND(G572="GL.CASH",L572="operating"),Q572,0)</x:f>
        <x:v>31.3</x:v>
      </x:c>
      <x:c r="X572" s="24" t="n">
        <x:f>IF(AND(G572="GL.CASH",L572="operating"),P572,0)</x:f>
        <x:v>0</x:v>
      </x:c>
      <x:c r="Y572" s="24" t="n">
        <x:f>IF(AND(G572="GL.CASH",L572="investing"),Q572-P572,0)</x:f>
        <x:v>0</x:v>
      </x:c>
      <x:c r="Z572" s="24" t="n">
        <x:f>IF(AND(G572="GL.CASH",L572="financing"),P572,0)</x:f>
        <x:v>0</x:v>
      </x:c>
      <x:c r="AA572" s="24" t="n">
        <x:f>IF(AND(G572="GL.CASH",L572="financing"),Q572,0)</x:f>
        <x:v>0</x:v>
      </x:c>
    </x:row>
    <x:row r="573" ht="25" customHeight="1">
      <x:c r="A573" s="3" t="str">
        <x:v>ACT/DEP-IT.P01.01-M04/1</x:v>
      </x:c>
      <x:c r="B573" s="3" t="str">
        <x:v>DEP-IT.P01.01-M04</x:v>
      </x:c>
      <x:c r="C573" s="16" t="n">
        <x:v>4</x:v>
      </x:c>
      <x:c r="D573" s="30" t="n">
        <x:v>46507</x:v>
      </x:c>
      <x:c r="E573" s="30" t="n">
        <x:v>46478</x:v>
      </x:c>
      <x:c r="F573" s="30"/>
      <x:c r="G573" s="3" t="str">
        <x:v>GL.DEPR.IT</x:v>
      </x:c>
      <x:c r="H573" s="3" t="str">
        <x:v>MGMT</x:v>
      </x:c>
      <x:c r="I573" s="3" t="str">
        <x:v>V.EQUIPMENT</x:v>
      </x:c>
      <x:c r="J573" s="3" t="str">
        <x:v>MAP.ACTUAL.DEPR.IT.MGMT.V.EQUIPMENT.MGMT</x:v>
      </x:c>
      <x:c r="K573" s="3" t="str">
        <x:v>CAP.DEPRECIATION</x:v>
      </x:c>
      <x:c r="L573" s="3" t="str">
        <x:v>noncash</x:v>
      </x:c>
      <x:c r="M573" s="3" t="str">
        <x:v>recurring</x:v>
      </x:c>
      <x:c r="N573" s="3" t="str">
        <x:v>committed</x:v>
      </x:c>
      <x:c r="O573" s="3" t="str">
        <x:v>fixed</x:v>
      </x:c>
      <x:c r="P573" s="32" t="n">
        <x:v>69.44</x:v>
      </x:c>
      <x:c r="Q573" s="32" t="n">
        <x:v>0</x:v>
      </x:c>
      <x:c r="R573" s="24" t="n">
        <x:f>P573-Q573</x:f>
        <x:v>69.44</x:v>
      </x:c>
      <x:c r="S573" s="18" t="n">
        <x:f>'D03_Accounts'!D100</x:f>
        <x:v>1</x:v>
      </x:c>
      <x:c r="T573" s="24" t="n">
        <x:f>R573*S573</x:f>
        <x:v>69.44</x:v>
      </x:c>
      <x:c r="U573" s="25" t="str">
        <x:f>'D03_Mappings'!E145</x:f>
        <x:v>depreciation</x:v>
      </x:c>
      <x:c r="V573" s="24" t="str">
        <x:f>IF(I573="",IF(U573="people","PAYROLL","UNMAPPED"),I573)</x:f>
        <x:v>V.EQUIPMENT</x:v>
      </x:c>
      <x:c r="W573" s="24" t="n">
        <x:f>IF(AND(G573="GL.CASH",L573="operating"),Q573,0)</x:f>
        <x:v>0</x:v>
      </x:c>
      <x:c r="X573" s="24" t="n">
        <x:f>IF(AND(G573="GL.CASH",L573="operating"),P573,0)</x:f>
        <x:v>0</x:v>
      </x:c>
      <x:c r="Y573" s="24" t="n">
        <x:f>IF(AND(G573="GL.CASH",L573="investing"),Q573-P573,0)</x:f>
        <x:v>0</x:v>
      </x:c>
      <x:c r="Z573" s="24" t="n">
        <x:f>IF(AND(G573="GL.CASH",L573="financing"),P573,0)</x:f>
        <x:v>0</x:v>
      </x:c>
      <x:c r="AA573" s="24" t="n">
        <x:f>IF(AND(G573="GL.CASH",L573="financing"),Q573,0)</x:f>
        <x:v>0</x:v>
      </x:c>
    </x:row>
    <x:row r="574" ht="25" customHeight="1">
      <x:c r="A574" s="3" t="str">
        <x:v>ACT/DEP-IT.P01.01-M04/2</x:v>
      </x:c>
      <x:c r="B574" s="3" t="str">
        <x:v>DEP-IT.P01.01-M04</x:v>
      </x:c>
      <x:c r="C574" s="16" t="n">
        <x:v>4</x:v>
      </x:c>
      <x:c r="D574" s="30" t="n">
        <x:v>46507</x:v>
      </x:c>
      <x:c r="E574" s="30" t="n">
        <x:v>46478</x:v>
      </x:c>
      <x:c r="F574" s="30"/>
      <x:c r="G574" s="3" t="str">
        <x:v>GL.ACCDEP.IT</x:v>
      </x:c>
      <x:c r="H574" s="3" t="str">
        <x:v>MGMT</x:v>
      </x:c>
      <x:c r="I574" s="3" t="str">
        <x:v>V.EQUIPMENT</x:v>
      </x:c>
      <x:c r="J574" s="3" t="str">
        <x:v>MAP.ACTUAL.DEPR.IT.MGMT.V.EQUIPMENT.MGMT</x:v>
      </x:c>
      <x:c r="K574" s="3" t="str">
        <x:v>CAP.DEPRECIATION</x:v>
      </x:c>
      <x:c r="L574" s="3" t="str">
        <x:v>noncash</x:v>
      </x:c>
      <x:c r="M574" s="3" t="str">
        <x:v>not_applicable</x:v>
      </x:c>
      <x:c r="N574" s="3" t="str">
        <x:v>not_applicable</x:v>
      </x:c>
      <x:c r="O574" s="3" t="str">
        <x:v>not_applicable</x:v>
      </x:c>
      <x:c r="P574" s="32" t="n">
        <x:v>0</x:v>
      </x:c>
      <x:c r="Q574" s="32" t="n">
        <x:v>69.44</x:v>
      </x:c>
      <x:c r="R574" s="24" t="n">
        <x:f>P574-Q574</x:f>
        <x:v>-69.44</x:v>
      </x:c>
      <x:c r="S574" s="18" t="n">
        <x:f>'D03_Accounts'!D21</x:f>
        <x:v>0</x:v>
      </x:c>
      <x:c r="T574" s="24" t="n">
        <x:f>R574*S574</x:f>
        <x:v>0</x:v>
      </x:c>
      <x:c r="U574" s="25" t="str">
        <x:f>'D03_Mappings'!E146</x:f>
        <x:v>acc_dep</x:v>
      </x:c>
      <x:c r="V574" s="24" t="str">
        <x:f>IF(I574="",IF(U574="people","PAYROLL","UNMAPPED"),I574)</x:f>
        <x:v>V.EQUIPMENT</x:v>
      </x:c>
      <x:c r="W574" s="24" t="n">
        <x:f>IF(AND(G574="GL.CASH",L574="operating"),Q574,0)</x:f>
        <x:v>0</x:v>
      </x:c>
      <x:c r="X574" s="24" t="n">
        <x:f>IF(AND(G574="GL.CASH",L574="operating"),P574,0)</x:f>
        <x:v>0</x:v>
      </x:c>
      <x:c r="Y574" s="24" t="n">
        <x:f>IF(AND(G574="GL.CASH",L574="investing"),Q574-P574,0)</x:f>
        <x:v>0</x:v>
      </x:c>
      <x:c r="Z574" s="24" t="n">
        <x:f>IF(AND(G574="GL.CASH",L574="financing"),P574,0)</x:f>
        <x:v>0</x:v>
      </x:c>
      <x:c r="AA574" s="24" t="n">
        <x:f>IF(AND(G574="GL.CASH",L574="financing"),Q574,0)</x:f>
        <x:v>0</x:v>
      </x:c>
    </x:row>
    <x:row r="575" ht="25" customHeight="1">
      <x:c r="A575" s="3" t="str">
        <x:v>ACT/DEP-IT.P02.01-M04/1</x:v>
      </x:c>
      <x:c r="B575" s="3" t="str">
        <x:v>DEP-IT.P02.01-M04</x:v>
      </x:c>
      <x:c r="C575" s="16" t="n">
        <x:v>4</x:v>
      </x:c>
      <x:c r="D575" s="30" t="n">
        <x:v>46507</x:v>
      </x:c>
      <x:c r="E575" s="30" t="n">
        <x:v>46478</x:v>
      </x:c>
      <x:c r="F575" s="30"/>
      <x:c r="G575" s="3" t="str">
        <x:v>GL.DEPR.IT</x:v>
      </x:c>
      <x:c r="H575" s="3" t="str">
        <x:v>ENG</x:v>
      </x:c>
      <x:c r="I575" s="3" t="str">
        <x:v>V.EQUIPMENT</x:v>
      </x:c>
      <x:c r="J575" s="3" t="str">
        <x:v>MAP.ACTUAL.DEPR.IT.ENG.V.EQUIPMENT.ENG</x:v>
      </x:c>
      <x:c r="K575" s="3" t="str">
        <x:v>CAP.DEPRECIATION</x:v>
      </x:c>
      <x:c r="L575" s="3" t="str">
        <x:v>noncash</x:v>
      </x:c>
      <x:c r="M575" s="3" t="str">
        <x:v>recurring</x:v>
      </x:c>
      <x:c r="N575" s="3" t="str">
        <x:v>committed</x:v>
      </x:c>
      <x:c r="O575" s="3" t="str">
        <x:v>fixed</x:v>
      </x:c>
      <x:c r="P575" s="32" t="n">
        <x:v>69.44</x:v>
      </x:c>
      <x:c r="Q575" s="32" t="n">
        <x:v>0</x:v>
      </x:c>
      <x:c r="R575" s="24" t="n">
        <x:f>P575-Q575</x:f>
        <x:v>69.44</x:v>
      </x:c>
      <x:c r="S575" s="18" t="n">
        <x:f>'D03_Accounts'!D100</x:f>
        <x:v>1</x:v>
      </x:c>
      <x:c r="T575" s="24" t="n">
        <x:f>R575*S575</x:f>
        <x:v>69.44</x:v>
      </x:c>
      <x:c r="U575" s="25" t="str">
        <x:f>'D03_Mappings'!E143</x:f>
        <x:v>depreciation</x:v>
      </x:c>
      <x:c r="V575" s="24" t="str">
        <x:f>IF(I575="",IF(U575="people","PAYROLL","UNMAPPED"),I575)</x:f>
        <x:v>V.EQUIPMENT</x:v>
      </x:c>
      <x:c r="W575" s="24" t="n">
        <x:f>IF(AND(G575="GL.CASH",L575="operating"),Q575,0)</x:f>
        <x:v>0</x:v>
      </x:c>
      <x:c r="X575" s="24" t="n">
        <x:f>IF(AND(G575="GL.CASH",L575="operating"),P575,0)</x:f>
        <x:v>0</x:v>
      </x:c>
      <x:c r="Y575" s="24" t="n">
        <x:f>IF(AND(G575="GL.CASH",L575="investing"),Q575-P575,0)</x:f>
        <x:v>0</x:v>
      </x:c>
      <x:c r="Z575" s="24" t="n">
        <x:f>IF(AND(G575="GL.CASH",L575="financing"),P575,0)</x:f>
        <x:v>0</x:v>
      </x:c>
      <x:c r="AA575" s="24" t="n">
        <x:f>IF(AND(G575="GL.CASH",L575="financing"),Q575,0)</x:f>
        <x:v>0</x:v>
      </x:c>
    </x:row>
    <x:row r="576" ht="25" customHeight="1">
      <x:c r="A576" s="3" t="str">
        <x:v>ACT/DEP-IT.P02.01-M04/2</x:v>
      </x:c>
      <x:c r="B576" s="3" t="str">
        <x:v>DEP-IT.P02.01-M04</x:v>
      </x:c>
      <x:c r="C576" s="16" t="n">
        <x:v>4</x:v>
      </x:c>
      <x:c r="D576" s="30" t="n">
        <x:v>46507</x:v>
      </x:c>
      <x:c r="E576" s="30" t="n">
        <x:v>46478</x:v>
      </x:c>
      <x:c r="F576" s="30"/>
      <x:c r="G576" s="3" t="str">
        <x:v>GL.ACCDEP.IT</x:v>
      </x:c>
      <x:c r="H576" s="3" t="str">
        <x:v>ENG</x:v>
      </x:c>
      <x:c r="I576" s="3" t="str">
        <x:v>V.EQUIPMENT</x:v>
      </x:c>
      <x:c r="J576" s="3" t="str">
        <x:v>MAP.ACTUAL.DEPR.IT.ENG.V.EQUIPMENT.ENG</x:v>
      </x:c>
      <x:c r="K576" s="3" t="str">
        <x:v>CAP.DEPRECIATION</x:v>
      </x:c>
      <x:c r="L576" s="3" t="str">
        <x:v>noncash</x:v>
      </x:c>
      <x:c r="M576" s="3" t="str">
        <x:v>not_applicable</x:v>
      </x:c>
      <x:c r="N576" s="3" t="str">
        <x:v>not_applicable</x:v>
      </x:c>
      <x:c r="O576" s="3" t="str">
        <x:v>not_applicable</x:v>
      </x:c>
      <x:c r="P576" s="32" t="n">
        <x:v>0</x:v>
      </x:c>
      <x:c r="Q576" s="32" t="n">
        <x:v>69.44</x:v>
      </x:c>
      <x:c r="R576" s="24" t="n">
        <x:f>P576-Q576</x:f>
        <x:v>-69.44</x:v>
      </x:c>
      <x:c r="S576" s="18" t="n">
        <x:f>'D03_Accounts'!D21</x:f>
        <x:v>0</x:v>
      </x:c>
      <x:c r="T576" s="24" t="n">
        <x:f>R576*S576</x:f>
        <x:v>0</x:v>
      </x:c>
      <x:c r="U576" s="25" t="str">
        <x:f>'D03_Mappings'!E144</x:f>
        <x:v>acc_dep</x:v>
      </x:c>
      <x:c r="V576" s="24" t="str">
        <x:f>IF(I576="",IF(U576="people","PAYROLL","UNMAPPED"),I576)</x:f>
        <x:v>V.EQUIPMENT</x:v>
      </x:c>
      <x:c r="W576" s="24" t="n">
        <x:f>IF(AND(G576="GL.CASH",L576="operating"),Q576,0)</x:f>
        <x:v>0</x:v>
      </x:c>
      <x:c r="X576" s="24" t="n">
        <x:f>IF(AND(G576="GL.CASH",L576="operating"),P576,0)</x:f>
        <x:v>0</x:v>
      </x:c>
      <x:c r="Y576" s="24" t="n">
        <x:f>IF(AND(G576="GL.CASH",L576="investing"),Q576-P576,0)</x:f>
        <x:v>0</x:v>
      </x:c>
      <x:c r="Z576" s="24" t="n">
        <x:f>IF(AND(G576="GL.CASH",L576="financing"),P576,0)</x:f>
        <x:v>0</x:v>
      </x:c>
      <x:c r="AA576" s="24" t="n">
        <x:f>IF(AND(G576="GL.CASH",L576="financing"),Q576,0)</x:f>
        <x:v>0</x:v>
      </x:c>
    </x:row>
    <x:row r="577" ht="25" customHeight="1">
      <x:c r="A577" s="3" t="str">
        <x:v>ACT/DEP-IT.P03.01-M04/1</x:v>
      </x:c>
      <x:c r="B577" s="3" t="str">
        <x:v>DEP-IT.P03.01-M04</x:v>
      </x:c>
      <x:c r="C577" s="16" t="n">
        <x:v>4</x:v>
      </x:c>
      <x:c r="D577" s="30" t="n">
        <x:v>46507</x:v>
      </x:c>
      <x:c r="E577" s="30" t="n">
        <x:v>46478</x:v>
      </x:c>
      <x:c r="F577" s="30"/>
      <x:c r="G577" s="3" t="str">
        <x:v>GL.DEPR.IT</x:v>
      </x:c>
      <x:c r="H577" s="3" t="str">
        <x:v>ENG</x:v>
      </x:c>
      <x:c r="I577" s="3" t="str">
        <x:v>V.EQUIPMENT</x:v>
      </x:c>
      <x:c r="J577" s="3" t="str">
        <x:v>MAP.ACTUAL.DEPR.IT.ENG.V.EQUIPMENT.ENG</x:v>
      </x:c>
      <x:c r="K577" s="3" t="str">
        <x:v>CAP.DEPRECIATION</x:v>
      </x:c>
      <x:c r="L577" s="3" t="str">
        <x:v>noncash</x:v>
      </x:c>
      <x:c r="M577" s="3" t="str">
        <x:v>recurring</x:v>
      </x:c>
      <x:c r="N577" s="3" t="str">
        <x:v>committed</x:v>
      </x:c>
      <x:c r="O577" s="3" t="str">
        <x:v>fixed</x:v>
      </x:c>
      <x:c r="P577" s="32" t="n">
        <x:v>69.44</x:v>
      </x:c>
      <x:c r="Q577" s="32" t="n">
        <x:v>0</x:v>
      </x:c>
      <x:c r="R577" s="24" t="n">
        <x:f>P577-Q577</x:f>
        <x:v>69.44</x:v>
      </x:c>
      <x:c r="S577" s="18" t="n">
        <x:f>'D03_Accounts'!D100</x:f>
        <x:v>1</x:v>
      </x:c>
      <x:c r="T577" s="24" t="n">
        <x:f>R577*S577</x:f>
        <x:v>69.44</x:v>
      </x:c>
      <x:c r="U577" s="25" t="str">
        <x:f>'D03_Mappings'!E143</x:f>
        <x:v>depreciation</x:v>
      </x:c>
      <x:c r="V577" s="24" t="str">
        <x:f>IF(I577="",IF(U577="people","PAYROLL","UNMAPPED"),I577)</x:f>
        <x:v>V.EQUIPMENT</x:v>
      </x:c>
      <x:c r="W577" s="24" t="n">
        <x:f>IF(AND(G577="GL.CASH",L577="operating"),Q577,0)</x:f>
        <x:v>0</x:v>
      </x:c>
      <x:c r="X577" s="24" t="n">
        <x:f>IF(AND(G577="GL.CASH",L577="operating"),P577,0)</x:f>
        <x:v>0</x:v>
      </x:c>
      <x:c r="Y577" s="24" t="n">
        <x:f>IF(AND(G577="GL.CASH",L577="investing"),Q577-P577,0)</x:f>
        <x:v>0</x:v>
      </x:c>
      <x:c r="Z577" s="24" t="n">
        <x:f>IF(AND(G577="GL.CASH",L577="financing"),P577,0)</x:f>
        <x:v>0</x:v>
      </x:c>
      <x:c r="AA577" s="24" t="n">
        <x:f>IF(AND(G577="GL.CASH",L577="financing"),Q577,0)</x:f>
        <x:v>0</x:v>
      </x:c>
    </x:row>
    <x:row r="578" ht="25" customHeight="1">
      <x:c r="A578" s="3" t="str">
        <x:v>ACT/DEP-IT.P03.01-M04/2</x:v>
      </x:c>
      <x:c r="B578" s="3" t="str">
        <x:v>DEP-IT.P03.01-M04</x:v>
      </x:c>
      <x:c r="C578" s="16" t="n">
        <x:v>4</x:v>
      </x:c>
      <x:c r="D578" s="30" t="n">
        <x:v>46507</x:v>
      </x:c>
      <x:c r="E578" s="30" t="n">
        <x:v>46478</x:v>
      </x:c>
      <x:c r="F578" s="30"/>
      <x:c r="G578" s="3" t="str">
        <x:v>GL.ACCDEP.IT</x:v>
      </x:c>
      <x:c r="H578" s="3" t="str">
        <x:v>ENG</x:v>
      </x:c>
      <x:c r="I578" s="3" t="str">
        <x:v>V.EQUIPMENT</x:v>
      </x:c>
      <x:c r="J578" s="3" t="str">
        <x:v>MAP.ACTUAL.DEPR.IT.ENG.V.EQUIPMENT.ENG</x:v>
      </x:c>
      <x:c r="K578" s="3" t="str">
        <x:v>CAP.DEPRECIATION</x:v>
      </x:c>
      <x:c r="L578" s="3" t="str">
        <x:v>noncash</x:v>
      </x:c>
      <x:c r="M578" s="3" t="str">
        <x:v>not_applicable</x:v>
      </x:c>
      <x:c r="N578" s="3" t="str">
        <x:v>not_applicable</x:v>
      </x:c>
      <x:c r="O578" s="3" t="str">
        <x:v>not_applicable</x:v>
      </x:c>
      <x:c r="P578" s="32" t="n">
        <x:v>0</x:v>
      </x:c>
      <x:c r="Q578" s="32" t="n">
        <x:v>69.44</x:v>
      </x:c>
      <x:c r="R578" s="24" t="n">
        <x:f>P578-Q578</x:f>
        <x:v>-69.44</x:v>
      </x:c>
      <x:c r="S578" s="18" t="n">
        <x:f>'D03_Accounts'!D21</x:f>
        <x:v>0</x:v>
      </x:c>
      <x:c r="T578" s="24" t="n">
        <x:f>R578*S578</x:f>
        <x:v>0</x:v>
      </x:c>
      <x:c r="U578" s="25" t="str">
        <x:f>'D03_Mappings'!E144</x:f>
        <x:v>acc_dep</x:v>
      </x:c>
      <x:c r="V578" s="24" t="str">
        <x:f>IF(I578="",IF(U578="people","PAYROLL","UNMAPPED"),I578)</x:f>
        <x:v>V.EQUIPMENT</x:v>
      </x:c>
      <x:c r="W578" s="24" t="n">
        <x:f>IF(AND(G578="GL.CASH",L578="operating"),Q578,0)</x:f>
        <x:v>0</x:v>
      </x:c>
      <x:c r="X578" s="24" t="n">
        <x:f>IF(AND(G578="GL.CASH",L578="operating"),P578,0)</x:f>
        <x:v>0</x:v>
      </x:c>
      <x:c r="Y578" s="24" t="n">
        <x:f>IF(AND(G578="GL.CASH",L578="investing"),Q578-P578,0)</x:f>
        <x:v>0</x:v>
      </x:c>
      <x:c r="Z578" s="24" t="n">
        <x:f>IF(AND(G578="GL.CASH",L578="financing"),P578,0)</x:f>
        <x:v>0</x:v>
      </x:c>
      <x:c r="AA578" s="24" t="n">
        <x:f>IF(AND(G578="GL.CASH",L578="financing"),Q578,0)</x:f>
        <x:v>0</x:v>
      </x:c>
    </x:row>
    <x:row r="579" ht="25" customHeight="1">
      <x:c r="A579" s="3" t="str">
        <x:v>ACT/DEP-IT.P04.01-M04/1</x:v>
      </x:c>
      <x:c r="B579" s="3" t="str">
        <x:v>DEP-IT.P04.01-M04</x:v>
      </x:c>
      <x:c r="C579" s="16" t="n">
        <x:v>4</x:v>
      </x:c>
      <x:c r="D579" s="30" t="n">
        <x:v>46507</x:v>
      </x:c>
      <x:c r="E579" s="30" t="n">
        <x:v>46478</x:v>
      </x:c>
      <x:c r="F579" s="30"/>
      <x:c r="G579" s="3" t="str">
        <x:v>GL.DEPR.IT</x:v>
      </x:c>
      <x:c r="H579" s="3" t="str">
        <x:v>ENG</x:v>
      </x:c>
      <x:c r="I579" s="3" t="str">
        <x:v>V.EQUIPMENT</x:v>
      </x:c>
      <x:c r="J579" s="3" t="str">
        <x:v>MAP.ACTUAL.DEPR.IT.ENG.V.EQUIPMENT.ENG</x:v>
      </x:c>
      <x:c r="K579" s="3" t="str">
        <x:v>CAP.DEPRECIATION</x:v>
      </x:c>
      <x:c r="L579" s="3" t="str">
        <x:v>noncash</x:v>
      </x:c>
      <x:c r="M579" s="3" t="str">
        <x:v>recurring</x:v>
      </x:c>
      <x:c r="N579" s="3" t="str">
        <x:v>committed</x:v>
      </x:c>
      <x:c r="O579" s="3" t="str">
        <x:v>fixed</x:v>
      </x:c>
      <x:c r="P579" s="32" t="n">
        <x:v>69.44</x:v>
      </x:c>
      <x:c r="Q579" s="32" t="n">
        <x:v>0</x:v>
      </x:c>
      <x:c r="R579" s="24" t="n">
        <x:f>P579-Q579</x:f>
        <x:v>69.44</x:v>
      </x:c>
      <x:c r="S579" s="18" t="n">
        <x:f>'D03_Accounts'!D100</x:f>
        <x:v>1</x:v>
      </x:c>
      <x:c r="T579" s="24" t="n">
        <x:f>R579*S579</x:f>
        <x:v>69.44</x:v>
      </x:c>
      <x:c r="U579" s="25" t="str">
        <x:f>'D03_Mappings'!E143</x:f>
        <x:v>depreciation</x:v>
      </x:c>
      <x:c r="V579" s="24" t="str">
        <x:f>IF(I579="",IF(U579="people","PAYROLL","UNMAPPED"),I579)</x:f>
        <x:v>V.EQUIPMENT</x:v>
      </x:c>
      <x:c r="W579" s="24" t="n">
        <x:f>IF(AND(G579="GL.CASH",L579="operating"),Q579,0)</x:f>
        <x:v>0</x:v>
      </x:c>
      <x:c r="X579" s="24" t="n">
        <x:f>IF(AND(G579="GL.CASH",L579="operating"),P579,0)</x:f>
        <x:v>0</x:v>
      </x:c>
      <x:c r="Y579" s="24" t="n">
        <x:f>IF(AND(G579="GL.CASH",L579="investing"),Q579-P579,0)</x:f>
        <x:v>0</x:v>
      </x:c>
      <x:c r="Z579" s="24" t="n">
        <x:f>IF(AND(G579="GL.CASH",L579="financing"),P579,0)</x:f>
        <x:v>0</x:v>
      </x:c>
      <x:c r="AA579" s="24" t="n">
        <x:f>IF(AND(G579="GL.CASH",L579="financing"),Q579,0)</x:f>
        <x:v>0</x:v>
      </x:c>
    </x:row>
    <x:row r="580" ht="25" customHeight="1">
      <x:c r="A580" s="3" t="str">
        <x:v>ACT/DEP-IT.P04.01-M04/2</x:v>
      </x:c>
      <x:c r="B580" s="3" t="str">
        <x:v>DEP-IT.P04.01-M04</x:v>
      </x:c>
      <x:c r="C580" s="16" t="n">
        <x:v>4</x:v>
      </x:c>
      <x:c r="D580" s="30" t="n">
        <x:v>46507</x:v>
      </x:c>
      <x:c r="E580" s="30" t="n">
        <x:v>46478</x:v>
      </x:c>
      <x:c r="F580" s="30"/>
      <x:c r="G580" s="3" t="str">
        <x:v>GL.ACCDEP.IT</x:v>
      </x:c>
      <x:c r="H580" s="3" t="str">
        <x:v>ENG</x:v>
      </x:c>
      <x:c r="I580" s="3" t="str">
        <x:v>V.EQUIPMENT</x:v>
      </x:c>
      <x:c r="J580" s="3" t="str">
        <x:v>MAP.ACTUAL.DEPR.IT.ENG.V.EQUIPMENT.ENG</x:v>
      </x:c>
      <x:c r="K580" s="3" t="str">
        <x:v>CAP.DEPRECIATION</x:v>
      </x:c>
      <x:c r="L580" s="3" t="str">
        <x:v>noncash</x:v>
      </x:c>
      <x:c r="M580" s="3" t="str">
        <x:v>not_applicable</x:v>
      </x:c>
      <x:c r="N580" s="3" t="str">
        <x:v>not_applicable</x:v>
      </x:c>
      <x:c r="O580" s="3" t="str">
        <x:v>not_applicable</x:v>
      </x:c>
      <x:c r="P580" s="32" t="n">
        <x:v>0</x:v>
      </x:c>
      <x:c r="Q580" s="32" t="n">
        <x:v>69.44</x:v>
      </x:c>
      <x:c r="R580" s="24" t="n">
        <x:f>P580-Q580</x:f>
        <x:v>-69.44</x:v>
      </x:c>
      <x:c r="S580" s="18" t="n">
        <x:f>'D03_Accounts'!D21</x:f>
        <x:v>0</x:v>
      </x:c>
      <x:c r="T580" s="24" t="n">
        <x:f>R580*S580</x:f>
        <x:v>0</x:v>
      </x:c>
      <x:c r="U580" s="25" t="str">
        <x:f>'D03_Mappings'!E144</x:f>
        <x:v>acc_dep</x:v>
      </x:c>
      <x:c r="V580" s="24" t="str">
        <x:f>IF(I580="",IF(U580="people","PAYROLL","UNMAPPED"),I580)</x:f>
        <x:v>V.EQUIPMENT</x:v>
      </x:c>
      <x:c r="W580" s="24" t="n">
        <x:f>IF(AND(G580="GL.CASH",L580="operating"),Q580,0)</x:f>
        <x:v>0</x:v>
      </x:c>
      <x:c r="X580" s="24" t="n">
        <x:f>IF(AND(G580="GL.CASH",L580="operating"),P580,0)</x:f>
        <x:v>0</x:v>
      </x:c>
      <x:c r="Y580" s="24" t="n">
        <x:f>IF(AND(G580="GL.CASH",L580="investing"),Q580-P580,0)</x:f>
        <x:v>0</x:v>
      </x:c>
      <x:c r="Z580" s="24" t="n">
        <x:f>IF(AND(G580="GL.CASH",L580="financing"),P580,0)</x:f>
        <x:v>0</x:v>
      </x:c>
      <x:c r="AA580" s="24" t="n">
        <x:f>IF(AND(G580="GL.CASH",L580="financing"),Q580,0)</x:f>
        <x:v>0</x:v>
      </x:c>
    </x:row>
    <x:row r="581" ht="25" customHeight="1">
      <x:c r="A581" s="3" t="str">
        <x:v>ACT/DEP-IT.P05.01-M04/1</x:v>
      </x:c>
      <x:c r="B581" s="3" t="str">
        <x:v>DEP-IT.P05.01-M04</x:v>
      </x:c>
      <x:c r="C581" s="16" t="n">
        <x:v>4</x:v>
      </x:c>
      <x:c r="D581" s="30" t="n">
        <x:v>46507</x:v>
      </x:c>
      <x:c r="E581" s="30" t="n">
        <x:v>46478</x:v>
      </x:c>
      <x:c r="F581" s="30"/>
      <x:c r="G581" s="3" t="str">
        <x:v>GL.DEPR.IT</x:v>
      </x:c>
      <x:c r="H581" s="3" t="str">
        <x:v>ENG</x:v>
      </x:c>
      <x:c r="I581" s="3" t="str">
        <x:v>V.EQUIPMENT</x:v>
      </x:c>
      <x:c r="J581" s="3" t="str">
        <x:v>MAP.ACTUAL.DEPR.IT.ENG.V.EQUIPMENT.ENG</x:v>
      </x:c>
      <x:c r="K581" s="3" t="str">
        <x:v>CAP.DEPRECIATION</x:v>
      </x:c>
      <x:c r="L581" s="3" t="str">
        <x:v>noncash</x:v>
      </x:c>
      <x:c r="M581" s="3" t="str">
        <x:v>recurring</x:v>
      </x:c>
      <x:c r="N581" s="3" t="str">
        <x:v>committed</x:v>
      </x:c>
      <x:c r="O581" s="3" t="str">
        <x:v>fixed</x:v>
      </x:c>
      <x:c r="P581" s="32" t="n">
        <x:v>69.44</x:v>
      </x:c>
      <x:c r="Q581" s="32" t="n">
        <x:v>0</x:v>
      </x:c>
      <x:c r="R581" s="24" t="n">
        <x:f>P581-Q581</x:f>
        <x:v>69.44</x:v>
      </x:c>
      <x:c r="S581" s="18" t="n">
        <x:f>'D03_Accounts'!D100</x:f>
        <x:v>1</x:v>
      </x:c>
      <x:c r="T581" s="24" t="n">
        <x:f>R581*S581</x:f>
        <x:v>69.44</x:v>
      </x:c>
      <x:c r="U581" s="25" t="str">
        <x:f>'D03_Mappings'!E143</x:f>
        <x:v>depreciation</x:v>
      </x:c>
      <x:c r="V581" s="24" t="str">
        <x:f>IF(I581="",IF(U581="people","PAYROLL","UNMAPPED"),I581)</x:f>
        <x:v>V.EQUIPMENT</x:v>
      </x:c>
      <x:c r="W581" s="24" t="n">
        <x:f>IF(AND(G581="GL.CASH",L581="operating"),Q581,0)</x:f>
        <x:v>0</x:v>
      </x:c>
      <x:c r="X581" s="24" t="n">
        <x:f>IF(AND(G581="GL.CASH",L581="operating"),P581,0)</x:f>
        <x:v>0</x:v>
      </x:c>
      <x:c r="Y581" s="24" t="n">
        <x:f>IF(AND(G581="GL.CASH",L581="investing"),Q581-P581,0)</x:f>
        <x:v>0</x:v>
      </x:c>
      <x:c r="Z581" s="24" t="n">
        <x:f>IF(AND(G581="GL.CASH",L581="financing"),P581,0)</x:f>
        <x:v>0</x:v>
      </x:c>
      <x:c r="AA581" s="24" t="n">
        <x:f>IF(AND(G581="GL.CASH",L581="financing"),Q581,0)</x:f>
        <x:v>0</x:v>
      </x:c>
    </x:row>
    <x:row r="582" ht="25" customHeight="1">
      <x:c r="A582" s="3" t="str">
        <x:v>ACT/DEP-IT.P05.01-M04/2</x:v>
      </x:c>
      <x:c r="B582" s="3" t="str">
        <x:v>DEP-IT.P05.01-M04</x:v>
      </x:c>
      <x:c r="C582" s="16" t="n">
        <x:v>4</x:v>
      </x:c>
      <x:c r="D582" s="30" t="n">
        <x:v>46507</x:v>
      </x:c>
      <x:c r="E582" s="30" t="n">
        <x:v>46478</x:v>
      </x:c>
      <x:c r="F582" s="30"/>
      <x:c r="G582" s="3" t="str">
        <x:v>GL.ACCDEP.IT</x:v>
      </x:c>
      <x:c r="H582" s="3" t="str">
        <x:v>ENG</x:v>
      </x:c>
      <x:c r="I582" s="3" t="str">
        <x:v>V.EQUIPMENT</x:v>
      </x:c>
      <x:c r="J582" s="3" t="str">
        <x:v>MAP.ACTUAL.DEPR.IT.ENG.V.EQUIPMENT.ENG</x:v>
      </x:c>
      <x:c r="K582" s="3" t="str">
        <x:v>CAP.DEPRECIATION</x:v>
      </x:c>
      <x:c r="L582" s="3" t="str">
        <x:v>noncash</x:v>
      </x:c>
      <x:c r="M582" s="3" t="str">
        <x:v>not_applicable</x:v>
      </x:c>
      <x:c r="N582" s="3" t="str">
        <x:v>not_applicable</x:v>
      </x:c>
      <x:c r="O582" s="3" t="str">
        <x:v>not_applicable</x:v>
      </x:c>
      <x:c r="P582" s="32" t="n">
        <x:v>0</x:v>
      </x:c>
      <x:c r="Q582" s="32" t="n">
        <x:v>69.44</x:v>
      </x:c>
      <x:c r="R582" s="24" t="n">
        <x:f>P582-Q582</x:f>
        <x:v>-69.44</x:v>
      </x:c>
      <x:c r="S582" s="18" t="n">
        <x:f>'D03_Accounts'!D21</x:f>
        <x:v>0</x:v>
      </x:c>
      <x:c r="T582" s="24" t="n">
        <x:f>R582*S582</x:f>
        <x:v>0</x:v>
      </x:c>
      <x:c r="U582" s="25" t="str">
        <x:f>'D03_Mappings'!E144</x:f>
        <x:v>acc_dep</x:v>
      </x:c>
      <x:c r="V582" s="24" t="str">
        <x:f>IF(I582="",IF(U582="people","PAYROLL","UNMAPPED"),I582)</x:f>
        <x:v>V.EQUIPMENT</x:v>
      </x:c>
      <x:c r="W582" s="24" t="n">
        <x:f>IF(AND(G582="GL.CASH",L582="operating"),Q582,0)</x:f>
        <x:v>0</x:v>
      </x:c>
      <x:c r="X582" s="24" t="n">
        <x:f>IF(AND(G582="GL.CASH",L582="operating"),P582,0)</x:f>
        <x:v>0</x:v>
      </x:c>
      <x:c r="Y582" s="24" t="n">
        <x:f>IF(AND(G582="GL.CASH",L582="investing"),Q582-P582,0)</x:f>
        <x:v>0</x:v>
      </x:c>
      <x:c r="Z582" s="24" t="n">
        <x:f>IF(AND(G582="GL.CASH",L582="financing"),P582,0)</x:f>
        <x:v>0</x:v>
      </x:c>
      <x:c r="AA582" s="24" t="n">
        <x:f>IF(AND(G582="GL.CASH",L582="financing"),Q582,0)</x:f>
        <x:v>0</x:v>
      </x:c>
    </x:row>
    <x:row r="583" ht="25" customHeight="1">
      <x:c r="A583" s="3" t="str">
        <x:v>ACT/DEP-IT.P06.01-M04/1</x:v>
      </x:c>
      <x:c r="B583" s="3" t="str">
        <x:v>DEP-IT.P06.01-M04</x:v>
      </x:c>
      <x:c r="C583" s="16" t="n">
        <x:v>4</x:v>
      </x:c>
      <x:c r="D583" s="30" t="n">
        <x:v>46507</x:v>
      </x:c>
      <x:c r="E583" s="30" t="n">
        <x:v>46478</x:v>
      </x:c>
      <x:c r="F583" s="30"/>
      <x:c r="G583" s="3" t="str">
        <x:v>GL.DEPR.IT</x:v>
      </x:c>
      <x:c r="H583" s="3" t="str">
        <x:v>COMP</x:v>
      </x:c>
      <x:c r="I583" s="3" t="str">
        <x:v>V.EQUIPMENT</x:v>
      </x:c>
      <x:c r="J583" s="3" t="str">
        <x:v>MAP.ACTUAL.DEPR.IT.COMP.V.EQUIPMENT.COMP</x:v>
      </x:c>
      <x:c r="K583" s="3" t="str">
        <x:v>CAP.DEPRECIATION</x:v>
      </x:c>
      <x:c r="L583" s="3" t="str">
        <x:v>noncash</x:v>
      </x:c>
      <x:c r="M583" s="3" t="str">
        <x:v>recurring</x:v>
      </x:c>
      <x:c r="N583" s="3" t="str">
        <x:v>committed</x:v>
      </x:c>
      <x:c r="O583" s="3" t="str">
        <x:v>fixed</x:v>
      </x:c>
      <x:c r="P583" s="32" t="n">
        <x:v>69.44</x:v>
      </x:c>
      <x:c r="Q583" s="32" t="n">
        <x:v>0</x:v>
      </x:c>
      <x:c r="R583" s="24" t="n">
        <x:f>P583-Q583</x:f>
        <x:v>69.44</x:v>
      </x:c>
      <x:c r="S583" s="18" t="n">
        <x:f>'D03_Accounts'!D100</x:f>
        <x:v>1</x:v>
      </x:c>
      <x:c r="T583" s="24" t="n">
        <x:f>R583*S583</x:f>
        <x:v>69.44</x:v>
      </x:c>
      <x:c r="U583" s="25" t="str">
        <x:f>'D03_Mappings'!E141</x:f>
        <x:v>depreciation</x:v>
      </x:c>
      <x:c r="V583" s="24" t="str">
        <x:f>IF(I583="",IF(U583="people","PAYROLL","UNMAPPED"),I583)</x:f>
        <x:v>V.EQUIPMENT</x:v>
      </x:c>
      <x:c r="W583" s="24" t="n">
        <x:f>IF(AND(G583="GL.CASH",L583="operating"),Q583,0)</x:f>
        <x:v>0</x:v>
      </x:c>
      <x:c r="X583" s="24" t="n">
        <x:f>IF(AND(G583="GL.CASH",L583="operating"),P583,0)</x:f>
        <x:v>0</x:v>
      </x:c>
      <x:c r="Y583" s="24" t="n">
        <x:f>IF(AND(G583="GL.CASH",L583="investing"),Q583-P583,0)</x:f>
        <x:v>0</x:v>
      </x:c>
      <x:c r="Z583" s="24" t="n">
        <x:f>IF(AND(G583="GL.CASH",L583="financing"),P583,0)</x:f>
        <x:v>0</x:v>
      </x:c>
      <x:c r="AA583" s="24" t="n">
        <x:f>IF(AND(G583="GL.CASH",L583="financing"),Q583,0)</x:f>
        <x:v>0</x:v>
      </x:c>
    </x:row>
    <x:row r="584" ht="25" customHeight="1">
      <x:c r="A584" s="3" t="str">
        <x:v>ACT/DEP-IT.P06.01-M04/2</x:v>
      </x:c>
      <x:c r="B584" s="3" t="str">
        <x:v>DEP-IT.P06.01-M04</x:v>
      </x:c>
      <x:c r="C584" s="16" t="n">
        <x:v>4</x:v>
      </x:c>
      <x:c r="D584" s="30" t="n">
        <x:v>46507</x:v>
      </x:c>
      <x:c r="E584" s="30" t="n">
        <x:v>46478</x:v>
      </x:c>
      <x:c r="F584" s="30"/>
      <x:c r="G584" s="3" t="str">
        <x:v>GL.ACCDEP.IT</x:v>
      </x:c>
      <x:c r="H584" s="3" t="str">
        <x:v>COMP</x:v>
      </x:c>
      <x:c r="I584" s="3" t="str">
        <x:v>V.EQUIPMENT</x:v>
      </x:c>
      <x:c r="J584" s="3" t="str">
        <x:v>MAP.ACTUAL.DEPR.IT.COMP.V.EQUIPMENT.COMP</x:v>
      </x:c>
      <x:c r="K584" s="3" t="str">
        <x:v>CAP.DEPRECIATION</x:v>
      </x:c>
      <x:c r="L584" s="3" t="str">
        <x:v>noncash</x:v>
      </x:c>
      <x:c r="M584" s="3" t="str">
        <x:v>not_applicable</x:v>
      </x:c>
      <x:c r="N584" s="3" t="str">
        <x:v>not_applicable</x:v>
      </x:c>
      <x:c r="O584" s="3" t="str">
        <x:v>not_applicable</x:v>
      </x:c>
      <x:c r="P584" s="32" t="n">
        <x:v>0</x:v>
      </x:c>
      <x:c r="Q584" s="32" t="n">
        <x:v>69.44</x:v>
      </x:c>
      <x:c r="R584" s="24" t="n">
        <x:f>P584-Q584</x:f>
        <x:v>-69.44</x:v>
      </x:c>
      <x:c r="S584" s="18" t="n">
        <x:f>'D03_Accounts'!D21</x:f>
        <x:v>0</x:v>
      </x:c>
      <x:c r="T584" s="24" t="n">
        <x:f>R584*S584</x:f>
        <x:v>0</x:v>
      </x:c>
      <x:c r="U584" s="25" t="str">
        <x:f>'D03_Mappings'!E142</x:f>
        <x:v>acc_dep</x:v>
      </x:c>
      <x:c r="V584" s="24" t="str">
        <x:f>IF(I584="",IF(U584="people","PAYROLL","UNMAPPED"),I584)</x:f>
        <x:v>V.EQUIPMENT</x:v>
      </x:c>
      <x:c r="W584" s="24" t="n">
        <x:f>IF(AND(G584="GL.CASH",L584="operating"),Q584,0)</x:f>
        <x:v>0</x:v>
      </x:c>
      <x:c r="X584" s="24" t="n">
        <x:f>IF(AND(G584="GL.CASH",L584="operating"),P584,0)</x:f>
        <x:v>0</x:v>
      </x:c>
      <x:c r="Y584" s="24" t="n">
        <x:f>IF(AND(G584="GL.CASH",L584="investing"),Q584-P584,0)</x:f>
        <x:v>0</x:v>
      </x:c>
      <x:c r="Z584" s="24" t="n">
        <x:f>IF(AND(G584="GL.CASH",L584="financing"),P584,0)</x:f>
        <x:v>0</x:v>
      </x:c>
      <x:c r="AA584" s="24" t="n">
        <x:f>IF(AND(G584="GL.CASH",L584="financing"),Q584,0)</x:f>
        <x:v>0</x:v>
      </x:c>
    </x:row>
    <x:row r="585" ht="25" customHeight="1">
      <x:c r="A585" s="3" t="str">
        <x:v>ACT/DEP-IT.P07.01-M04/1</x:v>
      </x:c>
      <x:c r="B585" s="3" t="str">
        <x:v>DEP-IT.P07.01-M04</x:v>
      </x:c>
      <x:c r="C585" s="16" t="n">
        <x:v>4</x:v>
      </x:c>
      <x:c r="D585" s="30" t="n">
        <x:v>46507</x:v>
      </x:c>
      <x:c r="E585" s="30" t="n">
        <x:v>46478</x:v>
      </x:c>
      <x:c r="F585" s="30"/>
      <x:c r="G585" s="3" t="str">
        <x:v>GL.DEPR.IT</x:v>
      </x:c>
      <x:c r="H585" s="3" t="str">
        <x:v>PROD</x:v>
      </x:c>
      <x:c r="I585" s="3" t="str">
        <x:v>V.EQUIPMENT</x:v>
      </x:c>
      <x:c r="J585" s="3" t="str">
        <x:v>MAP.ACTUAL.DEPR.IT.PROD.V.EQUIPMENT.PROD</x:v>
      </x:c>
      <x:c r="K585" s="3" t="str">
        <x:v>CAP.DEPRECIATION</x:v>
      </x:c>
      <x:c r="L585" s="3" t="str">
        <x:v>noncash</x:v>
      </x:c>
      <x:c r="M585" s="3" t="str">
        <x:v>recurring</x:v>
      </x:c>
      <x:c r="N585" s="3" t="str">
        <x:v>committed</x:v>
      </x:c>
      <x:c r="O585" s="3" t="str">
        <x:v>fixed</x:v>
      </x:c>
      <x:c r="P585" s="32" t="n">
        <x:v>69.44</x:v>
      </x:c>
      <x:c r="Q585" s="32" t="n">
        <x:v>0</x:v>
      </x:c>
      <x:c r="R585" s="24" t="n">
        <x:f>P585-Q585</x:f>
        <x:v>69.44</x:v>
      </x:c>
      <x:c r="S585" s="18" t="n">
        <x:f>'D03_Accounts'!D100</x:f>
        <x:v>1</x:v>
      </x:c>
      <x:c r="T585" s="24" t="n">
        <x:f>R585*S585</x:f>
        <x:v>69.44</x:v>
      </x:c>
      <x:c r="U585" s="25" t="str">
        <x:f>'D03_Mappings'!E149</x:f>
        <x:v>depreciation</x:v>
      </x:c>
      <x:c r="V585" s="24" t="str">
        <x:f>IF(I585="",IF(U585="people","PAYROLL","UNMAPPED"),I585)</x:f>
        <x:v>V.EQUIPMENT</x:v>
      </x:c>
      <x:c r="W585" s="24" t="n">
        <x:f>IF(AND(G585="GL.CASH",L585="operating"),Q585,0)</x:f>
        <x:v>0</x:v>
      </x:c>
      <x:c r="X585" s="24" t="n">
        <x:f>IF(AND(G585="GL.CASH",L585="operating"),P585,0)</x:f>
        <x:v>0</x:v>
      </x:c>
      <x:c r="Y585" s="24" t="n">
        <x:f>IF(AND(G585="GL.CASH",L585="investing"),Q585-P585,0)</x:f>
        <x:v>0</x:v>
      </x:c>
      <x:c r="Z585" s="24" t="n">
        <x:f>IF(AND(G585="GL.CASH",L585="financing"),P585,0)</x:f>
        <x:v>0</x:v>
      </x:c>
      <x:c r="AA585" s="24" t="n">
        <x:f>IF(AND(G585="GL.CASH",L585="financing"),Q585,0)</x:f>
        <x:v>0</x:v>
      </x:c>
    </x:row>
    <x:row r="586" ht="25" customHeight="1">
      <x:c r="A586" s="3" t="str">
        <x:v>ACT/DEP-IT.P07.01-M04/2</x:v>
      </x:c>
      <x:c r="B586" s="3" t="str">
        <x:v>DEP-IT.P07.01-M04</x:v>
      </x:c>
      <x:c r="C586" s="16" t="n">
        <x:v>4</x:v>
      </x:c>
      <x:c r="D586" s="30" t="n">
        <x:v>46507</x:v>
      </x:c>
      <x:c r="E586" s="30" t="n">
        <x:v>46478</x:v>
      </x:c>
      <x:c r="F586" s="30"/>
      <x:c r="G586" s="3" t="str">
        <x:v>GL.ACCDEP.IT</x:v>
      </x:c>
      <x:c r="H586" s="3" t="str">
        <x:v>PROD</x:v>
      </x:c>
      <x:c r="I586" s="3" t="str">
        <x:v>V.EQUIPMENT</x:v>
      </x:c>
      <x:c r="J586" s="3" t="str">
        <x:v>MAP.ACTUAL.DEPR.IT.PROD.V.EQUIPMENT.PROD</x:v>
      </x:c>
      <x:c r="K586" s="3" t="str">
        <x:v>CAP.DEPRECIATION</x:v>
      </x:c>
      <x:c r="L586" s="3" t="str">
        <x:v>noncash</x:v>
      </x:c>
      <x:c r="M586" s="3" t="str">
        <x:v>not_applicable</x:v>
      </x:c>
      <x:c r="N586" s="3" t="str">
        <x:v>not_applicable</x:v>
      </x:c>
      <x:c r="O586" s="3" t="str">
        <x:v>not_applicable</x:v>
      </x:c>
      <x:c r="P586" s="32" t="n">
        <x:v>0</x:v>
      </x:c>
      <x:c r="Q586" s="32" t="n">
        <x:v>69.44</x:v>
      </x:c>
      <x:c r="R586" s="24" t="n">
        <x:f>P586-Q586</x:f>
        <x:v>-69.44</x:v>
      </x:c>
      <x:c r="S586" s="18" t="n">
        <x:f>'D03_Accounts'!D21</x:f>
        <x:v>0</x:v>
      </x:c>
      <x:c r="T586" s="24" t="n">
        <x:f>R586*S586</x:f>
        <x:v>0</x:v>
      </x:c>
      <x:c r="U586" s="25" t="str">
        <x:f>'D03_Mappings'!E150</x:f>
        <x:v>acc_dep</x:v>
      </x:c>
      <x:c r="V586" s="24" t="str">
        <x:f>IF(I586="",IF(U586="people","PAYROLL","UNMAPPED"),I586)</x:f>
        <x:v>V.EQUIPMENT</x:v>
      </x:c>
      <x:c r="W586" s="24" t="n">
        <x:f>IF(AND(G586="GL.CASH",L586="operating"),Q586,0)</x:f>
        <x:v>0</x:v>
      </x:c>
      <x:c r="X586" s="24" t="n">
        <x:f>IF(AND(G586="GL.CASH",L586="operating"),P586,0)</x:f>
        <x:v>0</x:v>
      </x:c>
      <x:c r="Y586" s="24" t="n">
        <x:f>IF(AND(G586="GL.CASH",L586="investing"),Q586-P586,0)</x:f>
        <x:v>0</x:v>
      </x:c>
      <x:c r="Z586" s="24" t="n">
        <x:f>IF(AND(G586="GL.CASH",L586="financing"),P586,0)</x:f>
        <x:v>0</x:v>
      </x:c>
      <x:c r="AA586" s="24" t="n">
        <x:f>IF(AND(G586="GL.CASH",L586="financing"),Q586,0)</x:f>
        <x:v>0</x:v>
      </x:c>
    </x:row>
    <x:row r="587" ht="25" customHeight="1">
      <x:c r="A587" s="3" t="str">
        <x:v>ACT/DEPOSIT-INTEREST-M04/1</x:v>
      </x:c>
      <x:c r="B587" s="3" t="str">
        <x:v>DEPOSIT-INTEREST-M04</x:v>
      </x:c>
      <x:c r="C587" s="16" t="n">
        <x:v>4</x:v>
      </x:c>
      <x:c r="D587" s="30" t="n">
        <x:v>46507</x:v>
      </x:c>
      <x:c r="E587" s="30" t="n">
        <x:v>46478</x:v>
      </x:c>
      <x:c r="F587" s="30" t="n">
        <x:v>46507</x:v>
      </x:c>
      <x:c r="G587" s="3" t="str">
        <x:v>GL.CASH</x:v>
      </x:c>
      <x:c r="H587" s="3" t="str">
        <x:v>CORP</x:v>
      </x:c>
      <x:c r="I587" s="3" t="str">
        <x:v>V.BANK</x:v>
      </x:c>
      <x:c r="J587" s="3" t="str">
        <x:v>MAP.ACTUAL.DEPOSIT.INTEREST.V.BANK.CORP</x:v>
      </x:c>
      <x:c r="K587" s="3" t="str">
        <x:v>PNL.DEP_INTEREST</x:v>
      </x:c>
      <x:c r="L587" s="3" t="str">
        <x:v>operating</x:v>
      </x:c>
      <x:c r="M587" s="3" t="str">
        <x:v>not_applicable</x:v>
      </x:c>
      <x:c r="N587" s="3" t="str">
        <x:v>not_applicable</x:v>
      </x:c>
      <x:c r="O587" s="3" t="str">
        <x:v>not_applicable</x:v>
      </x:c>
      <x:c r="P587" s="32" t="n">
        <x:v>1128.5</x:v>
      </x:c>
      <x:c r="Q587" s="32" t="n">
        <x:v>0</x:v>
      </x:c>
      <x:c r="R587" s="24" t="n">
        <x:f>P587-Q587</x:f>
        <x:v>1128.5</x:v>
      </x:c>
      <x:c r="S587" s="18" t="n">
        <x:f>'D03_Accounts'!D11</x:f>
        <x:v>0</x:v>
      </x:c>
      <x:c r="T587" s="24" t="n">
        <x:f>R587*S587</x:f>
        <x:v>0</x:v>
      </x:c>
      <x:c r="U587" s="25" t="str">
        <x:f>'D03_Mappings'!E139</x:f>
        <x:v>cash</x:v>
      </x:c>
      <x:c r="V587" s="24" t="str">
        <x:f>IF(I587="",IF(U587="people","PAYROLL","UNMAPPED"),I587)</x:f>
        <x:v>V.BANK</x:v>
      </x:c>
      <x:c r="W587" s="24" t="n">
        <x:f>IF(AND(G587="GL.CASH",L587="operating"),Q587,0)</x:f>
        <x:v>0</x:v>
      </x:c>
      <x:c r="X587" s="24" t="n">
        <x:f>IF(AND(G587="GL.CASH",L587="operating"),P587,0)</x:f>
        <x:v>1128.5</x:v>
      </x:c>
      <x:c r="Y587" s="24" t="n">
        <x:f>IF(AND(G587="GL.CASH",L587="investing"),Q587-P587,0)</x:f>
        <x:v>0</x:v>
      </x:c>
      <x:c r="Z587" s="24" t="n">
        <x:f>IF(AND(G587="GL.CASH",L587="financing"),P587,0)</x:f>
        <x:v>0</x:v>
      </x:c>
      <x:c r="AA587" s="24" t="n">
        <x:f>IF(AND(G587="GL.CASH",L587="financing"),Q587,0)</x:f>
        <x:v>0</x:v>
      </x:c>
    </x:row>
    <x:row r="588" ht="25" customHeight="1">
      <x:c r="A588" s="3" t="str">
        <x:v>ACT/DEPOSIT-INTEREST-M04/2</x:v>
      </x:c>
      <x:c r="B588" s="3" t="str">
        <x:v>DEPOSIT-INTEREST-M04</x:v>
      </x:c>
      <x:c r="C588" s="16" t="n">
        <x:v>4</x:v>
      </x:c>
      <x:c r="D588" s="30" t="n">
        <x:v>46507</x:v>
      </x:c>
      <x:c r="E588" s="30" t="n">
        <x:v>46478</x:v>
      </x:c>
      <x:c r="F588" s="30" t="n">
        <x:v>46507</x:v>
      </x:c>
      <x:c r="G588" s="3" t="str">
        <x:v>GL.FIN.DEP_INTEREST</x:v>
      </x:c>
      <x:c r="H588" s="3" t="str">
        <x:v>CORP</x:v>
      </x:c>
      <x:c r="I588" s="3" t="str">
        <x:v>V.BANK</x:v>
      </x:c>
      <x:c r="J588" s="3" t="str">
        <x:v>MAP.ACTUAL.DEPOSIT.INTEREST.V.BANK.CORP</x:v>
      </x:c>
      <x:c r="K588" s="3" t="str">
        <x:v>PNL.DEP_INTEREST</x:v>
      </x:c>
      <x:c r="L588" s="3" t="str">
        <x:v>operating</x:v>
      </x:c>
      <x:c r="M588" s="3" t="str">
        <x:v>recurring</x:v>
      </x:c>
      <x:c r="N588" s="3" t="str">
        <x:v>committed</x:v>
      </x:c>
      <x:c r="O588" s="3" t="str">
        <x:v>fixed</x:v>
      </x:c>
      <x:c r="P588" s="32" t="n">
        <x:v>0</x:v>
      </x:c>
      <x:c r="Q588" s="32" t="n">
        <x:v>1128.5</x:v>
      </x:c>
      <x:c r="R588" s="24" t="n">
        <x:f>P588-Q588</x:f>
        <x:v>-1128.5</x:v>
      </x:c>
      <x:c r="S588" s="18" t="n">
        <x:f>'D03_Accounts'!D45</x:f>
        <x:v>0</x:v>
      </x:c>
      <x:c r="T588" s="24" t="n">
        <x:f>R588*S588</x:f>
        <x:v>0</x:v>
      </x:c>
      <x:c r="U588" s="25" t="str">
        <x:f>'D03_Mappings'!E140</x:f>
        <x:v>dep_interest</x:v>
      </x:c>
      <x:c r="V588" s="24" t="str">
        <x:f>IF(I588="",IF(U588="people","PAYROLL","UNMAPPED"),I588)</x:f>
        <x:v>V.BANK</x:v>
      </x:c>
      <x:c r="W588" s="24" t="n">
        <x:f>IF(AND(G588="GL.CASH",L588="operating"),Q588,0)</x:f>
        <x:v>0</x:v>
      </x:c>
      <x:c r="X588" s="24" t="n">
        <x:f>IF(AND(G588="GL.CASH",L588="operating"),P588,0)</x:f>
        <x:v>0</x:v>
      </x:c>
      <x:c r="Y588" s="24" t="n">
        <x:f>IF(AND(G588="GL.CASH",L588="investing"),Q588-P588,0)</x:f>
        <x:v>0</x:v>
      </x:c>
      <x:c r="Z588" s="24" t="n">
        <x:f>IF(AND(G588="GL.CASH",L588="financing"),P588,0)</x:f>
        <x:v>0</x:v>
      </x:c>
      <x:c r="AA588" s="24" t="n">
        <x:f>IF(AND(G588="GL.CASH",L588="financing"),Q588,0)</x:f>
        <x:v>0</x:v>
      </x:c>
    </x:row>
    <x:row r="589" ht="25" customHeight="1">
      <x:c r="A589" s="3" t="str">
        <x:v>ACT/NOTE-INTEREST-M04/1</x:v>
      </x:c>
      <x:c r="B589" s="3" t="str">
        <x:v>NOTE-INTEREST-M04</x:v>
      </x:c>
      <x:c r="C589" s="16" t="n">
        <x:v>4</x:v>
      </x:c>
      <x:c r="D589" s="30" t="n">
        <x:v>46507</x:v>
      </x:c>
      <x:c r="E589" s="30" t="n">
        <x:v>46478</x:v>
      </x:c>
      <x:c r="F589" s="30"/>
      <x:c r="G589" s="3" t="str">
        <x:v>GL.FIN.NOTE_INTEREST</x:v>
      </x:c>
      <x:c r="H589" s="3" t="str">
        <x:v>CORP</x:v>
      </x:c>
      <x:c r="I589" s="3" t="str">
        <x:v>NOTEHOLDER</x:v>
      </x:c>
      <x:c r="J589" s="3" t="str">
        <x:v>MAP.ACTUAL.NOTE.INTEREST.NOTEHOLDER.CORP</x:v>
      </x:c>
      <x:c r="K589" s="3" t="str">
        <x:v>FUND.NOTE_EXPENSE</x:v>
      </x:c>
      <x:c r="L589" s="3" t="str">
        <x:v>noncash</x:v>
      </x:c>
      <x:c r="M589" s="3" t="str">
        <x:v>recurring</x:v>
      </x:c>
      <x:c r="N589" s="3" t="str">
        <x:v>committed</x:v>
      </x:c>
      <x:c r="O589" s="3" t="str">
        <x:v>fixed</x:v>
      </x:c>
      <x:c r="P589" s="32" t="n">
        <x:v>4166.67</x:v>
      </x:c>
      <x:c r="Q589" s="32" t="n">
        <x:v>0</x:v>
      </x:c>
      <x:c r="R589" s="24" t="n">
        <x:f>P589-Q589</x:f>
        <x:v>4166.67</x:v>
      </x:c>
      <x:c r="S589" s="18" t="n">
        <x:f>'D03_Accounts'!D44</x:f>
        <x:v>1</x:v>
      </x:c>
      <x:c r="T589" s="24" t="n">
        <x:f>R589*S589</x:f>
        <x:v>4166.67</x:v>
      </x:c>
      <x:c r="U589" s="25" t="str">
        <x:f>'D03_Mappings'!E156</x:f>
        <x:v>note_interest</x:v>
      </x:c>
      <x:c r="V589" s="24" t="str">
        <x:f>IF(I589="",IF(U589="people","PAYROLL","UNMAPPED"),I589)</x:f>
        <x:v>NOTEHOLDER</x:v>
      </x:c>
      <x:c r="W589" s="24" t="n">
        <x:f>IF(AND(G589="GL.CASH",L589="operating"),Q589,0)</x:f>
        <x:v>0</x:v>
      </x:c>
      <x:c r="X589" s="24" t="n">
        <x:f>IF(AND(G589="GL.CASH",L589="operating"),P589,0)</x:f>
        <x:v>0</x:v>
      </x:c>
      <x:c r="Y589" s="24" t="n">
        <x:f>IF(AND(G589="GL.CASH",L589="investing"),Q589-P589,0)</x:f>
        <x:v>0</x:v>
      </x:c>
      <x:c r="Z589" s="24" t="n">
        <x:f>IF(AND(G589="GL.CASH",L589="financing"),P589,0)</x:f>
        <x:v>0</x:v>
      </x:c>
      <x:c r="AA589" s="24" t="n">
        <x:f>IF(AND(G589="GL.CASH",L589="financing"),Q589,0)</x:f>
        <x:v>0</x:v>
      </x:c>
    </x:row>
    <x:row r="590" ht="25" customHeight="1">
      <x:c r="A590" s="3" t="str">
        <x:v>ACT/NOTE-INTEREST-M04/2</x:v>
      </x:c>
      <x:c r="B590" s="3" t="str">
        <x:v>NOTE-INTEREST-M04</x:v>
      </x:c>
      <x:c r="C590" s="16" t="n">
        <x:v>4</x:v>
      </x:c>
      <x:c r="D590" s="30" t="n">
        <x:v>46507</x:v>
      </x:c>
      <x:c r="E590" s="30" t="n">
        <x:v>46478</x:v>
      </x:c>
      <x:c r="F590" s="30"/>
      <x:c r="G590" s="3" t="str">
        <x:v>GL.NOTE.INTEREST</x:v>
      </x:c>
      <x:c r="H590" s="3" t="str">
        <x:v>CORP</x:v>
      </x:c>
      <x:c r="I590" s="3" t="str">
        <x:v>NOTEHOLDER</x:v>
      </x:c>
      <x:c r="J590" s="3" t="str">
        <x:v>MAP.ACTUAL.NOTE.INTEREST.NOTEHOLDER.CORP</x:v>
      </x:c>
      <x:c r="K590" s="3" t="str">
        <x:v>FUND.NOTE_EXPENSE</x:v>
      </x:c>
      <x:c r="L590" s="3" t="str">
        <x:v>noncash</x:v>
      </x:c>
      <x:c r="M590" s="3" t="str">
        <x:v>not_applicable</x:v>
      </x:c>
      <x:c r="N590" s="3" t="str">
        <x:v>not_applicable</x:v>
      </x:c>
      <x:c r="O590" s="3" t="str">
        <x:v>not_applicable</x:v>
      </x:c>
      <x:c r="P590" s="32" t="n">
        <x:v>0</x:v>
      </x:c>
      <x:c r="Q590" s="32" t="n">
        <x:v>4166.67</x:v>
      </x:c>
      <x:c r="R590" s="24" t="n">
        <x:f>P590-Q590</x:f>
        <x:v>-4166.67</x:v>
      </x:c>
      <x:c r="S590" s="18" t="n">
        <x:f>'D03_Accounts'!D35</x:f>
        <x:v>0</x:v>
      </x:c>
      <x:c r="T590" s="24" t="n">
        <x:f>R590*S590</x:f>
        <x:v>0</x:v>
      </x:c>
      <x:c r="U590" s="25" t="str">
        <x:f>'D03_Mappings'!E157</x:f>
        <x:v>debt</x:v>
      </x:c>
      <x:c r="V590" s="24" t="str">
        <x:f>IF(I590="",IF(U590="people","PAYROLL","UNMAPPED"),I590)</x:f>
        <x:v>NOTEHOLDER</x:v>
      </x:c>
      <x:c r="W590" s="24" t="n">
        <x:f>IF(AND(G590="GL.CASH",L590="operating"),Q590,0)</x:f>
        <x:v>0</x:v>
      </x:c>
      <x:c r="X590" s="24" t="n">
        <x:f>IF(AND(G590="GL.CASH",L590="operating"),P590,0)</x:f>
        <x:v>0</x:v>
      </x:c>
      <x:c r="Y590" s="24" t="n">
        <x:f>IF(AND(G590="GL.CASH",L590="investing"),Q590-P590,0)</x:f>
        <x:v>0</x:v>
      </x:c>
      <x:c r="Z590" s="24" t="n">
        <x:f>IF(AND(G590="GL.CASH",L590="financing"),P590,0)</x:f>
        <x:v>0</x:v>
      </x:c>
      <x:c r="AA590" s="24" t="n">
        <x:f>IF(AND(G590="GL.CASH",L590="financing"),Q590,0)</x:f>
        <x:v>0</x:v>
      </x:c>
    </x:row>
    <x:row r="591" ht="25" customHeight="1">
      <x:c r="A591" s="3" t="str">
        <x:v>ACT/VAT-OFFSET-M04-COMP/1</x:v>
      </x:c>
      <x:c r="B591" s="3" t="str">
        <x:v>VAT-OFFSET-M04-COMP</x:v>
      </x:c>
      <x:c r="C591" s="16" t="n">
        <x:v>4</x:v>
      </x:c>
      <x:c r="D591" s="30" t="n">
        <x:v>46507</x:v>
      </x:c>
      <x:c r="E591" s="30" t="n">
        <x:v>46507</x:v>
      </x:c>
      <x:c r="F591" s="30"/>
      <x:c r="G591" s="3" t="str">
        <x:v>GL.VAT.DOM_LIAB</x:v>
      </x:c>
      <x:c r="H591" s="3" t="str">
        <x:v>COMP</x:v>
      </x:c>
      <x:c r="I591" s="3" t="str">
        <x:v>TAX_AUTHORITY</x:v>
      </x:c>
      <x:c r="J591" s="3" t="str">
        <x:v>MAP.ACTUAL.VAT.SETTLE.DOM.OFFSET.TAX_AUTHORITY.COMP</x:v>
      </x:c>
      <x:c r="K591" s="3" t="str">
        <x:v>VAT.DOM_PAID</x:v>
      </x:c>
      <x:c r="L591" s="3" t="str">
        <x:v>noncash</x:v>
      </x:c>
      <x:c r="M591" s="3" t="str">
        <x:v>not_applicable</x:v>
      </x:c>
      <x:c r="N591" s="3" t="str">
        <x:v>not_applicable</x:v>
      </x:c>
      <x:c r="O591" s="3" t="str">
        <x:v>not_applicable</x:v>
      </x:c>
      <x:c r="P591" s="32" t="n">
        <x:v>85.5</x:v>
      </x:c>
      <x:c r="Q591" s="32" t="n">
        <x:v>0</x:v>
      </x:c>
      <x:c r="R591" s="24" t="n">
        <x:f>P591-Q591</x:f>
        <x:v>85.5</x:v>
      </x:c>
      <x:c r="S591" s="18" t="n">
        <x:f>'D03_Accounts'!D29</x:f>
        <x:v>0</x:v>
      </x:c>
      <x:c r="T591" s="24" t="n">
        <x:f>R591*S591</x:f>
        <x:v>0</x:v>
      </x:c>
      <x:c r="U591" s="25" t="str">
        <x:f>'D03_Mappings'!E248</x:f>
        <x:v>tax_liabilities</x:v>
      </x:c>
      <x:c r="V591" s="24" t="str">
        <x:f>IF(I591="",IF(U591="people","PAYROLL","UNMAPPED"),I591)</x:f>
        <x:v>TAX_AUTHORITY</x:v>
      </x:c>
      <x:c r="W591" s="24" t="n">
        <x:f>IF(AND(G591="GL.CASH",L591="operating"),Q591,0)</x:f>
        <x:v>0</x:v>
      </x:c>
      <x:c r="X591" s="24" t="n">
        <x:f>IF(AND(G591="GL.CASH",L591="operating"),P591,0)</x:f>
        <x:v>0</x:v>
      </x:c>
      <x:c r="Y591" s="24" t="n">
        <x:f>IF(AND(G591="GL.CASH",L591="investing"),Q591-P591,0)</x:f>
        <x:v>0</x:v>
      </x:c>
      <x:c r="Z591" s="24" t="n">
        <x:f>IF(AND(G591="GL.CASH",L591="financing"),P591,0)</x:f>
        <x:v>0</x:v>
      </x:c>
      <x:c r="AA591" s="24" t="n">
        <x:f>IF(AND(G591="GL.CASH",L591="financing"),Q591,0)</x:f>
        <x:v>0</x:v>
      </x:c>
    </x:row>
    <x:row r="592" ht="25" customHeight="1">
      <x:c r="A592" s="3" t="str">
        <x:v>ACT/VAT-OFFSET-M04-COMP/2</x:v>
      </x:c>
      <x:c r="B592" s="3" t="str">
        <x:v>VAT-OFFSET-M04-COMP</x:v>
      </x:c>
      <x:c r="C592" s="16" t="n">
        <x:v>4</x:v>
      </x:c>
      <x:c r="D592" s="30" t="n">
        <x:v>46507</x:v>
      </x:c>
      <x:c r="E592" s="30" t="n">
        <x:v>46507</x:v>
      </x:c>
      <x:c r="F592" s="30"/>
      <x:c r="G592" s="3" t="str">
        <x:v>GL.VAT.DOM_ASSET</x:v>
      </x:c>
      <x:c r="H592" s="3" t="str">
        <x:v>COMP</x:v>
      </x:c>
      <x:c r="I592" s="3" t="str">
        <x:v>TAX_AUTHORITY</x:v>
      </x:c>
      <x:c r="J592" s="3" t="str">
        <x:v>MAP.ACTUAL.VAT.SETTLE.DOM.OFFSET.TAX_AUTHORITY.COMP</x:v>
      </x:c>
      <x:c r="K592" s="3" t="str">
        <x:v>VAT.DOM_PAID</x:v>
      </x:c>
      <x:c r="L592" s="3" t="str">
        <x:v>noncash</x:v>
      </x:c>
      <x:c r="M592" s="3" t="str">
        <x:v>not_applicable</x:v>
      </x:c>
      <x:c r="N592" s="3" t="str">
        <x:v>not_applicable</x:v>
      </x:c>
      <x:c r="O592" s="3" t="str">
        <x:v>not_applicable</x:v>
      </x:c>
      <x:c r="P592" s="32" t="n">
        <x:v>0</x:v>
      </x:c>
      <x:c r="Q592" s="32" t="n">
        <x:v>85.5</x:v>
      </x:c>
      <x:c r="R592" s="24" t="n">
        <x:f>P592-Q592</x:f>
        <x:v>-85.5</x:v>
      </x:c>
      <x:c r="S592" s="18" t="n">
        <x:f>'D03_Accounts'!D15</x:f>
        <x:v>0</x:v>
      </x:c>
      <x:c r="T592" s="24" t="n">
        <x:f>R592*S592</x:f>
        <x:v>0</x:v>
      </x:c>
      <x:c r="U592" s="25" t="str">
        <x:f>'D03_Mappings'!E249</x:f>
        <x:v>tax_assets</x:v>
      </x:c>
      <x:c r="V592" s="24" t="str">
        <x:f>IF(I592="",IF(U592="people","PAYROLL","UNMAPPED"),I592)</x:f>
        <x:v>TAX_AUTHORITY</x:v>
      </x:c>
      <x:c r="W592" s="24" t="n">
        <x:f>IF(AND(G592="GL.CASH",L592="operating"),Q592,0)</x:f>
        <x:v>0</x:v>
      </x:c>
      <x:c r="X592" s="24" t="n">
        <x:f>IF(AND(G592="GL.CASH",L592="operating"),P592,0)</x:f>
        <x:v>0</x:v>
      </x:c>
      <x:c r="Y592" s="24" t="n">
        <x:f>IF(AND(G592="GL.CASH",L592="investing"),Q592-P592,0)</x:f>
        <x:v>0</x:v>
      </x:c>
      <x:c r="Z592" s="24" t="n">
        <x:f>IF(AND(G592="GL.CASH",L592="financing"),P592,0)</x:f>
        <x:v>0</x:v>
      </x:c>
      <x:c r="AA592" s="24" t="n">
        <x:f>IF(AND(G592="GL.CASH",L592="financing"),Q592,0)</x:f>
        <x:v>0</x:v>
      </x:c>
    </x:row>
    <x:row r="593" ht="25" customHeight="1">
      <x:c r="A593" s="3" t="str">
        <x:v>ACT/VAT-OFFSET-M04-ENG/1</x:v>
      </x:c>
      <x:c r="B593" s="3" t="str">
        <x:v>VAT-OFFSET-M04-ENG</x:v>
      </x:c>
      <x:c r="C593" s="16" t="n">
        <x:v>4</x:v>
      </x:c>
      <x:c r="D593" s="30" t="n">
        <x:v>46507</x:v>
      </x:c>
      <x:c r="E593" s="30" t="n">
        <x:v>46507</x:v>
      </x:c>
      <x:c r="F593" s="30"/>
      <x:c r="G593" s="3" t="str">
        <x:v>GL.VAT.DOM_LIAB</x:v>
      </x:c>
      <x:c r="H593" s="3" t="str">
        <x:v>ENG</x:v>
      </x:c>
      <x:c r="I593" s="3" t="str">
        <x:v>TAX_AUTHORITY</x:v>
      </x:c>
      <x:c r="J593" s="3" t="str">
        <x:v>MAP.ACTUAL.VAT.SETTLE.DOM.OFFSET.TAX_AUTHORITY.ENG</x:v>
      </x:c>
      <x:c r="K593" s="3" t="str">
        <x:v>VAT.DOM_PAID</x:v>
      </x:c>
      <x:c r="L593" s="3" t="str">
        <x:v>noncash</x:v>
      </x:c>
      <x:c r="M593" s="3" t="str">
        <x:v>not_applicable</x:v>
      </x:c>
      <x:c r="N593" s="3" t="str">
        <x:v>not_applicable</x:v>
      </x:c>
      <x:c r="O593" s="3" t="str">
        <x:v>not_applicable</x:v>
      </x:c>
      <x:c r="P593" s="32" t="n">
        <x:v>709.44</x:v>
      </x:c>
      <x:c r="Q593" s="32" t="n">
        <x:v>0</x:v>
      </x:c>
      <x:c r="R593" s="24" t="n">
        <x:f>P593-Q593</x:f>
        <x:v>709.44</x:v>
      </x:c>
      <x:c r="S593" s="18" t="n">
        <x:f>'D03_Accounts'!D29</x:f>
        <x:v>0</x:v>
      </x:c>
      <x:c r="T593" s="24" t="n">
        <x:f>R593*S593</x:f>
        <x:v>0</x:v>
      </x:c>
      <x:c r="U593" s="25" t="str">
        <x:f>'D03_Mappings'!E252</x:f>
        <x:v>tax_liabilities</x:v>
      </x:c>
      <x:c r="V593" s="24" t="str">
        <x:f>IF(I593="",IF(U593="people","PAYROLL","UNMAPPED"),I593)</x:f>
        <x:v>TAX_AUTHORITY</x:v>
      </x:c>
      <x:c r="W593" s="24" t="n">
        <x:f>IF(AND(G593="GL.CASH",L593="operating"),Q593,0)</x:f>
        <x:v>0</x:v>
      </x:c>
      <x:c r="X593" s="24" t="n">
        <x:f>IF(AND(G593="GL.CASH",L593="operating"),P593,0)</x:f>
        <x:v>0</x:v>
      </x:c>
      <x:c r="Y593" s="24" t="n">
        <x:f>IF(AND(G593="GL.CASH",L593="investing"),Q593-P593,0)</x:f>
        <x:v>0</x:v>
      </x:c>
      <x:c r="Z593" s="24" t="n">
        <x:f>IF(AND(G593="GL.CASH",L593="financing"),P593,0)</x:f>
        <x:v>0</x:v>
      </x:c>
      <x:c r="AA593" s="24" t="n">
        <x:f>IF(AND(G593="GL.CASH",L593="financing"),Q593,0)</x:f>
        <x:v>0</x:v>
      </x:c>
    </x:row>
    <x:row r="594" ht="25" customHeight="1">
      <x:c r="A594" s="3" t="str">
        <x:v>ACT/VAT-OFFSET-M04-ENG/2</x:v>
      </x:c>
      <x:c r="B594" s="3" t="str">
        <x:v>VAT-OFFSET-M04-ENG</x:v>
      </x:c>
      <x:c r="C594" s="16" t="n">
        <x:v>4</x:v>
      </x:c>
      <x:c r="D594" s="30" t="n">
        <x:v>46507</x:v>
      </x:c>
      <x:c r="E594" s="30" t="n">
        <x:v>46507</x:v>
      </x:c>
      <x:c r="F594" s="30"/>
      <x:c r="G594" s="3" t="str">
        <x:v>GL.VAT.DOM_ASSET</x:v>
      </x:c>
      <x:c r="H594" s="3" t="str">
        <x:v>ENG</x:v>
      </x:c>
      <x:c r="I594" s="3" t="str">
        <x:v>TAX_AUTHORITY</x:v>
      </x:c>
      <x:c r="J594" s="3" t="str">
        <x:v>MAP.ACTUAL.VAT.SETTLE.DOM.OFFSET.TAX_AUTHORITY.ENG</x:v>
      </x:c>
      <x:c r="K594" s="3" t="str">
        <x:v>VAT.DOM_PAID</x:v>
      </x:c>
      <x:c r="L594" s="3" t="str">
        <x:v>noncash</x:v>
      </x:c>
      <x:c r="M594" s="3" t="str">
        <x:v>not_applicable</x:v>
      </x:c>
      <x:c r="N594" s="3" t="str">
        <x:v>not_applicable</x:v>
      </x:c>
      <x:c r="O594" s="3" t="str">
        <x:v>not_applicable</x:v>
      </x:c>
      <x:c r="P594" s="32" t="n">
        <x:v>0</x:v>
      </x:c>
      <x:c r="Q594" s="32" t="n">
        <x:v>709.44</x:v>
      </x:c>
      <x:c r="R594" s="24" t="n">
        <x:f>P594-Q594</x:f>
        <x:v>-709.44</x:v>
      </x:c>
      <x:c r="S594" s="18" t="n">
        <x:f>'D03_Accounts'!D15</x:f>
        <x:v>0</x:v>
      </x:c>
      <x:c r="T594" s="24" t="n">
        <x:f>R594*S594</x:f>
        <x:v>0</x:v>
      </x:c>
      <x:c r="U594" s="25" t="str">
        <x:f>'D03_Mappings'!E253</x:f>
        <x:v>tax_assets</x:v>
      </x:c>
      <x:c r="V594" s="24" t="str">
        <x:f>IF(I594="",IF(U594="people","PAYROLL","UNMAPPED"),I594)</x:f>
        <x:v>TAX_AUTHORITY</x:v>
      </x:c>
      <x:c r="W594" s="24" t="n">
        <x:f>IF(AND(G594="GL.CASH",L594="operating"),Q594,0)</x:f>
        <x:v>0</x:v>
      </x:c>
      <x:c r="X594" s="24" t="n">
        <x:f>IF(AND(G594="GL.CASH",L594="operating"),P594,0)</x:f>
        <x:v>0</x:v>
      </x:c>
      <x:c r="Y594" s="24" t="n">
        <x:f>IF(AND(G594="GL.CASH",L594="investing"),Q594-P594,0)</x:f>
        <x:v>0</x:v>
      </x:c>
      <x:c r="Z594" s="24" t="n">
        <x:f>IF(AND(G594="GL.CASH",L594="financing"),P594,0)</x:f>
        <x:v>0</x:v>
      </x:c>
      <x:c r="AA594" s="24" t="n">
        <x:f>IF(AND(G594="GL.CASH",L594="financing"),Q594,0)</x:f>
        <x:v>0</x:v>
      </x:c>
    </x:row>
    <x:row r="595" ht="25" customHeight="1">
      <x:c r="A595" s="3" t="str">
        <x:v>ACT/VAT-OFFSET-M04-MGMT/1</x:v>
      </x:c>
      <x:c r="B595" s="3" t="str">
        <x:v>VAT-OFFSET-M04-MGMT</x:v>
      </x:c>
      <x:c r="C595" s="16" t="n">
        <x:v>4</x:v>
      </x:c>
      <x:c r="D595" s="30" t="n">
        <x:v>46507</x:v>
      </x:c>
      <x:c r="E595" s="30" t="n">
        <x:v>46507</x:v>
      </x:c>
      <x:c r="F595" s="30"/>
      <x:c r="G595" s="3" t="str">
        <x:v>GL.VAT.DOM_LIAB</x:v>
      </x:c>
      <x:c r="H595" s="3" t="str">
        <x:v>MGMT</x:v>
      </x:c>
      <x:c r="I595" s="3" t="str">
        <x:v>TAX_AUTHORITY</x:v>
      </x:c>
      <x:c r="J595" s="3" t="str">
        <x:v>MAP.ACTUAL.VAT.SETTLE.DOM.OFFSET.TAX_AUTHORITY.MGMT</x:v>
      </x:c>
      <x:c r="K595" s="3" t="str">
        <x:v>VAT.DOM_PAID</x:v>
      </x:c>
      <x:c r="L595" s="3" t="str">
        <x:v>noncash</x:v>
      </x:c>
      <x:c r="M595" s="3" t="str">
        <x:v>not_applicable</x:v>
      </x:c>
      <x:c r="N595" s="3" t="str">
        <x:v>not_applicable</x:v>
      </x:c>
      <x:c r="O595" s="3" t="str">
        <x:v>not_applicable</x:v>
      </x:c>
      <x:c r="P595" s="32" t="n">
        <x:v>85.5</x:v>
      </x:c>
      <x:c r="Q595" s="32" t="n">
        <x:v>0</x:v>
      </x:c>
      <x:c r="R595" s="24" t="n">
        <x:f>P595-Q595</x:f>
        <x:v>85.5</x:v>
      </x:c>
      <x:c r="S595" s="18" t="n">
        <x:f>'D03_Accounts'!D29</x:f>
        <x:v>0</x:v>
      </x:c>
      <x:c r="T595" s="24" t="n">
        <x:f>R595*S595</x:f>
        <x:v>0</x:v>
      </x:c>
      <x:c r="U595" s="25" t="str">
        <x:f>'D03_Mappings'!E256</x:f>
        <x:v>tax_liabilities</x:v>
      </x:c>
      <x:c r="V595" s="24" t="str">
        <x:f>IF(I595="",IF(U595="people","PAYROLL","UNMAPPED"),I595)</x:f>
        <x:v>TAX_AUTHORITY</x:v>
      </x:c>
      <x:c r="W595" s="24" t="n">
        <x:f>IF(AND(G595="GL.CASH",L595="operating"),Q595,0)</x:f>
        <x:v>0</x:v>
      </x:c>
      <x:c r="X595" s="24" t="n">
        <x:f>IF(AND(G595="GL.CASH",L595="operating"),P595,0)</x:f>
        <x:v>0</x:v>
      </x:c>
      <x:c r="Y595" s="24" t="n">
        <x:f>IF(AND(G595="GL.CASH",L595="investing"),Q595-P595,0)</x:f>
        <x:v>0</x:v>
      </x:c>
      <x:c r="Z595" s="24" t="n">
        <x:f>IF(AND(G595="GL.CASH",L595="financing"),P595,0)</x:f>
        <x:v>0</x:v>
      </x:c>
      <x:c r="AA595" s="24" t="n">
        <x:f>IF(AND(G595="GL.CASH",L595="financing"),Q595,0)</x:f>
        <x:v>0</x:v>
      </x:c>
    </x:row>
    <x:row r="596" ht="25" customHeight="1">
      <x:c r="A596" s="3" t="str">
        <x:v>ACT/VAT-OFFSET-M04-MGMT/2</x:v>
      </x:c>
      <x:c r="B596" s="3" t="str">
        <x:v>VAT-OFFSET-M04-MGMT</x:v>
      </x:c>
      <x:c r="C596" s="16" t="n">
        <x:v>4</x:v>
      </x:c>
      <x:c r="D596" s="30" t="n">
        <x:v>46507</x:v>
      </x:c>
      <x:c r="E596" s="30" t="n">
        <x:v>46507</x:v>
      </x:c>
      <x:c r="F596" s="30"/>
      <x:c r="G596" s="3" t="str">
        <x:v>GL.VAT.DOM_ASSET</x:v>
      </x:c>
      <x:c r="H596" s="3" t="str">
        <x:v>MGMT</x:v>
      </x:c>
      <x:c r="I596" s="3" t="str">
        <x:v>TAX_AUTHORITY</x:v>
      </x:c>
      <x:c r="J596" s="3" t="str">
        <x:v>MAP.ACTUAL.VAT.SETTLE.DOM.OFFSET.TAX_AUTHORITY.MGMT</x:v>
      </x:c>
      <x:c r="K596" s="3" t="str">
        <x:v>VAT.DOM_PAID</x:v>
      </x:c>
      <x:c r="L596" s="3" t="str">
        <x:v>noncash</x:v>
      </x:c>
      <x:c r="M596" s="3" t="str">
        <x:v>not_applicable</x:v>
      </x:c>
      <x:c r="N596" s="3" t="str">
        <x:v>not_applicable</x:v>
      </x:c>
      <x:c r="O596" s="3" t="str">
        <x:v>not_applicable</x:v>
      </x:c>
      <x:c r="P596" s="32" t="n">
        <x:v>0</x:v>
      </x:c>
      <x:c r="Q596" s="32" t="n">
        <x:v>85.5</x:v>
      </x:c>
      <x:c r="R596" s="24" t="n">
        <x:f>P596-Q596</x:f>
        <x:v>-85.5</x:v>
      </x:c>
      <x:c r="S596" s="18" t="n">
        <x:f>'D03_Accounts'!D15</x:f>
        <x:v>0</x:v>
      </x:c>
      <x:c r="T596" s="24" t="n">
        <x:f>R596*S596</x:f>
        <x:v>0</x:v>
      </x:c>
      <x:c r="U596" s="25" t="str">
        <x:f>'D03_Mappings'!E257</x:f>
        <x:v>tax_assets</x:v>
      </x:c>
      <x:c r="V596" s="24" t="str">
        <x:f>IF(I596="",IF(U596="people","PAYROLL","UNMAPPED"),I596)</x:f>
        <x:v>TAX_AUTHORITY</x:v>
      </x:c>
      <x:c r="W596" s="24" t="n">
        <x:f>IF(AND(G596="GL.CASH",L596="operating"),Q596,0)</x:f>
        <x:v>0</x:v>
      </x:c>
      <x:c r="X596" s="24" t="n">
        <x:f>IF(AND(G596="GL.CASH",L596="operating"),P596,0)</x:f>
        <x:v>0</x:v>
      </x:c>
      <x:c r="Y596" s="24" t="n">
        <x:f>IF(AND(G596="GL.CASH",L596="investing"),Q596-P596,0)</x:f>
        <x:v>0</x:v>
      </x:c>
      <x:c r="Z596" s="24" t="n">
        <x:f>IF(AND(G596="GL.CASH",L596="financing"),P596,0)</x:f>
        <x:v>0</x:v>
      </x:c>
      <x:c r="AA596" s="24" t="n">
        <x:f>IF(AND(G596="GL.CASH",L596="financing"),Q596,0)</x:f>
        <x:v>0</x:v>
      </x:c>
    </x:row>
    <x:row r="597" ht="25" customHeight="1">
      <x:c r="A597" s="3" t="str">
        <x:v>ACT/VAT-OFFSET-M04-PROD/1</x:v>
      </x:c>
      <x:c r="B597" s="3" t="str">
        <x:v>VAT-OFFSET-M04-PROD</x:v>
      </x:c>
      <x:c r="C597" s="16" t="n">
        <x:v>4</x:v>
      </x:c>
      <x:c r="D597" s="30" t="n">
        <x:v>46507</x:v>
      </x:c>
      <x:c r="E597" s="30" t="n">
        <x:v>46507</x:v>
      </x:c>
      <x:c r="F597" s="30"/>
      <x:c r="G597" s="3" t="str">
        <x:v>GL.VAT.DOM_LIAB</x:v>
      </x:c>
      <x:c r="H597" s="3" t="str">
        <x:v>PROD</x:v>
      </x:c>
      <x:c r="I597" s="3" t="str">
        <x:v>TAX_AUTHORITY</x:v>
      </x:c>
      <x:c r="J597" s="3" t="str">
        <x:v>MAP.ACTUAL.VAT.SETTLE.DOM.OFFSET.TAX_AUTHORITY.PROD</x:v>
      </x:c>
      <x:c r="K597" s="3" t="str">
        <x:v>VAT.DOM_PAID</x:v>
      </x:c>
      <x:c r="L597" s="3" t="str">
        <x:v>noncash</x:v>
      </x:c>
      <x:c r="M597" s="3" t="str">
        <x:v>not_applicable</x:v>
      </x:c>
      <x:c r="N597" s="3" t="str">
        <x:v>not_applicable</x:v>
      </x:c>
      <x:c r="O597" s="3" t="str">
        <x:v>not_applicable</x:v>
      </x:c>
      <x:c r="P597" s="32" t="n">
        <x:v>85.5</x:v>
      </x:c>
      <x:c r="Q597" s="32" t="n">
        <x:v>0</x:v>
      </x:c>
      <x:c r="R597" s="24" t="n">
        <x:f>P597-Q597</x:f>
        <x:v>85.5</x:v>
      </x:c>
      <x:c r="S597" s="18" t="n">
        <x:f>'D03_Accounts'!D29</x:f>
        <x:v>0</x:v>
      </x:c>
      <x:c r="T597" s="24" t="n">
        <x:f>R597*S597</x:f>
        <x:v>0</x:v>
      </x:c>
      <x:c r="U597" s="25" t="str">
        <x:f>'D03_Mappings'!E260</x:f>
        <x:v>tax_liabilities</x:v>
      </x:c>
      <x:c r="V597" s="24" t="str">
        <x:f>IF(I597="",IF(U597="people","PAYROLL","UNMAPPED"),I597)</x:f>
        <x:v>TAX_AUTHORITY</x:v>
      </x:c>
      <x:c r="W597" s="24" t="n">
        <x:f>IF(AND(G597="GL.CASH",L597="operating"),Q597,0)</x:f>
        <x:v>0</x:v>
      </x:c>
      <x:c r="X597" s="24" t="n">
        <x:f>IF(AND(G597="GL.CASH",L597="operating"),P597,0)</x:f>
        <x:v>0</x:v>
      </x:c>
      <x:c r="Y597" s="24" t="n">
        <x:f>IF(AND(G597="GL.CASH",L597="investing"),Q597-P597,0)</x:f>
        <x:v>0</x:v>
      </x:c>
      <x:c r="Z597" s="24" t="n">
        <x:f>IF(AND(G597="GL.CASH",L597="financing"),P597,0)</x:f>
        <x:v>0</x:v>
      </x:c>
      <x:c r="AA597" s="24" t="n">
        <x:f>IF(AND(G597="GL.CASH",L597="financing"),Q597,0)</x:f>
        <x:v>0</x:v>
      </x:c>
    </x:row>
    <x:row r="598" ht="25" customHeight="1">
      <x:c r="A598" s="3" t="str">
        <x:v>ACT/VAT-OFFSET-M04-PROD/2</x:v>
      </x:c>
      <x:c r="B598" s="3" t="str">
        <x:v>VAT-OFFSET-M04-PROD</x:v>
      </x:c>
      <x:c r="C598" s="16" t="n">
        <x:v>4</x:v>
      </x:c>
      <x:c r="D598" s="30" t="n">
        <x:v>46507</x:v>
      </x:c>
      <x:c r="E598" s="30" t="n">
        <x:v>46507</x:v>
      </x:c>
      <x:c r="F598" s="30"/>
      <x:c r="G598" s="3" t="str">
        <x:v>GL.VAT.DOM_ASSET</x:v>
      </x:c>
      <x:c r="H598" s="3" t="str">
        <x:v>PROD</x:v>
      </x:c>
      <x:c r="I598" s="3" t="str">
        <x:v>TAX_AUTHORITY</x:v>
      </x:c>
      <x:c r="J598" s="3" t="str">
        <x:v>MAP.ACTUAL.VAT.SETTLE.DOM.OFFSET.TAX_AUTHORITY.PROD</x:v>
      </x:c>
      <x:c r="K598" s="3" t="str">
        <x:v>VAT.DOM_PAID</x:v>
      </x:c>
      <x:c r="L598" s="3" t="str">
        <x:v>noncash</x:v>
      </x:c>
      <x:c r="M598" s="3" t="str">
        <x:v>not_applicable</x:v>
      </x:c>
      <x:c r="N598" s="3" t="str">
        <x:v>not_applicable</x:v>
      </x:c>
      <x:c r="O598" s="3" t="str">
        <x:v>not_applicable</x:v>
      </x:c>
      <x:c r="P598" s="32" t="n">
        <x:v>0</x:v>
      </x:c>
      <x:c r="Q598" s="32" t="n">
        <x:v>85.5</x:v>
      </x:c>
      <x:c r="R598" s="24" t="n">
        <x:f>P598-Q598</x:f>
        <x:v>-85.5</x:v>
      </x:c>
      <x:c r="S598" s="18" t="n">
        <x:f>'D03_Accounts'!D15</x:f>
        <x:v>0</x:v>
      </x:c>
      <x:c r="T598" s="24" t="n">
        <x:f>R598*S598</x:f>
        <x:v>0</x:v>
      </x:c>
      <x:c r="U598" s="25" t="str">
        <x:f>'D03_Mappings'!E261</x:f>
        <x:v>tax_assets</x:v>
      </x:c>
      <x:c r="V598" s="24" t="str">
        <x:f>IF(I598="",IF(U598="people","PAYROLL","UNMAPPED"),I598)</x:f>
        <x:v>TAX_AUTHORITY</x:v>
      </x:c>
      <x:c r="W598" s="24" t="n">
        <x:f>IF(AND(G598="GL.CASH",L598="operating"),Q598,0)</x:f>
        <x:v>0</x:v>
      </x:c>
      <x:c r="X598" s="24" t="n">
        <x:f>IF(AND(G598="GL.CASH",L598="operating"),P598,0)</x:f>
        <x:v>0</x:v>
      </x:c>
      <x:c r="Y598" s="24" t="n">
        <x:f>IF(AND(G598="GL.CASH",L598="investing"),Q598-P598,0)</x:f>
        <x:v>0</x:v>
      </x:c>
      <x:c r="Z598" s="24" t="n">
        <x:f>IF(AND(G598="GL.CASH",L598="financing"),P598,0)</x:f>
        <x:v>0</x:v>
      </x:c>
      <x:c r="AA598" s="24" t="n">
        <x:f>IF(AND(G598="GL.CASH",L598="financing"),Q598,0)</x:f>
        <x:v>0</x:v>
      </x:c>
    </x:row>
    <x:row r="599" ht="25" customHeight="1">
      <x:c r="A599" s="3" t="str">
        <x:v>ACT/VAT-REFUND-M05/1</x:v>
      </x:c>
      <x:c r="B599" s="3" t="str">
        <x:v>VAT-REFUND-M05</x:v>
      </x:c>
      <x:c r="C599" s="16" t="n">
        <x:v>5</x:v>
      </x:c>
      <x:c r="D599" s="30" t="n">
        <x:v>46517</x:v>
      </x:c>
      <x:c r="E599" s="30" t="n">
        <x:v>46478</x:v>
      </x:c>
      <x:c r="F599" s="30" t="n">
        <x:v>46517</x:v>
      </x:c>
      <x:c r="G599" s="3" t="str">
        <x:v>GL.CASH</x:v>
      </x:c>
      <x:c r="H599" s="3" t="str">
        <x:v>COMP</x:v>
      </x:c>
      <x:c r="I599" s="3" t="str">
        <x:v>TAX_AUTHORITY</x:v>
      </x:c>
      <x:c r="J599" s="3" t="str">
        <x:v>MAP.ACTUAL.VAT.SETTLE.DOM.REFUND.TAX_AUTHORITY.COMP</x:v>
      </x:c>
      <x:c r="K599" s="3" t="str">
        <x:v>VAT.DOM_PAID</x:v>
      </x:c>
      <x:c r="L599" s="3" t="str">
        <x:v>operating</x:v>
      </x:c>
      <x:c r="M599" s="3" t="str">
        <x:v>not_applicable</x:v>
      </x:c>
      <x:c r="N599" s="3" t="str">
        <x:v>not_applicable</x:v>
      </x:c>
      <x:c r="O599" s="3" t="str">
        <x:v>not_applicable</x:v>
      </x:c>
      <x:c r="P599" s="32" t="n">
        <x:v>4581.11</x:v>
      </x:c>
      <x:c r="Q599" s="32" t="n">
        <x:v>0</x:v>
      </x:c>
      <x:c r="R599" s="24" t="n">
        <x:f>P599-Q599</x:f>
        <x:v>4581.11</x:v>
      </x:c>
      <x:c r="S599" s="18" t="n">
        <x:f>'D03_Accounts'!D11</x:f>
        <x:v>0</x:v>
      </x:c>
      <x:c r="T599" s="24" t="n">
        <x:f>R599*S599</x:f>
        <x:v>0</x:v>
      </x:c>
      <x:c r="U599" s="25" t="str">
        <x:f>'D03_Mappings'!E262</x:f>
        <x:v>cash</x:v>
      </x:c>
      <x:c r="V599" s="24" t="str">
        <x:f>IF(I599="",IF(U599="people","PAYROLL","UNMAPPED"),I599)</x:f>
        <x:v>TAX_AUTHORITY</x:v>
      </x:c>
      <x:c r="W599" s="24" t="n">
        <x:f>IF(AND(G599="GL.CASH",L599="operating"),Q599,0)</x:f>
        <x:v>0</x:v>
      </x:c>
      <x:c r="X599" s="24" t="n">
        <x:f>IF(AND(G599="GL.CASH",L599="operating"),P599,0)</x:f>
        <x:v>4581.11</x:v>
      </x:c>
      <x:c r="Y599" s="24" t="n">
        <x:f>IF(AND(G599="GL.CASH",L599="investing"),Q599-P599,0)</x:f>
        <x:v>0</x:v>
      </x:c>
      <x:c r="Z599" s="24" t="n">
        <x:f>IF(AND(G599="GL.CASH",L599="financing"),P599,0)</x:f>
        <x:v>0</x:v>
      </x:c>
      <x:c r="AA599" s="24" t="n">
        <x:f>IF(AND(G599="GL.CASH",L599="financing"),Q599,0)</x:f>
        <x:v>0</x:v>
      </x:c>
    </x:row>
    <x:row r="600" ht="25" customHeight="1">
      <x:c r="A600" s="3" t="str">
        <x:v>ACT/VAT-REFUND-M05/2</x:v>
      </x:c>
      <x:c r="B600" s="3" t="str">
        <x:v>VAT-REFUND-M05</x:v>
      </x:c>
      <x:c r="C600" s="16" t="n">
        <x:v>5</x:v>
      </x:c>
      <x:c r="D600" s="30" t="n">
        <x:v>46517</x:v>
      </x:c>
      <x:c r="E600" s="30" t="n">
        <x:v>46478</x:v>
      </x:c>
      <x:c r="F600" s="30" t="n">
        <x:v>46517</x:v>
      </x:c>
      <x:c r="G600" s="3" t="str">
        <x:v>GL.VAT.DOM_ASSET</x:v>
      </x:c>
      <x:c r="H600" s="3" t="str">
        <x:v>COMP</x:v>
      </x:c>
      <x:c r="I600" s="3" t="str">
        <x:v>TAX_AUTHORITY</x:v>
      </x:c>
      <x:c r="J600" s="3" t="str">
        <x:v>MAP.ACTUAL.VAT.SETTLE.DOM.REFUND.TAX_AUTHORITY.COMP</x:v>
      </x:c>
      <x:c r="K600" s="3" t="str">
        <x:v>VAT.DOM_PAID</x:v>
      </x:c>
      <x:c r="L600" s="3" t="str">
        <x:v>operating</x:v>
      </x:c>
      <x:c r="M600" s="3" t="str">
        <x:v>not_applicable</x:v>
      </x:c>
      <x:c r="N600" s="3" t="str">
        <x:v>not_applicable</x:v>
      </x:c>
      <x:c r="O600" s="3" t="str">
        <x:v>not_applicable</x:v>
      </x:c>
      <x:c r="P600" s="32" t="n">
        <x:v>0</x:v>
      </x:c>
      <x:c r="Q600" s="32" t="n">
        <x:v>4581.11</x:v>
      </x:c>
      <x:c r="R600" s="24" t="n">
        <x:f>P600-Q600</x:f>
        <x:v>-4581.11</x:v>
      </x:c>
      <x:c r="S600" s="18" t="n">
        <x:f>'D03_Accounts'!D15</x:f>
        <x:v>0</x:v>
      </x:c>
      <x:c r="T600" s="24" t="n">
        <x:f>R600*S600</x:f>
        <x:v>0</x:v>
      </x:c>
      <x:c r="U600" s="25" t="str">
        <x:f>'D03_Mappings'!E263</x:f>
        <x:v>tax_assets</x:v>
      </x:c>
      <x:c r="V600" s="24" t="str">
        <x:f>IF(I600="",IF(U600="people","PAYROLL","UNMAPPED"),I600)</x:f>
        <x:v>TAX_AUTHORITY</x:v>
      </x:c>
      <x:c r="W600" s="24" t="n">
        <x:f>IF(AND(G600="GL.CASH",L600="operating"),Q600,0)</x:f>
        <x:v>0</x:v>
      </x:c>
      <x:c r="X600" s="24" t="n">
        <x:f>IF(AND(G600="GL.CASH",L600="operating"),P600,0)</x:f>
        <x:v>0</x:v>
      </x:c>
      <x:c r="Y600" s="24" t="n">
        <x:f>IF(AND(G600="GL.CASH",L600="investing"),Q600-P600,0)</x:f>
        <x:v>0</x:v>
      </x:c>
      <x:c r="Z600" s="24" t="n">
        <x:f>IF(AND(G600="GL.CASH",L600="financing"),P600,0)</x:f>
        <x:v>0</x:v>
      </x:c>
      <x:c r="AA600" s="24" t="n">
        <x:f>IF(AND(G600="GL.CASH",L600="financing"),Q600,0)</x:f>
        <x:v>0</x:v>
      </x:c>
    </x:row>
    <x:row r="601" ht="25" customHeight="1">
      <x:c r="A601" s="3" t="str">
        <x:v>ACT/VAT-REFUND-M05/3</x:v>
      </x:c>
      <x:c r="B601" s="3" t="str">
        <x:v>VAT-REFUND-M05</x:v>
      </x:c>
      <x:c r="C601" s="16" t="n">
        <x:v>5</x:v>
      </x:c>
      <x:c r="D601" s="30" t="n">
        <x:v>46517</x:v>
      </x:c>
      <x:c r="E601" s="30" t="n">
        <x:v>46478</x:v>
      </x:c>
      <x:c r="F601" s="30" t="n">
        <x:v>46517</x:v>
      </x:c>
      <x:c r="G601" s="3" t="str">
        <x:v>GL.CASH</x:v>
      </x:c>
      <x:c r="H601" s="3" t="str">
        <x:v>CORP</x:v>
      </x:c>
      <x:c r="I601" s="3" t="str">
        <x:v>TAX_AUTHORITY</x:v>
      </x:c>
      <x:c r="J601" s="3" t="str">
        <x:v>MAP.ACTUAL.VAT.SETTLE.DOM.REFUND.TAX_AUTHORITY.CORP</x:v>
      </x:c>
      <x:c r="K601" s="3" t="str">
        <x:v>VAT.DOM_PAID</x:v>
      </x:c>
      <x:c r="L601" s="3" t="str">
        <x:v>operating</x:v>
      </x:c>
      <x:c r="M601" s="3" t="str">
        <x:v>not_applicable</x:v>
      </x:c>
      <x:c r="N601" s="3" t="str">
        <x:v>not_applicable</x:v>
      </x:c>
      <x:c r="O601" s="3" t="str">
        <x:v>not_applicable</x:v>
      </x:c>
      <x:c r="P601" s="32" t="n">
        <x:v>1093.02</x:v>
      </x:c>
      <x:c r="Q601" s="32" t="n">
        <x:v>0</x:v>
      </x:c>
      <x:c r="R601" s="24" t="n">
        <x:f>P601-Q601</x:f>
        <x:v>1093.02</x:v>
      </x:c>
      <x:c r="S601" s="18" t="n">
        <x:f>'D03_Accounts'!D11</x:f>
        <x:v>0</x:v>
      </x:c>
      <x:c r="T601" s="24" t="n">
        <x:f>R601*S601</x:f>
        <x:v>0</x:v>
      </x:c>
      <x:c r="U601" s="25" t="str">
        <x:f>'D03_Mappings'!E264</x:f>
        <x:v>cash</x:v>
      </x:c>
      <x:c r="V601" s="24" t="str">
        <x:f>IF(I601="",IF(U601="people","PAYROLL","UNMAPPED"),I601)</x:f>
        <x:v>TAX_AUTHORITY</x:v>
      </x:c>
      <x:c r="W601" s="24" t="n">
        <x:f>IF(AND(G601="GL.CASH",L601="operating"),Q601,0)</x:f>
        <x:v>0</x:v>
      </x:c>
      <x:c r="X601" s="24" t="n">
        <x:f>IF(AND(G601="GL.CASH",L601="operating"),P601,0)</x:f>
        <x:v>1093.02</x:v>
      </x:c>
      <x:c r="Y601" s="24" t="n">
        <x:f>IF(AND(G601="GL.CASH",L601="investing"),Q601-P601,0)</x:f>
        <x:v>0</x:v>
      </x:c>
      <x:c r="Z601" s="24" t="n">
        <x:f>IF(AND(G601="GL.CASH",L601="financing"),P601,0)</x:f>
        <x:v>0</x:v>
      </x:c>
      <x:c r="AA601" s="24" t="n">
        <x:f>IF(AND(G601="GL.CASH",L601="financing"),Q601,0)</x:f>
        <x:v>0</x:v>
      </x:c>
    </x:row>
    <x:row r="602" ht="25" customHeight="1">
      <x:c r="A602" s="3" t="str">
        <x:v>ACT/VAT-REFUND-M05/4</x:v>
      </x:c>
      <x:c r="B602" s="3" t="str">
        <x:v>VAT-REFUND-M05</x:v>
      </x:c>
      <x:c r="C602" s="16" t="n">
        <x:v>5</x:v>
      </x:c>
      <x:c r="D602" s="30" t="n">
        <x:v>46517</x:v>
      </x:c>
      <x:c r="E602" s="30" t="n">
        <x:v>46478</x:v>
      </x:c>
      <x:c r="F602" s="30" t="n">
        <x:v>46517</x:v>
      </x:c>
      <x:c r="G602" s="3" t="str">
        <x:v>GL.VAT.DOM_ASSET</x:v>
      </x:c>
      <x:c r="H602" s="3" t="str">
        <x:v>CORP</x:v>
      </x:c>
      <x:c r="I602" s="3" t="str">
        <x:v>TAX_AUTHORITY</x:v>
      </x:c>
      <x:c r="J602" s="3" t="str">
        <x:v>MAP.ACTUAL.VAT.SETTLE.DOM.REFUND.TAX_AUTHORITY.CORP</x:v>
      </x:c>
      <x:c r="K602" s="3" t="str">
        <x:v>VAT.DOM_PAID</x:v>
      </x:c>
      <x:c r="L602" s="3" t="str">
        <x:v>operating</x:v>
      </x:c>
      <x:c r="M602" s="3" t="str">
        <x:v>not_applicable</x:v>
      </x:c>
      <x:c r="N602" s="3" t="str">
        <x:v>not_applicable</x:v>
      </x:c>
      <x:c r="O602" s="3" t="str">
        <x:v>not_applicable</x:v>
      </x:c>
      <x:c r="P602" s="32" t="n">
        <x:v>0</x:v>
      </x:c>
      <x:c r="Q602" s="32" t="n">
        <x:v>1093.02</x:v>
      </x:c>
      <x:c r="R602" s="24" t="n">
        <x:f>P602-Q602</x:f>
        <x:v>-1093.02</x:v>
      </x:c>
      <x:c r="S602" s="18" t="n">
        <x:f>'D03_Accounts'!D15</x:f>
        <x:v>0</x:v>
      </x:c>
      <x:c r="T602" s="24" t="n">
        <x:f>R602*S602</x:f>
        <x:v>0</x:v>
      </x:c>
      <x:c r="U602" s="25" t="str">
        <x:f>'D03_Mappings'!E265</x:f>
        <x:v>tax_assets</x:v>
      </x:c>
      <x:c r="V602" s="24" t="str">
        <x:f>IF(I602="",IF(U602="people","PAYROLL","UNMAPPED"),I602)</x:f>
        <x:v>TAX_AUTHORITY</x:v>
      </x:c>
      <x:c r="W602" s="24" t="n">
        <x:f>IF(AND(G602="GL.CASH",L602="operating"),Q602,0)</x:f>
        <x:v>0</x:v>
      </x:c>
      <x:c r="X602" s="24" t="n">
        <x:f>IF(AND(G602="GL.CASH",L602="operating"),P602,0)</x:f>
        <x:v>0</x:v>
      </x:c>
      <x:c r="Y602" s="24" t="n">
        <x:f>IF(AND(G602="GL.CASH",L602="investing"),Q602-P602,0)</x:f>
        <x:v>0</x:v>
      </x:c>
      <x:c r="Z602" s="24" t="n">
        <x:f>IF(AND(G602="GL.CASH",L602="financing"),P602,0)</x:f>
        <x:v>0</x:v>
      </x:c>
      <x:c r="AA602" s="24" t="n">
        <x:f>IF(AND(G602="GL.CASH",L602="financing"),Q602,0)</x:f>
        <x:v>0</x:v>
      </x:c>
    </x:row>
    <x:row r="603" ht="25" customHeight="1">
      <x:c r="A603" s="3" t="str">
        <x:v>ACT/VAT-REFUND-M05/5</x:v>
      </x:c>
      <x:c r="B603" s="3" t="str">
        <x:v>VAT-REFUND-M05</x:v>
      </x:c>
      <x:c r="C603" s="16" t="n">
        <x:v>5</x:v>
      </x:c>
      <x:c r="D603" s="30" t="n">
        <x:v>46517</x:v>
      </x:c>
      <x:c r="E603" s="30" t="n">
        <x:v>46478</x:v>
      </x:c>
      <x:c r="F603" s="30" t="n">
        <x:v>46517</x:v>
      </x:c>
      <x:c r="G603" s="3" t="str">
        <x:v>GL.CASH</x:v>
      </x:c>
      <x:c r="H603" s="3" t="str">
        <x:v>FIN</x:v>
      </x:c>
      <x:c r="I603" s="3" t="str">
        <x:v>TAX_AUTHORITY</x:v>
      </x:c>
      <x:c r="J603" s="3" t="str">
        <x:v>MAP.ACTUAL.VAT.SETTLE.DOM.REFUND.TAX_AUTHORITY.FIN</x:v>
      </x:c>
      <x:c r="K603" s="3" t="str">
        <x:v>VAT.DOM_PAID</x:v>
      </x:c>
      <x:c r="L603" s="3" t="str">
        <x:v>operating</x:v>
      </x:c>
      <x:c r="M603" s="3" t="str">
        <x:v>not_applicable</x:v>
      </x:c>
      <x:c r="N603" s="3" t="str">
        <x:v>not_applicable</x:v>
      </x:c>
      <x:c r="O603" s="3" t="str">
        <x:v>not_applicable</x:v>
      </x:c>
      <x:c r="P603" s="32" t="n">
        <x:v>128.25</x:v>
      </x:c>
      <x:c r="Q603" s="32" t="n">
        <x:v>0</x:v>
      </x:c>
      <x:c r="R603" s="24" t="n">
        <x:f>P603-Q603</x:f>
        <x:v>128.25</x:v>
      </x:c>
      <x:c r="S603" s="18" t="n">
        <x:f>'D03_Accounts'!D11</x:f>
        <x:v>0</x:v>
      </x:c>
      <x:c r="T603" s="24" t="n">
        <x:f>R603*S603</x:f>
        <x:v>0</x:v>
      </x:c>
      <x:c r="U603" s="25" t="str">
        <x:f>'D03_Mappings'!E268</x:f>
        <x:v>cash</x:v>
      </x:c>
      <x:c r="V603" s="24" t="str">
        <x:f>IF(I603="",IF(U603="people","PAYROLL","UNMAPPED"),I603)</x:f>
        <x:v>TAX_AUTHORITY</x:v>
      </x:c>
      <x:c r="W603" s="24" t="n">
        <x:f>IF(AND(G603="GL.CASH",L603="operating"),Q603,0)</x:f>
        <x:v>0</x:v>
      </x:c>
      <x:c r="X603" s="24" t="n">
        <x:f>IF(AND(G603="GL.CASH",L603="operating"),P603,0)</x:f>
        <x:v>128.25</x:v>
      </x:c>
      <x:c r="Y603" s="24" t="n">
        <x:f>IF(AND(G603="GL.CASH",L603="investing"),Q603-P603,0)</x:f>
        <x:v>0</x:v>
      </x:c>
      <x:c r="Z603" s="24" t="n">
        <x:f>IF(AND(G603="GL.CASH",L603="financing"),P603,0)</x:f>
        <x:v>0</x:v>
      </x:c>
      <x:c r="AA603" s="24" t="n">
        <x:f>IF(AND(G603="GL.CASH",L603="financing"),Q603,0)</x:f>
        <x:v>0</x:v>
      </x:c>
    </x:row>
    <x:row r="604" ht="25" customHeight="1">
      <x:c r="A604" s="3" t="str">
        <x:v>ACT/VAT-REFUND-M05/6</x:v>
      </x:c>
      <x:c r="B604" s="3" t="str">
        <x:v>VAT-REFUND-M05</x:v>
      </x:c>
      <x:c r="C604" s="16" t="n">
        <x:v>5</x:v>
      </x:c>
      <x:c r="D604" s="30" t="n">
        <x:v>46517</x:v>
      </x:c>
      <x:c r="E604" s="30" t="n">
        <x:v>46478</x:v>
      </x:c>
      <x:c r="F604" s="30" t="n">
        <x:v>46517</x:v>
      </x:c>
      <x:c r="G604" s="3" t="str">
        <x:v>GL.VAT.DOM_ASSET</x:v>
      </x:c>
      <x:c r="H604" s="3" t="str">
        <x:v>FIN</x:v>
      </x:c>
      <x:c r="I604" s="3" t="str">
        <x:v>TAX_AUTHORITY</x:v>
      </x:c>
      <x:c r="J604" s="3" t="str">
        <x:v>MAP.ACTUAL.VAT.SETTLE.DOM.REFUND.TAX_AUTHORITY.FIN</x:v>
      </x:c>
      <x:c r="K604" s="3" t="str">
        <x:v>VAT.DOM_PAID</x:v>
      </x:c>
      <x:c r="L604" s="3" t="str">
        <x:v>operating</x:v>
      </x:c>
      <x:c r="M604" s="3" t="str">
        <x:v>not_applicable</x:v>
      </x:c>
      <x:c r="N604" s="3" t="str">
        <x:v>not_applicable</x:v>
      </x:c>
      <x:c r="O604" s="3" t="str">
        <x:v>not_applicable</x:v>
      </x:c>
      <x:c r="P604" s="32" t="n">
        <x:v>0</x:v>
      </x:c>
      <x:c r="Q604" s="32" t="n">
        <x:v>128.25</x:v>
      </x:c>
      <x:c r="R604" s="24" t="n">
        <x:f>P604-Q604</x:f>
        <x:v>-128.25</x:v>
      </x:c>
      <x:c r="S604" s="18" t="n">
        <x:f>'D03_Accounts'!D15</x:f>
        <x:v>0</x:v>
      </x:c>
      <x:c r="T604" s="24" t="n">
        <x:f>R604*S604</x:f>
        <x:v>0</x:v>
      </x:c>
      <x:c r="U604" s="25" t="str">
        <x:f>'D03_Mappings'!E269</x:f>
        <x:v>tax_assets</x:v>
      </x:c>
      <x:c r="V604" s="24" t="str">
        <x:f>IF(I604="",IF(U604="people","PAYROLL","UNMAPPED"),I604)</x:f>
        <x:v>TAX_AUTHORITY</x:v>
      </x:c>
      <x:c r="W604" s="24" t="n">
        <x:f>IF(AND(G604="GL.CASH",L604="operating"),Q604,0)</x:f>
        <x:v>0</x:v>
      </x:c>
      <x:c r="X604" s="24" t="n">
        <x:f>IF(AND(G604="GL.CASH",L604="operating"),P604,0)</x:f>
        <x:v>0</x:v>
      </x:c>
      <x:c r="Y604" s="24" t="n">
        <x:f>IF(AND(G604="GL.CASH",L604="investing"),Q604-P604,0)</x:f>
        <x:v>0</x:v>
      </x:c>
      <x:c r="Z604" s="24" t="n">
        <x:f>IF(AND(G604="GL.CASH",L604="financing"),P604,0)</x:f>
        <x:v>0</x:v>
      </x:c>
      <x:c r="AA604" s="24" t="n">
        <x:f>IF(AND(G604="GL.CASH",L604="financing"),Q604,0)</x:f>
        <x:v>0</x:v>
      </x:c>
    </x:row>
    <x:row r="605" ht="25" customHeight="1">
      <x:c r="A605" s="3" t="str">
        <x:v>ACT/VAT-REFUND-M05/7</x:v>
      </x:c>
      <x:c r="B605" s="3" t="str">
        <x:v>VAT-REFUND-M05</x:v>
      </x:c>
      <x:c r="C605" s="16" t="n">
        <x:v>5</x:v>
      </x:c>
      <x:c r="D605" s="30" t="n">
        <x:v>46517</x:v>
      </x:c>
      <x:c r="E605" s="30" t="n">
        <x:v>46478</x:v>
      </x:c>
      <x:c r="F605" s="30" t="n">
        <x:v>46517</x:v>
      </x:c>
      <x:c r="G605" s="3" t="str">
        <x:v>GL.CASH</x:v>
      </x:c>
      <x:c r="H605" s="3" t="str">
        <x:v>PROD</x:v>
      </x:c>
      <x:c r="I605" s="3" t="str">
        <x:v>TAX_AUTHORITY</x:v>
      </x:c>
      <x:c r="J605" s="3" t="str">
        <x:v>MAP.ACTUAL.VAT.SETTLE.DOM.REFUND.TAX_AUTHORITY.PROD</x:v>
      </x:c>
      <x:c r="K605" s="3" t="str">
        <x:v>VAT.DOM_PAID</x:v>
      </x:c>
      <x:c r="L605" s="3" t="str">
        <x:v>operating</x:v>
      </x:c>
      <x:c r="M605" s="3" t="str">
        <x:v>not_applicable</x:v>
      </x:c>
      <x:c r="N605" s="3" t="str">
        <x:v>not_applicable</x:v>
      </x:c>
      <x:c r="O605" s="3" t="str">
        <x:v>not_applicable</x:v>
      </x:c>
      <x:c r="P605" s="32" t="n">
        <x:v>570</x:v>
      </x:c>
      <x:c r="Q605" s="32" t="n">
        <x:v>0</x:v>
      </x:c>
      <x:c r="R605" s="24" t="n">
        <x:f>P605-Q605</x:f>
        <x:v>570</x:v>
      </x:c>
      <x:c r="S605" s="18" t="n">
        <x:f>'D03_Accounts'!D11</x:f>
        <x:v>0</x:v>
      </x:c>
      <x:c r="T605" s="24" t="n">
        <x:f>R605*S605</x:f>
        <x:v>0</x:v>
      </x:c>
      <x:c r="U605" s="25" t="str">
        <x:f>'D03_Mappings'!E272</x:f>
        <x:v>cash</x:v>
      </x:c>
      <x:c r="V605" s="24" t="str">
        <x:f>IF(I605="",IF(U605="people","PAYROLL","UNMAPPED"),I605)</x:f>
        <x:v>TAX_AUTHORITY</x:v>
      </x:c>
      <x:c r="W605" s="24" t="n">
        <x:f>IF(AND(G605="GL.CASH",L605="operating"),Q605,0)</x:f>
        <x:v>0</x:v>
      </x:c>
      <x:c r="X605" s="24" t="n">
        <x:f>IF(AND(G605="GL.CASH",L605="operating"),P605,0)</x:f>
        <x:v>570</x:v>
      </x:c>
      <x:c r="Y605" s="24" t="n">
        <x:f>IF(AND(G605="GL.CASH",L605="investing"),Q605-P605,0)</x:f>
        <x:v>0</x:v>
      </x:c>
      <x:c r="Z605" s="24" t="n">
        <x:f>IF(AND(G605="GL.CASH",L605="financing"),P605,0)</x:f>
        <x:v>0</x:v>
      </x:c>
      <x:c r="AA605" s="24" t="n">
        <x:f>IF(AND(G605="GL.CASH",L605="financing"),Q605,0)</x:f>
        <x:v>0</x:v>
      </x:c>
    </x:row>
    <x:row r="606" ht="25" customHeight="1">
      <x:c r="A606" s="3" t="str">
        <x:v>ACT/VAT-REFUND-M05/8</x:v>
      </x:c>
      <x:c r="B606" s="3" t="str">
        <x:v>VAT-REFUND-M05</x:v>
      </x:c>
      <x:c r="C606" s="16" t="n">
        <x:v>5</x:v>
      </x:c>
      <x:c r="D606" s="30" t="n">
        <x:v>46517</x:v>
      </x:c>
      <x:c r="E606" s="30" t="n">
        <x:v>46478</x:v>
      </x:c>
      <x:c r="F606" s="30" t="n">
        <x:v>46517</x:v>
      </x:c>
      <x:c r="G606" s="3" t="str">
        <x:v>GL.VAT.DOM_ASSET</x:v>
      </x:c>
      <x:c r="H606" s="3" t="str">
        <x:v>PROD</x:v>
      </x:c>
      <x:c r="I606" s="3" t="str">
        <x:v>TAX_AUTHORITY</x:v>
      </x:c>
      <x:c r="J606" s="3" t="str">
        <x:v>MAP.ACTUAL.VAT.SETTLE.DOM.REFUND.TAX_AUTHORITY.PROD</x:v>
      </x:c>
      <x:c r="K606" s="3" t="str">
        <x:v>VAT.DOM_PAID</x:v>
      </x:c>
      <x:c r="L606" s="3" t="str">
        <x:v>operating</x:v>
      </x:c>
      <x:c r="M606" s="3" t="str">
        <x:v>not_applicable</x:v>
      </x:c>
      <x:c r="N606" s="3" t="str">
        <x:v>not_applicable</x:v>
      </x:c>
      <x:c r="O606" s="3" t="str">
        <x:v>not_applicable</x:v>
      </x:c>
      <x:c r="P606" s="32" t="n">
        <x:v>0</x:v>
      </x:c>
      <x:c r="Q606" s="32" t="n">
        <x:v>570</x:v>
      </x:c>
      <x:c r="R606" s="24" t="n">
        <x:f>P606-Q606</x:f>
        <x:v>-570</x:v>
      </x:c>
      <x:c r="S606" s="18" t="n">
        <x:f>'D03_Accounts'!D15</x:f>
        <x:v>0</x:v>
      </x:c>
      <x:c r="T606" s="24" t="n">
        <x:f>R606*S606</x:f>
        <x:v>0</x:v>
      </x:c>
      <x:c r="U606" s="25" t="str">
        <x:f>'D03_Mappings'!E273</x:f>
        <x:v>tax_assets</x:v>
      </x:c>
      <x:c r="V606" s="24" t="str">
        <x:f>IF(I606="",IF(U606="people","PAYROLL","UNMAPPED"),I606)</x:f>
        <x:v>TAX_AUTHORITY</x:v>
      </x:c>
      <x:c r="W606" s="24" t="n">
        <x:f>IF(AND(G606="GL.CASH",L606="operating"),Q606,0)</x:f>
        <x:v>0</x:v>
      </x:c>
      <x:c r="X606" s="24" t="n">
        <x:f>IF(AND(G606="GL.CASH",L606="operating"),P606,0)</x:f>
        <x:v>0</x:v>
      </x:c>
      <x:c r="Y606" s="24" t="n">
        <x:f>IF(AND(G606="GL.CASH",L606="investing"),Q606-P606,0)</x:f>
        <x:v>0</x:v>
      </x:c>
      <x:c r="Z606" s="24" t="n">
        <x:f>IF(AND(G606="GL.CASH",L606="financing"),P606,0)</x:f>
        <x:v>0</x:v>
      </x:c>
      <x:c r="AA606" s="24" t="n">
        <x:f>IF(AND(G606="GL.CASH",L606="financing"),Q606,0)</x:f>
        <x:v>0</x:v>
      </x:c>
    </x:row>
    <x:row r="607" ht="25" customHeight="1">
      <x:c r="A607" s="3" t="str">
        <x:v>ACT/BOOK-M05/1</x:v>
      </x:c>
      <x:c r="B607" s="3" t="str">
        <x:v>BOOK-M05</x:v>
      </x:c>
      <x:c r="C607" s="16" t="n">
        <x:v>5</x:v>
      </x:c>
      <x:c r="D607" s="30" t="n">
        <x:v>46527</x:v>
      </x:c>
      <x:c r="E607" s="30" t="n">
        <x:v>46508</x:v>
      </x:c>
      <x:c r="F607" s="30" t="n">
        <x:v>46557</x:v>
      </x:c>
      <x:c r="G607" s="3" t="str">
        <x:v>GL.OPEX.OPX.BOOKKEEP</x:v>
      </x:c>
      <x:c r="H607" s="3" t="str">
        <x:v>FIN</x:v>
      </x:c>
      <x:c r="I607" s="3" t="str">
        <x:v>V.ACCOUNTS</x:v>
      </x:c>
      <x:c r="J607" s="3" t="str">
        <x:v>MAP.ACTUAL.COST.OPX.BOOKKEEP.V.ACCOUNTS.FIN</x:v>
      </x:c>
      <x:c r="K607" s="3" t="str">
        <x:v>OPX.BOOKKEEP</x:v>
      </x:c>
      <x:c r="L607" s="3" t="str">
        <x:v>operating</x:v>
      </x:c>
      <x:c r="M607" s="3" t="str">
        <x:v>recurring</x:v>
      </x:c>
      <x:c r="N607" s="3" t="str">
        <x:v>committed</x:v>
      </x:c>
      <x:c r="O607" s="3" t="str">
        <x:v>fixed</x:v>
      </x:c>
      <x:c r="P607" s="32" t="n">
        <x:v>500</x:v>
      </x:c>
      <x:c r="Q607" s="32" t="n">
        <x:v>0</x:v>
      </x:c>
      <x:c r="R607" s="24" t="n">
        <x:f>P607-Q607</x:f>
        <x:v>500</x:v>
      </x:c>
      <x:c r="S607" s="18" t="n">
        <x:f>'D03_Accounts'!D54</x:f>
        <x:v>1</x:v>
      </x:c>
      <x:c r="T607" s="24" t="n">
        <x:f>R607*S607</x:f>
        <x:v>500</x:v>
      </x:c>
      <x:c r="U607" s="25" t="str">
        <x:f>'D03_Mappings'!E36</x:f>
        <x:v>operating_expense</x:v>
      </x:c>
      <x:c r="V607" s="24" t="str">
        <x:f>IF(I607="",IF(U607="people","PAYROLL","UNMAPPED"),I607)</x:f>
        <x:v>V.ACCOUNTS</x:v>
      </x:c>
      <x:c r="W607" s="24" t="n">
        <x:f>IF(AND(G607="GL.CASH",L607="operating"),Q607,0)</x:f>
        <x:v>0</x:v>
      </x:c>
      <x:c r="X607" s="24" t="n">
        <x:f>IF(AND(G607="GL.CASH",L607="operating"),P607,0)</x:f>
        <x:v>0</x:v>
      </x:c>
      <x:c r="Y607" s="24" t="n">
        <x:f>IF(AND(G607="GL.CASH",L607="investing"),Q607-P607,0)</x:f>
        <x:v>0</x:v>
      </x:c>
      <x:c r="Z607" s="24" t="n">
        <x:f>IF(AND(G607="GL.CASH",L607="financing"),P607,0)</x:f>
        <x:v>0</x:v>
      </x:c>
      <x:c r="AA607" s="24" t="n">
        <x:f>IF(AND(G607="GL.CASH",L607="financing"),Q607,0)</x:f>
        <x:v>0</x:v>
      </x:c>
    </x:row>
    <x:row r="608" ht="25" customHeight="1">
      <x:c r="A608" s="3" t="str">
        <x:v>ACT/BOOK-M05/2</x:v>
      </x:c>
      <x:c r="B608" s="3" t="str">
        <x:v>BOOK-M05</x:v>
      </x:c>
      <x:c r="C608" s="16" t="n">
        <x:v>5</x:v>
      </x:c>
      <x:c r="D608" s="30" t="n">
        <x:v>46527</x:v>
      </x:c>
      <x:c r="E608" s="30" t="n">
        <x:v>46508</x:v>
      </x:c>
      <x:c r="F608" s="30" t="n">
        <x:v>46557</x:v>
      </x:c>
      <x:c r="G608" s="3" t="str">
        <x:v>GL.VAT.DOM_ASSET</x:v>
      </x:c>
      <x:c r="H608" s="3" t="str">
        <x:v>FIN</x:v>
      </x:c>
      <x:c r="I608" s="3" t="str">
        <x:v>V.ACCOUNTS</x:v>
      </x:c>
      <x:c r="J608" s="3" t="str">
        <x:v>MAP.ACTUAL.COST.OPX.BOOKKEEP.V.ACCOUNTS.FIN</x:v>
      </x:c>
      <x:c r="K608" s="3" t="str">
        <x:v>OPX.BOOKKEEP</x:v>
      </x:c>
      <x:c r="L608" s="3" t="str">
        <x:v>operating</x:v>
      </x:c>
      <x:c r="M608" s="3" t="str">
        <x:v>not_applicable</x:v>
      </x:c>
      <x:c r="N608" s="3" t="str">
        <x:v>not_applicable</x:v>
      </x:c>
      <x:c r="O608" s="3" t="str">
        <x:v>not_applicable</x:v>
      </x:c>
      <x:c r="P608" s="32" t="n">
        <x:v>95</x:v>
      </x:c>
      <x:c r="Q608" s="32" t="n">
        <x:v>0</x:v>
      </x:c>
      <x:c r="R608" s="24" t="n">
        <x:f>P608-Q608</x:f>
        <x:v>95</x:v>
      </x:c>
      <x:c r="S608" s="18" t="n">
        <x:f>'D03_Accounts'!D15</x:f>
        <x:v>0</x:v>
      </x:c>
      <x:c r="T608" s="24" t="n">
        <x:f>R608*S608</x:f>
        <x:v>0</x:v>
      </x:c>
      <x:c r="U608" s="25" t="str">
        <x:f>'D03_Mappings'!E37</x:f>
        <x:v>tax_assets</x:v>
      </x:c>
      <x:c r="V608" s="24" t="str">
        <x:f>IF(I608="",IF(U608="people","PAYROLL","UNMAPPED"),I608)</x:f>
        <x:v>V.ACCOUNTS</x:v>
      </x:c>
      <x:c r="W608" s="24" t="n">
        <x:f>IF(AND(G608="GL.CASH",L608="operating"),Q608,0)</x:f>
        <x:v>0</x:v>
      </x:c>
      <x:c r="X608" s="24" t="n">
        <x:f>IF(AND(G608="GL.CASH",L608="operating"),P608,0)</x:f>
        <x:v>0</x:v>
      </x:c>
      <x:c r="Y608" s="24" t="n">
        <x:f>IF(AND(G608="GL.CASH",L608="investing"),Q608-P608,0)</x:f>
        <x:v>0</x:v>
      </x:c>
      <x:c r="Z608" s="24" t="n">
        <x:f>IF(AND(G608="GL.CASH",L608="financing"),P608,0)</x:f>
        <x:v>0</x:v>
      </x:c>
      <x:c r="AA608" s="24" t="n">
        <x:f>IF(AND(G608="GL.CASH",L608="financing"),Q608,0)</x:f>
        <x:v>0</x:v>
      </x:c>
    </x:row>
    <x:row r="609" ht="25" customHeight="1">
      <x:c r="A609" s="3" t="str">
        <x:v>ACT/BOOK-M05/3</x:v>
      </x:c>
      <x:c r="B609" s="3" t="str">
        <x:v>BOOK-M05</x:v>
      </x:c>
      <x:c r="C609" s="16" t="n">
        <x:v>5</x:v>
      </x:c>
      <x:c r="D609" s="30" t="n">
        <x:v>46527</x:v>
      </x:c>
      <x:c r="E609" s="30" t="n">
        <x:v>46508</x:v>
      </x:c>
      <x:c r="F609" s="30" t="n">
        <x:v>46557</x:v>
      </x:c>
      <x:c r="G609" s="3" t="str">
        <x:v>GL.AP.SUPPLIER</x:v>
      </x:c>
      <x:c r="H609" s="3" t="str">
        <x:v>FIN</x:v>
      </x:c>
      <x:c r="I609" s="3" t="str">
        <x:v>V.ACCOUNTS</x:v>
      </x:c>
      <x:c r="J609" s="3" t="str">
        <x:v>MAP.ACTUAL.COST.OPX.BOOKKEEP.V.ACCOUNTS.FIN</x:v>
      </x:c>
      <x:c r="K609" s="3" t="str">
        <x:v>OPX.BOOKKEEP</x:v>
      </x:c>
      <x:c r="L609" s="3" t="str">
        <x:v>operating</x:v>
      </x:c>
      <x:c r="M609" s="3" t="str">
        <x:v>not_applicable</x:v>
      </x:c>
      <x:c r="N609" s="3" t="str">
        <x:v>not_applicable</x:v>
      </x:c>
      <x:c r="O609" s="3" t="str">
        <x:v>not_applicable</x:v>
      </x:c>
      <x:c r="P609" s="32" t="n">
        <x:v>0</x:v>
      </x:c>
      <x:c r="Q609" s="32" t="n">
        <x:v>595</x:v>
      </x:c>
      <x:c r="R609" s="24" t="n">
        <x:f>P609-Q609</x:f>
        <x:v>-595</x:v>
      </x:c>
      <x:c r="S609" s="18" t="n">
        <x:f>'D03_Accounts'!D23</x:f>
        <x:v>0</x:v>
      </x:c>
      <x:c r="T609" s="24" t="n">
        <x:f>R609*S609</x:f>
        <x:v>0</x:v>
      </x:c>
      <x:c r="U609" s="25" t="str">
        <x:f>'D03_Mappings'!E38</x:f>
        <x:v>ap</x:v>
      </x:c>
      <x:c r="V609" s="24" t="str">
        <x:f>IF(I609="",IF(U609="people","PAYROLL","UNMAPPED"),I609)</x:f>
        <x:v>V.ACCOUNTS</x:v>
      </x:c>
      <x:c r="W609" s="24" t="n">
        <x:f>IF(AND(G609="GL.CASH",L609="operating"),Q609,0)</x:f>
        <x:v>0</x:v>
      </x:c>
      <x:c r="X609" s="24" t="n">
        <x:f>IF(AND(G609="GL.CASH",L609="operating"),P609,0)</x:f>
        <x:v>0</x:v>
      </x:c>
      <x:c r="Y609" s="24" t="n">
        <x:f>IF(AND(G609="GL.CASH",L609="investing"),Q609-P609,0)</x:f>
        <x:v>0</x:v>
      </x:c>
      <x:c r="Z609" s="24" t="n">
        <x:f>IF(AND(G609="GL.CASH",L609="financing"),P609,0)</x:f>
        <x:v>0</x:v>
      </x:c>
      <x:c r="AA609" s="24" t="n">
        <x:f>IF(AND(G609="GL.CASH",L609="financing"),Q609,0)</x:f>
        <x:v>0</x:v>
      </x:c>
    </x:row>
    <x:row r="610" ht="25" customHeight="1">
      <x:c r="A610" s="3" t="str">
        <x:v>ACT/CHAMBER-M05/1</x:v>
      </x:c>
      <x:c r="B610" s="3" t="str">
        <x:v>CHAMBER-M05</x:v>
      </x:c>
      <x:c r="C610" s="16" t="n">
        <x:v>5</x:v>
      </x:c>
      <x:c r="D610" s="30" t="n">
        <x:v>46527</x:v>
      </x:c>
      <x:c r="E610" s="30" t="n">
        <x:v>46508</x:v>
      </x:c>
      <x:c r="F610" s="30" t="n">
        <x:v>46557</x:v>
      </x:c>
      <x:c r="G610" s="3" t="str">
        <x:v>GL.OPEX.OPX.IHK</x:v>
      </x:c>
      <x:c r="H610" s="3" t="str">
        <x:v>CORP</x:v>
      </x:c>
      <x:c r="I610" s="3" t="str">
        <x:v>V.CHAMBER</x:v>
      </x:c>
      <x:c r="J610" s="3" t="str">
        <x:v>MAP.ACTUAL.COST.OPX.IHK.V.CHAMBER.CORP</x:v>
      </x:c>
      <x:c r="K610" s="3" t="str">
        <x:v>OPX.IHK</x:v>
      </x:c>
      <x:c r="L610" s="3" t="str">
        <x:v>operating</x:v>
      </x:c>
      <x:c r="M610" s="3" t="str">
        <x:v>recurring</x:v>
      </x:c>
      <x:c r="N610" s="3" t="str">
        <x:v>committed</x:v>
      </x:c>
      <x:c r="O610" s="3" t="str">
        <x:v>fixed</x:v>
      </x:c>
      <x:c r="P610" s="32" t="n">
        <x:v>9.17</x:v>
      </x:c>
      <x:c r="Q610" s="32" t="n">
        <x:v>0</x:v>
      </x:c>
      <x:c r="R610" s="24" t="n">
        <x:f>P610-Q610</x:f>
        <x:v>9.17</x:v>
      </x:c>
      <x:c r="S610" s="18" t="n">
        <x:f>'D03_Accounts'!D59</x:f>
        <x:v>1</x:v>
      </x:c>
      <x:c r="T610" s="24" t="n">
        <x:f>R610*S610</x:f>
        <x:v>9.17</x:v>
      </x:c>
      <x:c r="U610" s="25" t="str">
        <x:f>'D03_Mappings'!E47</x:f>
        <x:v>operating_expense</x:v>
      </x:c>
      <x:c r="V610" s="24" t="str">
        <x:f>IF(I610="",IF(U610="people","PAYROLL","UNMAPPED"),I610)</x:f>
        <x:v>V.CHAMBER</x:v>
      </x:c>
      <x:c r="W610" s="24" t="n">
        <x:f>IF(AND(G610="GL.CASH",L610="operating"),Q610,0)</x:f>
        <x:v>0</x:v>
      </x:c>
      <x:c r="X610" s="24" t="n">
        <x:f>IF(AND(G610="GL.CASH",L610="operating"),P610,0)</x:f>
        <x:v>0</x:v>
      </x:c>
      <x:c r="Y610" s="24" t="n">
        <x:f>IF(AND(G610="GL.CASH",L610="investing"),Q610-P610,0)</x:f>
        <x:v>0</x:v>
      </x:c>
      <x:c r="Z610" s="24" t="n">
        <x:f>IF(AND(G610="GL.CASH",L610="financing"),P610,0)</x:f>
        <x:v>0</x:v>
      </x:c>
      <x:c r="AA610" s="24" t="n">
        <x:f>IF(AND(G610="GL.CASH",L610="financing"),Q610,0)</x:f>
        <x:v>0</x:v>
      </x:c>
    </x:row>
    <x:row r="611" ht="25" customHeight="1">
      <x:c r="A611" s="3" t="str">
        <x:v>ACT/CHAMBER-M05/2</x:v>
      </x:c>
      <x:c r="B611" s="3" t="str">
        <x:v>CHAMBER-M05</x:v>
      </x:c>
      <x:c r="C611" s="16" t="n">
        <x:v>5</x:v>
      </x:c>
      <x:c r="D611" s="30" t="n">
        <x:v>46527</x:v>
      </x:c>
      <x:c r="E611" s="30" t="n">
        <x:v>46508</x:v>
      </x:c>
      <x:c r="F611" s="30" t="n">
        <x:v>46557</x:v>
      </x:c>
      <x:c r="G611" s="3" t="str">
        <x:v>GL.AP.SUPPLIER</x:v>
      </x:c>
      <x:c r="H611" s="3" t="str">
        <x:v>CORP</x:v>
      </x:c>
      <x:c r="I611" s="3" t="str">
        <x:v>V.CHAMBER</x:v>
      </x:c>
      <x:c r="J611" s="3" t="str">
        <x:v>MAP.ACTUAL.COST.OPX.IHK.V.CHAMBER.CORP</x:v>
      </x:c>
      <x:c r="K611" s="3" t="str">
        <x:v>OPX.IHK</x:v>
      </x:c>
      <x:c r="L611" s="3" t="str">
        <x:v>operating</x:v>
      </x:c>
      <x:c r="M611" s="3" t="str">
        <x:v>not_applicable</x:v>
      </x:c>
      <x:c r="N611" s="3" t="str">
        <x:v>not_applicable</x:v>
      </x:c>
      <x:c r="O611" s="3" t="str">
        <x:v>not_applicable</x:v>
      </x:c>
      <x:c r="P611" s="32" t="n">
        <x:v>0</x:v>
      </x:c>
      <x:c r="Q611" s="32" t="n">
        <x:v>9.17</x:v>
      </x:c>
      <x:c r="R611" s="24" t="n">
        <x:f>P611-Q611</x:f>
        <x:v>-9.17</x:v>
      </x:c>
      <x:c r="S611" s="18" t="n">
        <x:f>'D03_Accounts'!D23</x:f>
        <x:v>0</x:v>
      </x:c>
      <x:c r="T611" s="24" t="n">
        <x:f>R611*S611</x:f>
        <x:v>0</x:v>
      </x:c>
      <x:c r="U611" s="25" t="str">
        <x:f>'D03_Mappings'!E48</x:f>
        <x:v>ap</x:v>
      </x:c>
      <x:c r="V611" s="24" t="str">
        <x:f>IF(I611="",IF(U611="people","PAYROLL","UNMAPPED"),I611)</x:f>
        <x:v>V.CHAMBER</x:v>
      </x:c>
      <x:c r="W611" s="24" t="n">
        <x:f>IF(AND(G611="GL.CASH",L611="operating"),Q611,0)</x:f>
        <x:v>0</x:v>
      </x:c>
      <x:c r="X611" s="24" t="n">
        <x:f>IF(AND(G611="GL.CASH",L611="operating"),P611,0)</x:f>
        <x:v>0</x:v>
      </x:c>
      <x:c r="Y611" s="24" t="n">
        <x:f>IF(AND(G611="GL.CASH",L611="investing"),Q611-P611,0)</x:f>
        <x:v>0</x:v>
      </x:c>
      <x:c r="Z611" s="24" t="n">
        <x:f>IF(AND(G611="GL.CASH",L611="financing"),P611,0)</x:f>
        <x:v>0</x:v>
      </x:c>
      <x:c r="AA611" s="24" t="n">
        <x:f>IF(AND(G611="GL.CASH",L611="financing"),Q611,0)</x:f>
        <x:v>0</x:v>
      </x:c>
    </x:row>
    <x:row r="612" ht="25" customHeight="1">
      <x:c r="A612" s="3" t="str">
        <x:v>ACT/CLOUD-M05/1</x:v>
      </x:c>
      <x:c r="B612" s="3" t="str">
        <x:v>CLOUD-M05</x:v>
      </x:c>
      <x:c r="C612" s="16" t="n">
        <x:v>5</x:v>
      </x:c>
      <x:c r="D612" s="30" t="n">
        <x:v>46527</x:v>
      </x:c>
      <x:c r="E612" s="30" t="n">
        <x:v>46508</x:v>
      </x:c>
      <x:c r="F612" s="30" t="n">
        <x:v>46557</x:v>
      </x:c>
      <x:c r="G612" s="3" t="str">
        <x:v>GL.COGS.CLOUD_FIXED</x:v>
      </x:c>
      <x:c r="H612" s="3" t="str">
        <x:v>ENG</x:v>
      </x:c>
      <x:c r="I612" s="3" t="str">
        <x:v>V.CLOUD</x:v>
      </x:c>
      <x:c r="J612" s="3" t="str">
        <x:v>MAP.ACTUAL.COST.RC.COGS.CLOUD_FIXED.V.CLOUD.ENG</x:v>
      </x:c>
      <x:c r="K612" s="3" t="str">
        <x:v>COGS.CLOUD_FIXED</x:v>
      </x:c>
      <x:c r="L612" s="3" t="str">
        <x:v>operating</x:v>
      </x:c>
      <x:c r="M612" s="3" t="str">
        <x:v>recurring</x:v>
      </x:c>
      <x:c r="N612" s="3" t="str">
        <x:v>committed</x:v>
      </x:c>
      <x:c r="O612" s="3" t="str">
        <x:v>fixed</x:v>
      </x:c>
      <x:c r="P612" s="32" t="n">
        <x:v>1500</x:v>
      </x:c>
      <x:c r="Q612" s="32" t="n">
        <x:v>0</x:v>
      </x:c>
      <x:c r="R612" s="24" t="n">
        <x:f>P612-Q612</x:f>
        <x:v>1500</x:v>
      </x:c>
      <x:c r="S612" s="18" t="n">
        <x:f>'D03_Accounts'!D77</x:f>
        <x:v>1</x:v>
      </x:c>
      <x:c r="T612" s="24" t="n">
        <x:f>R612*S612</x:f>
        <x:v>1500</x:v>
      </x:c>
      <x:c r="U612" s="25" t="str">
        <x:f>'D03_Mappings'!E105</x:f>
        <x:v>cost_of_revenue</x:v>
      </x:c>
      <x:c r="V612" s="24" t="str">
        <x:f>IF(I612="",IF(U612="people","PAYROLL","UNMAPPED"),I612)</x:f>
        <x:v>V.CLOUD</x:v>
      </x:c>
      <x:c r="W612" s="24" t="n">
        <x:f>IF(AND(G612="GL.CASH",L612="operating"),Q612,0)</x:f>
        <x:v>0</x:v>
      </x:c>
      <x:c r="X612" s="24" t="n">
        <x:f>IF(AND(G612="GL.CASH",L612="operating"),P612,0)</x:f>
        <x:v>0</x:v>
      </x:c>
      <x:c r="Y612" s="24" t="n">
        <x:f>IF(AND(G612="GL.CASH",L612="investing"),Q612-P612,0)</x:f>
        <x:v>0</x:v>
      </x:c>
      <x:c r="Z612" s="24" t="n">
        <x:f>IF(AND(G612="GL.CASH",L612="financing"),P612,0)</x:f>
        <x:v>0</x:v>
      </x:c>
      <x:c r="AA612" s="24" t="n">
        <x:f>IF(AND(G612="GL.CASH",L612="financing"),Q612,0)</x:f>
        <x:v>0</x:v>
      </x:c>
    </x:row>
    <x:row r="613" ht="25" customHeight="1">
      <x:c r="A613" s="3" t="str">
        <x:v>ACT/CLOUD-M05/2</x:v>
      </x:c>
      <x:c r="B613" s="3" t="str">
        <x:v>CLOUD-M05</x:v>
      </x:c>
      <x:c r="C613" s="16" t="n">
        <x:v>5</x:v>
      </x:c>
      <x:c r="D613" s="30" t="n">
        <x:v>46527</x:v>
      </x:c>
      <x:c r="E613" s="30" t="n">
        <x:v>46508</x:v>
      </x:c>
      <x:c r="F613" s="30" t="n">
        <x:v>46557</x:v>
      </x:c>
      <x:c r="G613" s="3" t="str">
        <x:v>GL.VAT.DOM_ASSET</x:v>
      </x:c>
      <x:c r="H613" s="3" t="str">
        <x:v>ENG</x:v>
      </x:c>
      <x:c r="I613" s="3" t="str">
        <x:v>V.CLOUD</x:v>
      </x:c>
      <x:c r="J613" s="3" t="str">
        <x:v>MAP.ACTUAL.COST.RC.COGS.CLOUD_FIXED.V.CLOUD.ENG</x:v>
      </x:c>
      <x:c r="K613" s="3" t="str">
        <x:v>COGS.CLOUD_FIXED</x:v>
      </x:c>
      <x:c r="L613" s="3" t="str">
        <x:v>operating</x:v>
      </x:c>
      <x:c r="M613" s="3" t="str">
        <x:v>not_applicable</x:v>
      </x:c>
      <x:c r="N613" s="3" t="str">
        <x:v>not_applicable</x:v>
      </x:c>
      <x:c r="O613" s="3" t="str">
        <x:v>not_applicable</x:v>
      </x:c>
      <x:c r="P613" s="32" t="n">
        <x:v>285</x:v>
      </x:c>
      <x:c r="Q613" s="32" t="n">
        <x:v>0</x:v>
      </x:c>
      <x:c r="R613" s="24" t="n">
        <x:f>P613-Q613</x:f>
        <x:v>285</x:v>
      </x:c>
      <x:c r="S613" s="18" t="n">
        <x:f>'D03_Accounts'!D15</x:f>
        <x:v>0</x:v>
      </x:c>
      <x:c r="T613" s="24" t="n">
        <x:f>R613*S613</x:f>
        <x:v>0</x:v>
      </x:c>
      <x:c r="U613" s="25" t="str">
        <x:f>'D03_Mappings'!E106</x:f>
        <x:v>tax_assets</x:v>
      </x:c>
      <x:c r="V613" s="24" t="str">
        <x:f>IF(I613="",IF(U613="people","PAYROLL","UNMAPPED"),I613)</x:f>
        <x:v>V.CLOUD</x:v>
      </x:c>
      <x:c r="W613" s="24" t="n">
        <x:f>IF(AND(G613="GL.CASH",L613="operating"),Q613,0)</x:f>
        <x:v>0</x:v>
      </x:c>
      <x:c r="X613" s="24" t="n">
        <x:f>IF(AND(G613="GL.CASH",L613="operating"),P613,0)</x:f>
        <x:v>0</x:v>
      </x:c>
      <x:c r="Y613" s="24" t="n">
        <x:f>IF(AND(G613="GL.CASH",L613="investing"),Q613-P613,0)</x:f>
        <x:v>0</x:v>
      </x:c>
      <x:c r="Z613" s="24" t="n">
        <x:f>IF(AND(G613="GL.CASH",L613="financing"),P613,0)</x:f>
        <x:v>0</x:v>
      </x:c>
      <x:c r="AA613" s="24" t="n">
        <x:f>IF(AND(G613="GL.CASH",L613="financing"),Q613,0)</x:f>
        <x:v>0</x:v>
      </x:c>
    </x:row>
    <x:row r="614" ht="25" customHeight="1">
      <x:c r="A614" s="3" t="str">
        <x:v>ACT/CLOUD-M05/3</x:v>
      </x:c>
      <x:c r="B614" s="3" t="str">
        <x:v>CLOUD-M05</x:v>
      </x:c>
      <x:c r="C614" s="16" t="n">
        <x:v>5</x:v>
      </x:c>
      <x:c r="D614" s="30" t="n">
        <x:v>46527</x:v>
      </x:c>
      <x:c r="E614" s="30" t="n">
        <x:v>46508</x:v>
      </x:c>
      <x:c r="F614" s="30" t="n">
        <x:v>46557</x:v>
      </x:c>
      <x:c r="G614" s="3" t="str">
        <x:v>GL.AP.SUPPLIER</x:v>
      </x:c>
      <x:c r="H614" s="3" t="str">
        <x:v>ENG</x:v>
      </x:c>
      <x:c r="I614" s="3" t="str">
        <x:v>V.CLOUD</x:v>
      </x:c>
      <x:c r="J614" s="3" t="str">
        <x:v>MAP.ACTUAL.COST.RC.COGS.CLOUD_FIXED.V.CLOUD.ENG</x:v>
      </x:c>
      <x:c r="K614" s="3" t="str">
        <x:v>COGS.CLOUD_FIXED</x:v>
      </x:c>
      <x:c r="L614" s="3" t="str">
        <x:v>operating</x:v>
      </x:c>
      <x:c r="M614" s="3" t="str">
        <x:v>not_applicable</x:v>
      </x:c>
      <x:c r="N614" s="3" t="str">
        <x:v>not_applicable</x:v>
      </x:c>
      <x:c r="O614" s="3" t="str">
        <x:v>not_applicable</x:v>
      </x:c>
      <x:c r="P614" s="32" t="n">
        <x:v>0</x:v>
      </x:c>
      <x:c r="Q614" s="32" t="n">
        <x:v>1500</x:v>
      </x:c>
      <x:c r="R614" s="24" t="n">
        <x:f>P614-Q614</x:f>
        <x:v>-1500</x:v>
      </x:c>
      <x:c r="S614" s="18" t="n">
        <x:f>'D03_Accounts'!D23</x:f>
        <x:v>0</x:v>
      </x:c>
      <x:c r="T614" s="24" t="n">
        <x:f>R614*S614</x:f>
        <x:v>0</x:v>
      </x:c>
      <x:c r="U614" s="25" t="str">
        <x:f>'D03_Mappings'!E107</x:f>
        <x:v>ap</x:v>
      </x:c>
      <x:c r="V614" s="24" t="str">
        <x:f>IF(I614="",IF(U614="people","PAYROLL","UNMAPPED"),I614)</x:f>
        <x:v>V.CLOUD</x:v>
      </x:c>
      <x:c r="W614" s="24" t="n">
        <x:f>IF(AND(G614="GL.CASH",L614="operating"),Q614,0)</x:f>
        <x:v>0</x:v>
      </x:c>
      <x:c r="X614" s="24" t="n">
        <x:f>IF(AND(G614="GL.CASH",L614="operating"),P614,0)</x:f>
        <x:v>0</x:v>
      </x:c>
      <x:c r="Y614" s="24" t="n">
        <x:f>IF(AND(G614="GL.CASH",L614="investing"),Q614-P614,0)</x:f>
        <x:v>0</x:v>
      </x:c>
      <x:c r="Z614" s="24" t="n">
        <x:f>IF(AND(G614="GL.CASH",L614="financing"),P614,0)</x:f>
        <x:v>0</x:v>
      </x:c>
      <x:c r="AA614" s="24" t="n">
        <x:f>IF(AND(G614="GL.CASH",L614="financing"),Q614,0)</x:f>
        <x:v>0</x:v>
      </x:c>
    </x:row>
    <x:row r="615" ht="25" customHeight="1">
      <x:c r="A615" s="3" t="str">
        <x:v>ACT/CLOUD-M05/4</x:v>
      </x:c>
      <x:c r="B615" s="3" t="str">
        <x:v>CLOUD-M05</x:v>
      </x:c>
      <x:c r="C615" s="16" t="n">
        <x:v>5</x:v>
      </x:c>
      <x:c r="D615" s="30" t="n">
        <x:v>46527</x:v>
      </x:c>
      <x:c r="E615" s="30" t="n">
        <x:v>46508</x:v>
      </x:c>
      <x:c r="F615" s="30" t="n">
        <x:v>46557</x:v>
      </x:c>
      <x:c r="G615" s="3" t="str">
        <x:v>GL.VAT.DOM_LIAB</x:v>
      </x:c>
      <x:c r="H615" s="3" t="str">
        <x:v>ENG</x:v>
      </x:c>
      <x:c r="I615" s="3" t="str">
        <x:v>V.CLOUD</x:v>
      </x:c>
      <x:c r="J615" s="3" t="str">
        <x:v>MAP.ACTUAL.COST.RC.COGS.CLOUD_FIXED.V.CLOUD.ENG</x:v>
      </x:c>
      <x:c r="K615" s="3" t="str">
        <x:v>COGS.CLOUD_FIXED</x:v>
      </x:c>
      <x:c r="L615" s="3" t="str">
        <x:v>operating</x:v>
      </x:c>
      <x:c r="M615" s="3" t="str">
        <x:v>not_applicable</x:v>
      </x:c>
      <x:c r="N615" s="3" t="str">
        <x:v>not_applicable</x:v>
      </x:c>
      <x:c r="O615" s="3" t="str">
        <x:v>not_applicable</x:v>
      </x:c>
      <x:c r="P615" s="32" t="n">
        <x:v>0</x:v>
      </x:c>
      <x:c r="Q615" s="32" t="n">
        <x:v>285</x:v>
      </x:c>
      <x:c r="R615" s="24" t="n">
        <x:f>P615-Q615</x:f>
        <x:v>-285</x:v>
      </x:c>
      <x:c r="S615" s="18" t="n">
        <x:f>'D03_Accounts'!D29</x:f>
        <x:v>0</x:v>
      </x:c>
      <x:c r="T615" s="24" t="n">
        <x:f>R615*S615</x:f>
        <x:v>0</x:v>
      </x:c>
      <x:c r="U615" s="25" t="str">
        <x:f>'D03_Mappings'!E108</x:f>
        <x:v>tax_liabilities</x:v>
      </x:c>
      <x:c r="V615" s="24" t="str">
        <x:f>IF(I615="",IF(U615="people","PAYROLL","UNMAPPED"),I615)</x:f>
        <x:v>V.CLOUD</x:v>
      </x:c>
      <x:c r="W615" s="24" t="n">
        <x:f>IF(AND(G615="GL.CASH",L615="operating"),Q615,0)</x:f>
        <x:v>0</x:v>
      </x:c>
      <x:c r="X615" s="24" t="n">
        <x:f>IF(AND(G615="GL.CASH",L615="operating"),P615,0)</x:f>
        <x:v>0</x:v>
      </x:c>
      <x:c r="Y615" s="24" t="n">
        <x:f>IF(AND(G615="GL.CASH",L615="investing"),Q615-P615,0)</x:f>
        <x:v>0</x:v>
      </x:c>
      <x:c r="Z615" s="24" t="n">
        <x:f>IF(AND(G615="GL.CASH",L615="financing"),P615,0)</x:f>
        <x:v>0</x:v>
      </x:c>
      <x:c r="AA615" s="24" t="n">
        <x:f>IF(AND(G615="GL.CASH",L615="financing"),Q615,0)</x:f>
        <x:v>0</x:v>
      </x:c>
    </x:row>
    <x:row r="616" ht="25" customHeight="1">
      <x:c r="A616" s="3" t="str">
        <x:v>ACT/DATA-M05/1</x:v>
      </x:c>
      <x:c r="B616" s="3" t="str">
        <x:v>DATA-M05</x:v>
      </x:c>
      <x:c r="C616" s="16" t="n">
        <x:v>5</x:v>
      </x:c>
      <x:c r="D616" s="30" t="n">
        <x:v>46527</x:v>
      </x:c>
      <x:c r="E616" s="30" t="n">
        <x:v>46508</x:v>
      </x:c>
      <x:c r="F616" s="30" t="n">
        <x:v>46557</x:v>
      </x:c>
      <x:c r="G616" s="3" t="str">
        <x:v>GL.COGS.MDATA</x:v>
      </x:c>
      <x:c r="H616" s="3" t="str">
        <x:v>ENG</x:v>
      </x:c>
      <x:c r="I616" s="3" t="str">
        <x:v>V.DATA</x:v>
      </x:c>
      <x:c r="J616" s="3" t="str">
        <x:v>MAP.ACTUAL.COST.RC.COGS.MDATA.V.DATA.ENG</x:v>
      </x:c>
      <x:c r="K616" s="3" t="str">
        <x:v>COGS.MDATA</x:v>
      </x:c>
      <x:c r="L616" s="3" t="str">
        <x:v>operating</x:v>
      </x:c>
      <x:c r="M616" s="3" t="str">
        <x:v>recurring</x:v>
      </x:c>
      <x:c r="N616" s="3" t="str">
        <x:v>committed</x:v>
      </x:c>
      <x:c r="O616" s="3" t="str">
        <x:v>fixed</x:v>
      </x:c>
      <x:c r="P616" s="32" t="n">
        <x:v>433.91</x:v>
      </x:c>
      <x:c r="Q616" s="32" t="n">
        <x:v>0</x:v>
      </x:c>
      <x:c r="R616" s="24" t="n">
        <x:f>P616-Q616</x:f>
        <x:v>433.91</x:v>
      </x:c>
      <x:c r="S616" s="18" t="n">
        <x:f>'D03_Accounts'!D79</x:f>
        <x:v>1</x:v>
      </x:c>
      <x:c r="T616" s="24" t="n">
        <x:f>R616*S616</x:f>
        <x:v>433.91</x:v>
      </x:c>
      <x:c r="U616" s="25" t="str">
        <x:f>'D03_Mappings'!E109</x:f>
        <x:v>cost_of_revenue</x:v>
      </x:c>
      <x:c r="V616" s="24" t="str">
        <x:f>IF(I616="",IF(U616="people","PAYROLL","UNMAPPED"),I616)</x:f>
        <x:v>V.DATA</x:v>
      </x:c>
      <x:c r="W616" s="24" t="n">
        <x:f>IF(AND(G616="GL.CASH",L616="operating"),Q616,0)</x:f>
        <x:v>0</x:v>
      </x:c>
      <x:c r="X616" s="24" t="n">
        <x:f>IF(AND(G616="GL.CASH",L616="operating"),P616,0)</x:f>
        <x:v>0</x:v>
      </x:c>
      <x:c r="Y616" s="24" t="n">
        <x:f>IF(AND(G616="GL.CASH",L616="investing"),Q616-P616,0)</x:f>
        <x:v>0</x:v>
      </x:c>
      <x:c r="Z616" s="24" t="n">
        <x:f>IF(AND(G616="GL.CASH",L616="financing"),P616,0)</x:f>
        <x:v>0</x:v>
      </x:c>
      <x:c r="AA616" s="24" t="n">
        <x:f>IF(AND(G616="GL.CASH",L616="financing"),Q616,0)</x:f>
        <x:v>0</x:v>
      </x:c>
    </x:row>
    <x:row r="617" ht="25" customHeight="1">
      <x:c r="A617" s="3" t="str">
        <x:v>ACT/DATA-M05/2</x:v>
      </x:c>
      <x:c r="B617" s="3" t="str">
        <x:v>DATA-M05</x:v>
      </x:c>
      <x:c r="C617" s="16" t="n">
        <x:v>5</x:v>
      </x:c>
      <x:c r="D617" s="30" t="n">
        <x:v>46527</x:v>
      </x:c>
      <x:c r="E617" s="30" t="n">
        <x:v>46508</x:v>
      </x:c>
      <x:c r="F617" s="30" t="n">
        <x:v>46557</x:v>
      </x:c>
      <x:c r="G617" s="3" t="str">
        <x:v>GL.VAT.DOM_ASSET</x:v>
      </x:c>
      <x:c r="H617" s="3" t="str">
        <x:v>ENG</x:v>
      </x:c>
      <x:c r="I617" s="3" t="str">
        <x:v>V.DATA</x:v>
      </x:c>
      <x:c r="J617" s="3" t="str">
        <x:v>MAP.ACTUAL.COST.RC.COGS.MDATA.V.DATA.ENG</x:v>
      </x:c>
      <x:c r="K617" s="3" t="str">
        <x:v>COGS.MDATA</x:v>
      </x:c>
      <x:c r="L617" s="3" t="str">
        <x:v>operating</x:v>
      </x:c>
      <x:c r="M617" s="3" t="str">
        <x:v>not_applicable</x:v>
      </x:c>
      <x:c r="N617" s="3" t="str">
        <x:v>not_applicable</x:v>
      </x:c>
      <x:c r="O617" s="3" t="str">
        <x:v>not_applicable</x:v>
      </x:c>
      <x:c r="P617" s="32" t="n">
        <x:v>82.44</x:v>
      </x:c>
      <x:c r="Q617" s="32" t="n">
        <x:v>0</x:v>
      </x:c>
      <x:c r="R617" s="24" t="n">
        <x:f>P617-Q617</x:f>
        <x:v>82.44</x:v>
      </x:c>
      <x:c r="S617" s="18" t="n">
        <x:f>'D03_Accounts'!D15</x:f>
        <x:v>0</x:v>
      </x:c>
      <x:c r="T617" s="24" t="n">
        <x:f>R617*S617</x:f>
        <x:v>0</x:v>
      </x:c>
      <x:c r="U617" s="25" t="str">
        <x:f>'D03_Mappings'!E110</x:f>
        <x:v>tax_assets</x:v>
      </x:c>
      <x:c r="V617" s="24" t="str">
        <x:f>IF(I617="",IF(U617="people","PAYROLL","UNMAPPED"),I617)</x:f>
        <x:v>V.DATA</x:v>
      </x:c>
      <x:c r="W617" s="24" t="n">
        <x:f>IF(AND(G617="GL.CASH",L617="operating"),Q617,0)</x:f>
        <x:v>0</x:v>
      </x:c>
      <x:c r="X617" s="24" t="n">
        <x:f>IF(AND(G617="GL.CASH",L617="operating"),P617,0)</x:f>
        <x:v>0</x:v>
      </x:c>
      <x:c r="Y617" s="24" t="n">
        <x:f>IF(AND(G617="GL.CASH",L617="investing"),Q617-P617,0)</x:f>
        <x:v>0</x:v>
      </x:c>
      <x:c r="Z617" s="24" t="n">
        <x:f>IF(AND(G617="GL.CASH",L617="financing"),P617,0)</x:f>
        <x:v>0</x:v>
      </x:c>
      <x:c r="AA617" s="24" t="n">
        <x:f>IF(AND(G617="GL.CASH",L617="financing"),Q617,0)</x:f>
        <x:v>0</x:v>
      </x:c>
    </x:row>
    <x:row r="618" ht="25" customHeight="1">
      <x:c r="A618" s="3" t="str">
        <x:v>ACT/DATA-M05/3</x:v>
      </x:c>
      <x:c r="B618" s="3" t="str">
        <x:v>DATA-M05</x:v>
      </x:c>
      <x:c r="C618" s="16" t="n">
        <x:v>5</x:v>
      </x:c>
      <x:c r="D618" s="30" t="n">
        <x:v>46527</x:v>
      </x:c>
      <x:c r="E618" s="30" t="n">
        <x:v>46508</x:v>
      </x:c>
      <x:c r="F618" s="30" t="n">
        <x:v>46557</x:v>
      </x:c>
      <x:c r="G618" s="3" t="str">
        <x:v>GL.AP.SUPPLIER</x:v>
      </x:c>
      <x:c r="H618" s="3" t="str">
        <x:v>ENG</x:v>
      </x:c>
      <x:c r="I618" s="3" t="str">
        <x:v>V.DATA</x:v>
      </x:c>
      <x:c r="J618" s="3" t="str">
        <x:v>MAP.ACTUAL.COST.RC.COGS.MDATA.V.DATA.ENG</x:v>
      </x:c>
      <x:c r="K618" s="3" t="str">
        <x:v>COGS.MDATA</x:v>
      </x:c>
      <x:c r="L618" s="3" t="str">
        <x:v>operating</x:v>
      </x:c>
      <x:c r="M618" s="3" t="str">
        <x:v>not_applicable</x:v>
      </x:c>
      <x:c r="N618" s="3" t="str">
        <x:v>not_applicable</x:v>
      </x:c>
      <x:c r="O618" s="3" t="str">
        <x:v>not_applicable</x:v>
      </x:c>
      <x:c r="P618" s="32" t="n">
        <x:v>0</x:v>
      </x:c>
      <x:c r="Q618" s="32" t="n">
        <x:v>433.91</x:v>
      </x:c>
      <x:c r="R618" s="24" t="n">
        <x:f>P618-Q618</x:f>
        <x:v>-433.91</x:v>
      </x:c>
      <x:c r="S618" s="18" t="n">
        <x:f>'D03_Accounts'!D23</x:f>
        <x:v>0</x:v>
      </x:c>
      <x:c r="T618" s="24" t="n">
        <x:f>R618*S618</x:f>
        <x:v>0</x:v>
      </x:c>
      <x:c r="U618" s="25" t="str">
        <x:f>'D03_Mappings'!E111</x:f>
        <x:v>ap</x:v>
      </x:c>
      <x:c r="V618" s="24" t="str">
        <x:f>IF(I618="",IF(U618="people","PAYROLL","UNMAPPED"),I618)</x:f>
        <x:v>V.DATA</x:v>
      </x:c>
      <x:c r="W618" s="24" t="n">
        <x:f>IF(AND(G618="GL.CASH",L618="operating"),Q618,0)</x:f>
        <x:v>0</x:v>
      </x:c>
      <x:c r="X618" s="24" t="n">
        <x:f>IF(AND(G618="GL.CASH",L618="operating"),P618,0)</x:f>
        <x:v>0</x:v>
      </x:c>
      <x:c r="Y618" s="24" t="n">
        <x:f>IF(AND(G618="GL.CASH",L618="investing"),Q618-P618,0)</x:f>
        <x:v>0</x:v>
      </x:c>
      <x:c r="Z618" s="24" t="n">
        <x:f>IF(AND(G618="GL.CASH",L618="financing"),P618,0)</x:f>
        <x:v>0</x:v>
      </x:c>
      <x:c r="AA618" s="24" t="n">
        <x:f>IF(AND(G618="GL.CASH",L618="financing"),Q618,0)</x:f>
        <x:v>0</x:v>
      </x:c>
    </x:row>
    <x:row r="619" ht="25" customHeight="1">
      <x:c r="A619" s="3" t="str">
        <x:v>ACT/DATA-M05/4</x:v>
      </x:c>
      <x:c r="B619" s="3" t="str">
        <x:v>DATA-M05</x:v>
      </x:c>
      <x:c r="C619" s="16" t="n">
        <x:v>5</x:v>
      </x:c>
      <x:c r="D619" s="30" t="n">
        <x:v>46527</x:v>
      </x:c>
      <x:c r="E619" s="30" t="n">
        <x:v>46508</x:v>
      </x:c>
      <x:c r="F619" s="30" t="n">
        <x:v>46557</x:v>
      </x:c>
      <x:c r="G619" s="3" t="str">
        <x:v>GL.VAT.DOM_LIAB</x:v>
      </x:c>
      <x:c r="H619" s="3" t="str">
        <x:v>ENG</x:v>
      </x:c>
      <x:c r="I619" s="3" t="str">
        <x:v>V.DATA</x:v>
      </x:c>
      <x:c r="J619" s="3" t="str">
        <x:v>MAP.ACTUAL.COST.RC.COGS.MDATA.V.DATA.ENG</x:v>
      </x:c>
      <x:c r="K619" s="3" t="str">
        <x:v>COGS.MDATA</x:v>
      </x:c>
      <x:c r="L619" s="3" t="str">
        <x:v>operating</x:v>
      </x:c>
      <x:c r="M619" s="3" t="str">
        <x:v>not_applicable</x:v>
      </x:c>
      <x:c r="N619" s="3" t="str">
        <x:v>not_applicable</x:v>
      </x:c>
      <x:c r="O619" s="3" t="str">
        <x:v>not_applicable</x:v>
      </x:c>
      <x:c r="P619" s="32" t="n">
        <x:v>0</x:v>
      </x:c>
      <x:c r="Q619" s="32" t="n">
        <x:v>82.44</x:v>
      </x:c>
      <x:c r="R619" s="24" t="n">
        <x:f>P619-Q619</x:f>
        <x:v>-82.44</x:v>
      </x:c>
      <x:c r="S619" s="18" t="n">
        <x:f>'D03_Accounts'!D29</x:f>
        <x:v>0</x:v>
      </x:c>
      <x:c r="T619" s="24" t="n">
        <x:f>R619*S619</x:f>
        <x:v>0</x:v>
      </x:c>
      <x:c r="U619" s="25" t="str">
        <x:f>'D03_Mappings'!E112</x:f>
        <x:v>tax_liabilities</x:v>
      </x:c>
      <x:c r="V619" s="24" t="str">
        <x:f>IF(I619="",IF(U619="people","PAYROLL","UNMAPPED"),I619)</x:f>
        <x:v>V.DATA</x:v>
      </x:c>
      <x:c r="W619" s="24" t="n">
        <x:f>IF(AND(G619="GL.CASH",L619="operating"),Q619,0)</x:f>
        <x:v>0</x:v>
      </x:c>
      <x:c r="X619" s="24" t="n">
        <x:f>IF(AND(G619="GL.CASH",L619="operating"),P619,0)</x:f>
        <x:v>0</x:v>
      </x:c>
      <x:c r="Y619" s="24" t="n">
        <x:f>IF(AND(G619="GL.CASH",L619="investing"),Q619-P619,0)</x:f>
        <x:v>0</x:v>
      </x:c>
      <x:c r="Z619" s="24" t="n">
        <x:f>IF(AND(G619="GL.CASH",L619="financing"),P619,0)</x:f>
        <x:v>0</x:v>
      </x:c>
      <x:c r="AA619" s="24" t="n">
        <x:f>IF(AND(G619="GL.CASH",L619="financing"),Q619,0)</x:f>
        <x:v>0</x:v>
      </x:c>
    </x:row>
    <x:row r="620" ht="25" customHeight="1">
      <x:c r="A620" s="3" t="str">
        <x:v>ACT/DESK-M05/1</x:v>
      </x:c>
      <x:c r="B620" s="3" t="str">
        <x:v>DESK-M05</x:v>
      </x:c>
      <x:c r="C620" s="16" t="n">
        <x:v>5</x:v>
      </x:c>
      <x:c r="D620" s="30" t="n">
        <x:v>46527</x:v>
      </x:c>
      <x:c r="E620" s="30" t="n">
        <x:v>46508</x:v>
      </x:c>
      <x:c r="F620" s="30" t="n">
        <x:v>46557</x:v>
      </x:c>
      <x:c r="G620" s="3" t="str">
        <x:v>GL.OPEX.OPX.DESK</x:v>
      </x:c>
      <x:c r="H620" s="3" t="str">
        <x:v>CORP</x:v>
      </x:c>
      <x:c r="I620" s="3" t="str">
        <x:v>V.WORKSPACE</x:v>
      </x:c>
      <x:c r="J620" s="3" t="str">
        <x:v>MAP.ACTUAL.COST.OPX.DESK.V.WORKSPACE.CORP</x:v>
      </x:c>
      <x:c r="K620" s="3" t="str">
        <x:v>OPX.DESK</x:v>
      </x:c>
      <x:c r="L620" s="3" t="str">
        <x:v>operating</x:v>
      </x:c>
      <x:c r="M620" s="3" t="str">
        <x:v>recurring</x:v>
      </x:c>
      <x:c r="N620" s="3" t="str">
        <x:v>committed</x:v>
      </x:c>
      <x:c r="O620" s="3" t="str">
        <x:v>fixed</x:v>
      </x:c>
      <x:c r="P620" s="32" t="n">
        <x:v>2392</x:v>
      </x:c>
      <x:c r="Q620" s="32" t="n">
        <x:v>0</x:v>
      </x:c>
      <x:c r="R620" s="24" t="n">
        <x:f>P620-Q620</x:f>
        <x:v>2392</x:v>
      </x:c>
      <x:c r="S620" s="18" t="n">
        <x:f>'D03_Accounts'!D49</x:f>
        <x:v>1</x:v>
      </x:c>
      <x:c r="T620" s="24" t="n">
        <x:f>R620*S620</x:f>
        <x:v>2392</x:v>
      </x:c>
      <x:c r="U620" s="25" t="str">
        <x:f>'D03_Mappings'!E39</x:f>
        <x:v>operating_expense</x:v>
      </x:c>
      <x:c r="V620" s="24" t="str">
        <x:f>IF(I620="",IF(U620="people","PAYROLL","UNMAPPED"),I620)</x:f>
        <x:v>V.WORKSPACE</x:v>
      </x:c>
      <x:c r="W620" s="24" t="n">
        <x:f>IF(AND(G620="GL.CASH",L620="operating"),Q620,0)</x:f>
        <x:v>0</x:v>
      </x:c>
      <x:c r="X620" s="24" t="n">
        <x:f>IF(AND(G620="GL.CASH",L620="operating"),P620,0)</x:f>
        <x:v>0</x:v>
      </x:c>
      <x:c r="Y620" s="24" t="n">
        <x:f>IF(AND(G620="GL.CASH",L620="investing"),Q620-P620,0)</x:f>
        <x:v>0</x:v>
      </x:c>
      <x:c r="Z620" s="24" t="n">
        <x:f>IF(AND(G620="GL.CASH",L620="financing"),P620,0)</x:f>
        <x:v>0</x:v>
      </x:c>
      <x:c r="AA620" s="24" t="n">
        <x:f>IF(AND(G620="GL.CASH",L620="financing"),Q620,0)</x:f>
        <x:v>0</x:v>
      </x:c>
    </x:row>
    <x:row r="621" ht="25" customHeight="1">
      <x:c r="A621" s="3" t="str">
        <x:v>ACT/DESK-M05/2</x:v>
      </x:c>
      <x:c r="B621" s="3" t="str">
        <x:v>DESK-M05</x:v>
      </x:c>
      <x:c r="C621" s="16" t="n">
        <x:v>5</x:v>
      </x:c>
      <x:c r="D621" s="30" t="n">
        <x:v>46527</x:v>
      </x:c>
      <x:c r="E621" s="30" t="n">
        <x:v>46508</x:v>
      </x:c>
      <x:c r="F621" s="30" t="n">
        <x:v>46557</x:v>
      </x:c>
      <x:c r="G621" s="3" t="str">
        <x:v>GL.VAT.DOM_ASSET</x:v>
      </x:c>
      <x:c r="H621" s="3" t="str">
        <x:v>CORP</x:v>
      </x:c>
      <x:c r="I621" s="3" t="str">
        <x:v>V.WORKSPACE</x:v>
      </x:c>
      <x:c r="J621" s="3" t="str">
        <x:v>MAP.ACTUAL.COST.OPX.DESK.V.WORKSPACE.CORP</x:v>
      </x:c>
      <x:c r="K621" s="3" t="str">
        <x:v>OPX.DESK</x:v>
      </x:c>
      <x:c r="L621" s="3" t="str">
        <x:v>operating</x:v>
      </x:c>
      <x:c r="M621" s="3" t="str">
        <x:v>not_applicable</x:v>
      </x:c>
      <x:c r="N621" s="3" t="str">
        <x:v>not_applicable</x:v>
      </x:c>
      <x:c r="O621" s="3" t="str">
        <x:v>not_applicable</x:v>
      </x:c>
      <x:c r="P621" s="32" t="n">
        <x:v>454.48</x:v>
      </x:c>
      <x:c r="Q621" s="32" t="n">
        <x:v>0</x:v>
      </x:c>
      <x:c r="R621" s="24" t="n">
        <x:f>P621-Q621</x:f>
        <x:v>454.48</x:v>
      </x:c>
      <x:c r="S621" s="18" t="n">
        <x:f>'D03_Accounts'!D15</x:f>
        <x:v>0</x:v>
      </x:c>
      <x:c r="T621" s="24" t="n">
        <x:f>R621*S621</x:f>
        <x:v>0</x:v>
      </x:c>
      <x:c r="U621" s="25" t="str">
        <x:f>'D03_Mappings'!E40</x:f>
        <x:v>tax_assets</x:v>
      </x:c>
      <x:c r="V621" s="24" t="str">
        <x:f>IF(I621="",IF(U621="people","PAYROLL","UNMAPPED"),I621)</x:f>
        <x:v>V.WORKSPACE</x:v>
      </x:c>
      <x:c r="W621" s="24" t="n">
        <x:f>IF(AND(G621="GL.CASH",L621="operating"),Q621,0)</x:f>
        <x:v>0</x:v>
      </x:c>
      <x:c r="X621" s="24" t="n">
        <x:f>IF(AND(G621="GL.CASH",L621="operating"),P621,0)</x:f>
        <x:v>0</x:v>
      </x:c>
      <x:c r="Y621" s="24" t="n">
        <x:f>IF(AND(G621="GL.CASH",L621="investing"),Q621-P621,0)</x:f>
        <x:v>0</x:v>
      </x:c>
      <x:c r="Z621" s="24" t="n">
        <x:f>IF(AND(G621="GL.CASH",L621="financing"),P621,0)</x:f>
        <x:v>0</x:v>
      </x:c>
      <x:c r="AA621" s="24" t="n">
        <x:f>IF(AND(G621="GL.CASH",L621="financing"),Q621,0)</x:f>
        <x:v>0</x:v>
      </x:c>
    </x:row>
    <x:row r="622" ht="25" customHeight="1">
      <x:c r="A622" s="3" t="str">
        <x:v>ACT/DESK-M05/3</x:v>
      </x:c>
      <x:c r="B622" s="3" t="str">
        <x:v>DESK-M05</x:v>
      </x:c>
      <x:c r="C622" s="16" t="n">
        <x:v>5</x:v>
      </x:c>
      <x:c r="D622" s="30" t="n">
        <x:v>46527</x:v>
      </x:c>
      <x:c r="E622" s="30" t="n">
        <x:v>46508</x:v>
      </x:c>
      <x:c r="F622" s="30" t="n">
        <x:v>46557</x:v>
      </x:c>
      <x:c r="G622" s="3" t="str">
        <x:v>GL.AP.SUPPLIER</x:v>
      </x:c>
      <x:c r="H622" s="3" t="str">
        <x:v>CORP</x:v>
      </x:c>
      <x:c r="I622" s="3" t="str">
        <x:v>V.WORKSPACE</x:v>
      </x:c>
      <x:c r="J622" s="3" t="str">
        <x:v>MAP.ACTUAL.COST.OPX.DESK.V.WORKSPACE.CORP</x:v>
      </x:c>
      <x:c r="K622" s="3" t="str">
        <x:v>OPX.DESK</x:v>
      </x:c>
      <x:c r="L622" s="3" t="str">
        <x:v>operating</x:v>
      </x:c>
      <x:c r="M622" s="3" t="str">
        <x:v>not_applicable</x:v>
      </x:c>
      <x:c r="N622" s="3" t="str">
        <x:v>not_applicable</x:v>
      </x:c>
      <x:c r="O622" s="3" t="str">
        <x:v>not_applicable</x:v>
      </x:c>
      <x:c r="P622" s="32" t="n">
        <x:v>0</x:v>
      </x:c>
      <x:c r="Q622" s="32" t="n">
        <x:v>2846.48</x:v>
      </x:c>
      <x:c r="R622" s="24" t="n">
        <x:f>P622-Q622</x:f>
        <x:v>-2846.48</x:v>
      </x:c>
      <x:c r="S622" s="18" t="n">
        <x:f>'D03_Accounts'!D23</x:f>
        <x:v>0</x:v>
      </x:c>
      <x:c r="T622" s="24" t="n">
        <x:f>R622*S622</x:f>
        <x:v>0</x:v>
      </x:c>
      <x:c r="U622" s="25" t="str">
        <x:f>'D03_Mappings'!E41</x:f>
        <x:v>ap</x:v>
      </x:c>
      <x:c r="V622" s="24" t="str">
        <x:f>IF(I622="",IF(U622="people","PAYROLL","UNMAPPED"),I622)</x:f>
        <x:v>V.WORKSPACE</x:v>
      </x:c>
      <x:c r="W622" s="24" t="n">
        <x:f>IF(AND(G622="GL.CASH",L622="operating"),Q622,0)</x:f>
        <x:v>0</x:v>
      </x:c>
      <x:c r="X622" s="24" t="n">
        <x:f>IF(AND(G622="GL.CASH",L622="operating"),P622,0)</x:f>
        <x:v>0</x:v>
      </x:c>
      <x:c r="Y622" s="24" t="n">
        <x:f>IF(AND(G622="GL.CASH",L622="investing"),Q622-P622,0)</x:f>
        <x:v>0</x:v>
      </x:c>
      <x:c r="Z622" s="24" t="n">
        <x:f>IF(AND(G622="GL.CASH",L622="financing"),P622,0)</x:f>
        <x:v>0</x:v>
      </x:c>
      <x:c r="AA622" s="24" t="n">
        <x:f>IF(AND(G622="GL.CASH",L622="financing"),Q622,0)</x:f>
        <x:v>0</x:v>
      </x:c>
    </x:row>
    <x:row r="623" ht="25" customHeight="1">
      <x:c r="A623" s="3" t="str">
        <x:v>ACT/DORA-M05/1</x:v>
      </x:c>
      <x:c r="B623" s="3" t="str">
        <x:v>DORA-M05</x:v>
      </x:c>
      <x:c r="C623" s="16" t="n">
        <x:v>5</x:v>
      </x:c>
      <x:c r="D623" s="30" t="n">
        <x:v>46527</x:v>
      </x:c>
      <x:c r="E623" s="30" t="n">
        <x:v>46508</x:v>
      </x:c>
      <x:c r="F623" s="30" t="n">
        <x:v>46557</x:v>
      </x:c>
      <x:c r="G623" s="3" t="str">
        <x:v>GL.OPEX.REG.DORA_SETUP</x:v>
      </x:c>
      <x:c r="H623" s="3" t="str">
        <x:v>COMP</x:v>
      </x:c>
      <x:c r="I623" s="3" t="str">
        <x:v>V.DORA</x:v>
      </x:c>
      <x:c r="J623" s="3" t="str">
        <x:v>MAP.ACTUAL.COST.REG.DORA_SETUP.V.DORA.COMP</x:v>
      </x:c>
      <x:c r="K623" s="3" t="str">
        <x:v>OPX.REG.DORA_SETUP</x:v>
      </x:c>
      <x:c r="L623" s="3" t="str">
        <x:v>operating</x:v>
      </x:c>
      <x:c r="M623" s="3" t="str">
        <x:v>one_off</x:v>
      </x:c>
      <x:c r="N623" s="3" t="str">
        <x:v>committed</x:v>
      </x:c>
      <x:c r="O623" s="3" t="str">
        <x:v>fixed</x:v>
      </x:c>
      <x:c r="P623" s="32" t="n">
        <x:v>11111.11</x:v>
      </x:c>
      <x:c r="Q623" s="32" t="n">
        <x:v>0</x:v>
      </x:c>
      <x:c r="R623" s="24" t="n">
        <x:f>P623-Q623</x:f>
        <x:v>11111.11</x:v>
      </x:c>
      <x:c r="S623" s="18" t="n">
        <x:f>'D03_Accounts'!D83</x:f>
        <x:v>1</x:v>
      </x:c>
      <x:c r="T623" s="24" t="n">
        <x:f>R623*S623</x:f>
        <x:v>11111.11</x:v>
      </x:c>
      <x:c r="U623" s="25" t="str">
        <x:f>'D03_Mappings'!E133</x:f>
        <x:v>operating_expense</x:v>
      </x:c>
      <x:c r="V623" s="24" t="str">
        <x:f>IF(I623="",IF(U623="people","PAYROLL","UNMAPPED"),I623)</x:f>
        <x:v>V.DORA</x:v>
      </x:c>
      <x:c r="W623" s="24" t="n">
        <x:f>IF(AND(G623="GL.CASH",L623="operating"),Q623,0)</x:f>
        <x:v>0</x:v>
      </x:c>
      <x:c r="X623" s="24" t="n">
        <x:f>IF(AND(G623="GL.CASH",L623="operating"),P623,0)</x:f>
        <x:v>0</x:v>
      </x:c>
      <x:c r="Y623" s="24" t="n">
        <x:f>IF(AND(G623="GL.CASH",L623="investing"),Q623-P623,0)</x:f>
        <x:v>0</x:v>
      </x:c>
      <x:c r="Z623" s="24" t="n">
        <x:f>IF(AND(G623="GL.CASH",L623="financing"),P623,0)</x:f>
        <x:v>0</x:v>
      </x:c>
      <x:c r="AA623" s="24" t="n">
        <x:f>IF(AND(G623="GL.CASH",L623="financing"),Q623,0)</x:f>
        <x:v>0</x:v>
      </x:c>
    </x:row>
    <x:row r="624" ht="25" customHeight="1">
      <x:c r="A624" s="3" t="str">
        <x:v>ACT/DORA-M05/2</x:v>
      </x:c>
      <x:c r="B624" s="3" t="str">
        <x:v>DORA-M05</x:v>
      </x:c>
      <x:c r="C624" s="16" t="n">
        <x:v>5</x:v>
      </x:c>
      <x:c r="D624" s="30" t="n">
        <x:v>46527</x:v>
      </x:c>
      <x:c r="E624" s="30" t="n">
        <x:v>46508</x:v>
      </x:c>
      <x:c r="F624" s="30" t="n">
        <x:v>46557</x:v>
      </x:c>
      <x:c r="G624" s="3" t="str">
        <x:v>GL.VAT.DOM_ASSET</x:v>
      </x:c>
      <x:c r="H624" s="3" t="str">
        <x:v>COMP</x:v>
      </x:c>
      <x:c r="I624" s="3" t="str">
        <x:v>V.DORA</x:v>
      </x:c>
      <x:c r="J624" s="3" t="str">
        <x:v>MAP.ACTUAL.COST.REG.DORA_SETUP.V.DORA.COMP</x:v>
      </x:c>
      <x:c r="K624" s="3" t="str">
        <x:v>OPX.REG.DORA_SETUP</x:v>
      </x:c>
      <x:c r="L624" s="3" t="str">
        <x:v>operating</x:v>
      </x:c>
      <x:c r="M624" s="3" t="str">
        <x:v>not_applicable</x:v>
      </x:c>
      <x:c r="N624" s="3" t="str">
        <x:v>not_applicable</x:v>
      </x:c>
      <x:c r="O624" s="3" t="str">
        <x:v>not_applicable</x:v>
      </x:c>
      <x:c r="P624" s="32" t="n">
        <x:v>2111.11</x:v>
      </x:c>
      <x:c r="Q624" s="32" t="n">
        <x:v>0</x:v>
      </x:c>
      <x:c r="R624" s="24" t="n">
        <x:f>P624-Q624</x:f>
        <x:v>2111.11</x:v>
      </x:c>
      <x:c r="S624" s="18" t="n">
        <x:f>'D03_Accounts'!D15</x:f>
        <x:v>0</x:v>
      </x:c>
      <x:c r="T624" s="24" t="n">
        <x:f>R624*S624</x:f>
        <x:v>0</x:v>
      </x:c>
      <x:c r="U624" s="25" t="str">
        <x:f>'D03_Mappings'!E134</x:f>
        <x:v>tax_assets</x:v>
      </x:c>
      <x:c r="V624" s="24" t="str">
        <x:f>IF(I624="",IF(U624="people","PAYROLL","UNMAPPED"),I624)</x:f>
        <x:v>V.DORA</x:v>
      </x:c>
      <x:c r="W624" s="24" t="n">
        <x:f>IF(AND(G624="GL.CASH",L624="operating"),Q624,0)</x:f>
        <x:v>0</x:v>
      </x:c>
      <x:c r="X624" s="24" t="n">
        <x:f>IF(AND(G624="GL.CASH",L624="operating"),P624,0)</x:f>
        <x:v>0</x:v>
      </x:c>
      <x:c r="Y624" s="24" t="n">
        <x:f>IF(AND(G624="GL.CASH",L624="investing"),Q624-P624,0)</x:f>
        <x:v>0</x:v>
      </x:c>
      <x:c r="Z624" s="24" t="n">
        <x:f>IF(AND(G624="GL.CASH",L624="financing"),P624,0)</x:f>
        <x:v>0</x:v>
      </x:c>
      <x:c r="AA624" s="24" t="n">
        <x:f>IF(AND(G624="GL.CASH",L624="financing"),Q624,0)</x:f>
        <x:v>0</x:v>
      </x:c>
    </x:row>
    <x:row r="625" ht="25" customHeight="1">
      <x:c r="A625" s="3" t="str">
        <x:v>ACT/DORA-M05/3</x:v>
      </x:c>
      <x:c r="B625" s="3" t="str">
        <x:v>DORA-M05</x:v>
      </x:c>
      <x:c r="C625" s="16" t="n">
        <x:v>5</x:v>
      </x:c>
      <x:c r="D625" s="30" t="n">
        <x:v>46527</x:v>
      </x:c>
      <x:c r="E625" s="30" t="n">
        <x:v>46508</x:v>
      </x:c>
      <x:c r="F625" s="30" t="n">
        <x:v>46557</x:v>
      </x:c>
      <x:c r="G625" s="3" t="str">
        <x:v>GL.AP.SUPPLIER</x:v>
      </x:c>
      <x:c r="H625" s="3" t="str">
        <x:v>COMP</x:v>
      </x:c>
      <x:c r="I625" s="3" t="str">
        <x:v>V.DORA</x:v>
      </x:c>
      <x:c r="J625" s="3" t="str">
        <x:v>MAP.ACTUAL.COST.REG.DORA_SETUP.V.DORA.COMP</x:v>
      </x:c>
      <x:c r="K625" s="3" t="str">
        <x:v>OPX.REG.DORA_SETUP</x:v>
      </x:c>
      <x:c r="L625" s="3" t="str">
        <x:v>operating</x:v>
      </x:c>
      <x:c r="M625" s="3" t="str">
        <x:v>not_applicable</x:v>
      </x:c>
      <x:c r="N625" s="3" t="str">
        <x:v>not_applicable</x:v>
      </x:c>
      <x:c r="O625" s="3" t="str">
        <x:v>not_applicable</x:v>
      </x:c>
      <x:c r="P625" s="32" t="n">
        <x:v>0</x:v>
      </x:c>
      <x:c r="Q625" s="32" t="n">
        <x:v>13222.22</x:v>
      </x:c>
      <x:c r="R625" s="24" t="n">
        <x:f>P625-Q625</x:f>
        <x:v>-13222.22</x:v>
      </x:c>
      <x:c r="S625" s="18" t="n">
        <x:f>'D03_Accounts'!D23</x:f>
        <x:v>0</x:v>
      </x:c>
      <x:c r="T625" s="24" t="n">
        <x:f>R625*S625</x:f>
        <x:v>0</x:v>
      </x:c>
      <x:c r="U625" s="25" t="str">
        <x:f>'D03_Mappings'!E135</x:f>
        <x:v>ap</x:v>
      </x:c>
      <x:c r="V625" s="24" t="str">
        <x:f>IF(I625="",IF(U625="people","PAYROLL","UNMAPPED"),I625)</x:f>
        <x:v>V.DORA</x:v>
      </x:c>
      <x:c r="W625" s="24" t="n">
        <x:f>IF(AND(G625="GL.CASH",L625="operating"),Q625,0)</x:f>
        <x:v>0</x:v>
      </x:c>
      <x:c r="X625" s="24" t="n">
        <x:f>IF(AND(G625="GL.CASH",L625="operating"),P625,0)</x:f>
        <x:v>0</x:v>
      </x:c>
      <x:c r="Y625" s="24" t="n">
        <x:f>IF(AND(G625="GL.CASH",L625="investing"),Q625-P625,0)</x:f>
        <x:v>0</x:v>
      </x:c>
      <x:c r="Z625" s="24" t="n">
        <x:f>IF(AND(G625="GL.CASH",L625="financing"),P625,0)</x:f>
        <x:v>0</x:v>
      </x:c>
      <x:c r="AA625" s="24" t="n">
        <x:f>IF(AND(G625="GL.CASH",L625="financing"),Q625,0)</x:f>
        <x:v>0</x:v>
      </x:c>
    </x:row>
    <x:row r="626" ht="25" customHeight="1">
      <x:c r="A626" s="3" t="str">
        <x:v>ACT/HIRE-P08/1</x:v>
      </x:c>
      <x:c r="B626" s="3" t="str">
        <x:v>HIRE-P08</x:v>
      </x:c>
      <x:c r="C626" s="16" t="n">
        <x:v>5</x:v>
      </x:c>
      <x:c r="D626" s="30" t="n">
        <x:v>46527</x:v>
      </x:c>
      <x:c r="E626" s="30" t="n">
        <x:v>46508</x:v>
      </x:c>
      <x:c r="F626" s="30" t="n">
        <x:v>46557</x:v>
      </x:c>
      <x:c r="G626" s="3" t="str">
        <x:v>GL.OPEX.PPL.RECRUIT</x:v>
      </x:c>
      <x:c r="H626" s="3" t="str">
        <x:v>ENG</x:v>
      </x:c>
      <x:c r="I626" s="3" t="str">
        <x:v>V.RECRUIT</x:v>
      </x:c>
      <x:c r="J626" s="3" t="str">
        <x:v>MAP.ACTUAL.COST.PPL.RECRUIT.ENG.V.RECRUIT.ENG</x:v>
      </x:c>
      <x:c r="K626" s="3" t="str">
        <x:v>OPX.RECRUIT</x:v>
      </x:c>
      <x:c r="L626" s="3" t="str">
        <x:v>operating</x:v>
      </x:c>
      <x:c r="M626" s="3" t="str">
        <x:v>one_off</x:v>
      </x:c>
      <x:c r="N626" s="3" t="str">
        <x:v>committed</x:v>
      </x:c>
      <x:c r="O626" s="3" t="str">
        <x:v>variable</x:v>
      </x:c>
      <x:c r="P626" s="32" t="n">
        <x:v>500</x:v>
      </x:c>
      <x:c r="Q626" s="32" t="n">
        <x:v>0</x:v>
      </x:c>
      <x:c r="R626" s="24" t="n">
        <x:f>P626-Q626</x:f>
        <x:v>500</x:v>
      </x:c>
      <x:c r="S626" s="18" t="n">
        <x:f>'D03_Accounts'!D67</x:f>
        <x:v>1</x:v>
      </x:c>
      <x:c r="T626" s="24" t="n">
        <x:f>R626*S626</x:f>
        <x:v>500</x:v>
      </x:c>
      <x:c r="U626" s="25" t="str">
        <x:f>'D03_Mappings'!E96</x:f>
        <x:v>operating_expense</x:v>
      </x:c>
      <x:c r="V626" s="24" t="str">
        <x:f>IF(I626="",IF(U626="people","PAYROLL","UNMAPPED"),I626)</x:f>
        <x:v>V.RECRUIT</x:v>
      </x:c>
      <x:c r="W626" s="24" t="n">
        <x:f>IF(AND(G626="GL.CASH",L626="operating"),Q626,0)</x:f>
        <x:v>0</x:v>
      </x:c>
      <x:c r="X626" s="24" t="n">
        <x:f>IF(AND(G626="GL.CASH",L626="operating"),P626,0)</x:f>
        <x:v>0</x:v>
      </x:c>
      <x:c r="Y626" s="24" t="n">
        <x:f>IF(AND(G626="GL.CASH",L626="investing"),Q626-P626,0)</x:f>
        <x:v>0</x:v>
      </x:c>
      <x:c r="Z626" s="24" t="n">
        <x:f>IF(AND(G626="GL.CASH",L626="financing"),P626,0)</x:f>
        <x:v>0</x:v>
      </x:c>
      <x:c r="AA626" s="24" t="n">
        <x:f>IF(AND(G626="GL.CASH",L626="financing"),Q626,0)</x:f>
        <x:v>0</x:v>
      </x:c>
    </x:row>
    <x:row r="627" ht="25" customHeight="1">
      <x:c r="A627" s="3" t="str">
        <x:v>ACT/HIRE-P08/2</x:v>
      </x:c>
      <x:c r="B627" s="3" t="str">
        <x:v>HIRE-P08</x:v>
      </x:c>
      <x:c r="C627" s="16" t="n">
        <x:v>5</x:v>
      </x:c>
      <x:c r="D627" s="30" t="n">
        <x:v>46527</x:v>
      </x:c>
      <x:c r="E627" s="30" t="n">
        <x:v>46508</x:v>
      </x:c>
      <x:c r="F627" s="30" t="n">
        <x:v>46557</x:v>
      </x:c>
      <x:c r="G627" s="3" t="str">
        <x:v>GL.VAT.DOM_ASSET</x:v>
      </x:c>
      <x:c r="H627" s="3" t="str">
        <x:v>ENG</x:v>
      </x:c>
      <x:c r="I627" s="3" t="str">
        <x:v>V.RECRUIT</x:v>
      </x:c>
      <x:c r="J627" s="3" t="str">
        <x:v>MAP.ACTUAL.COST.PPL.RECRUIT.ENG.V.RECRUIT.ENG</x:v>
      </x:c>
      <x:c r="K627" s="3" t="str">
        <x:v>OPX.RECRUIT</x:v>
      </x:c>
      <x:c r="L627" s="3" t="str">
        <x:v>operating</x:v>
      </x:c>
      <x:c r="M627" s="3" t="str">
        <x:v>not_applicable</x:v>
      </x:c>
      <x:c r="N627" s="3" t="str">
        <x:v>not_applicable</x:v>
      </x:c>
      <x:c r="O627" s="3" t="str">
        <x:v>not_applicable</x:v>
      </x:c>
      <x:c r="P627" s="32" t="n">
        <x:v>95</x:v>
      </x:c>
      <x:c r="Q627" s="32" t="n">
        <x:v>0</x:v>
      </x:c>
      <x:c r="R627" s="24" t="n">
        <x:f>P627-Q627</x:f>
        <x:v>95</x:v>
      </x:c>
      <x:c r="S627" s="18" t="n">
        <x:f>'D03_Accounts'!D15</x:f>
        <x:v>0</x:v>
      </x:c>
      <x:c r="T627" s="24" t="n">
        <x:f>R627*S627</x:f>
        <x:v>0</x:v>
      </x:c>
      <x:c r="U627" s="25" t="str">
        <x:f>'D03_Mappings'!E97</x:f>
        <x:v>tax_assets</x:v>
      </x:c>
      <x:c r="V627" s="24" t="str">
        <x:f>IF(I627="",IF(U627="people","PAYROLL","UNMAPPED"),I627)</x:f>
        <x:v>V.RECRUIT</x:v>
      </x:c>
      <x:c r="W627" s="24" t="n">
        <x:f>IF(AND(G627="GL.CASH",L627="operating"),Q627,0)</x:f>
        <x:v>0</x:v>
      </x:c>
      <x:c r="X627" s="24" t="n">
        <x:f>IF(AND(G627="GL.CASH",L627="operating"),P627,0)</x:f>
        <x:v>0</x:v>
      </x:c>
      <x:c r="Y627" s="24" t="n">
        <x:f>IF(AND(G627="GL.CASH",L627="investing"),Q627-P627,0)</x:f>
        <x:v>0</x:v>
      </x:c>
      <x:c r="Z627" s="24" t="n">
        <x:f>IF(AND(G627="GL.CASH",L627="financing"),P627,0)</x:f>
        <x:v>0</x:v>
      </x:c>
      <x:c r="AA627" s="24" t="n">
        <x:f>IF(AND(G627="GL.CASH",L627="financing"),Q627,0)</x:f>
        <x:v>0</x:v>
      </x:c>
    </x:row>
    <x:row r="628" ht="25" customHeight="1">
      <x:c r="A628" s="3" t="str">
        <x:v>ACT/HIRE-P08/3</x:v>
      </x:c>
      <x:c r="B628" s="3" t="str">
        <x:v>HIRE-P08</x:v>
      </x:c>
      <x:c r="C628" s="16" t="n">
        <x:v>5</x:v>
      </x:c>
      <x:c r="D628" s="30" t="n">
        <x:v>46527</x:v>
      </x:c>
      <x:c r="E628" s="30" t="n">
        <x:v>46508</x:v>
      </x:c>
      <x:c r="F628" s="30" t="n">
        <x:v>46557</x:v>
      </x:c>
      <x:c r="G628" s="3" t="str">
        <x:v>GL.AP.SUPPLIER</x:v>
      </x:c>
      <x:c r="H628" s="3" t="str">
        <x:v>ENG</x:v>
      </x:c>
      <x:c r="I628" s="3" t="str">
        <x:v>V.RECRUIT</x:v>
      </x:c>
      <x:c r="J628" s="3" t="str">
        <x:v>MAP.ACTUAL.COST.PPL.RECRUIT.ENG.V.RECRUIT.ENG</x:v>
      </x:c>
      <x:c r="K628" s="3" t="str">
        <x:v>OPX.RECRUIT</x:v>
      </x:c>
      <x:c r="L628" s="3" t="str">
        <x:v>operating</x:v>
      </x:c>
      <x:c r="M628" s="3" t="str">
        <x:v>not_applicable</x:v>
      </x:c>
      <x:c r="N628" s="3" t="str">
        <x:v>not_applicable</x:v>
      </x:c>
      <x:c r="O628" s="3" t="str">
        <x:v>not_applicable</x:v>
      </x:c>
      <x:c r="P628" s="32" t="n">
        <x:v>0</x:v>
      </x:c>
      <x:c r="Q628" s="32" t="n">
        <x:v>595</x:v>
      </x:c>
      <x:c r="R628" s="24" t="n">
        <x:f>P628-Q628</x:f>
        <x:v>-595</x:v>
      </x:c>
      <x:c r="S628" s="18" t="n">
        <x:f>'D03_Accounts'!D23</x:f>
        <x:v>0</x:v>
      </x:c>
      <x:c r="T628" s="24" t="n">
        <x:f>R628*S628</x:f>
        <x:v>0</x:v>
      </x:c>
      <x:c r="U628" s="25" t="str">
        <x:f>'D03_Mappings'!E98</x:f>
        <x:v>ap</x:v>
      </x:c>
      <x:c r="V628" s="24" t="str">
        <x:f>IF(I628="",IF(U628="people","PAYROLL","UNMAPPED"),I628)</x:f>
        <x:v>V.RECRUIT</x:v>
      </x:c>
      <x:c r="W628" s="24" t="n">
        <x:f>IF(AND(G628="GL.CASH",L628="operating"),Q628,0)</x:f>
        <x:v>0</x:v>
      </x:c>
      <x:c r="X628" s="24" t="n">
        <x:f>IF(AND(G628="GL.CASH",L628="operating"),P628,0)</x:f>
        <x:v>0</x:v>
      </x:c>
      <x:c r="Y628" s="24" t="n">
        <x:f>IF(AND(G628="GL.CASH",L628="investing"),Q628-P628,0)</x:f>
        <x:v>0</x:v>
      </x:c>
      <x:c r="Z628" s="24" t="n">
        <x:f>IF(AND(G628="GL.CASH",L628="financing"),P628,0)</x:f>
        <x:v>0</x:v>
      </x:c>
      <x:c r="AA628" s="24" t="n">
        <x:f>IF(AND(G628="GL.CASH",L628="financing"),Q628,0)</x:f>
        <x:v>0</x:v>
      </x:c>
    </x:row>
    <x:row r="629" ht="25" customHeight="1">
      <x:c r="A629" s="3" t="str">
        <x:v>ACT/INSURANCE-M05/1</x:v>
      </x:c>
      <x:c r="B629" s="3" t="str">
        <x:v>INSURANCE-M05</x:v>
      </x:c>
      <x:c r="C629" s="16" t="n">
        <x:v>5</x:v>
      </x:c>
      <x:c r="D629" s="30" t="n">
        <x:v>46527</x:v>
      </x:c>
      <x:c r="E629" s="30" t="n">
        <x:v>46508</x:v>
      </x:c>
      <x:c r="F629" s="30" t="n">
        <x:v>46557</x:v>
      </x:c>
      <x:c r="G629" s="3" t="str">
        <x:v>GL.OPEX.OPX.INS_PRE</x:v>
      </x:c>
      <x:c r="H629" s="3" t="str">
        <x:v>CORP</x:v>
      </x:c>
      <x:c r="I629" s="3" t="str">
        <x:v>V.INSURANCE</x:v>
      </x:c>
      <x:c r="J629" s="3" t="str">
        <x:v>MAP.ACTUAL.COST.OPX.INS_PRE.V.INSURANCE.CORP</x:v>
      </x:c>
      <x:c r="K629" s="3" t="str">
        <x:v>OPX.INS_PRE</x:v>
      </x:c>
      <x:c r="L629" s="3" t="str">
        <x:v>operating</x:v>
      </x:c>
      <x:c r="M629" s="3" t="str">
        <x:v>recurring</x:v>
      </x:c>
      <x:c r="N629" s="3" t="str">
        <x:v>committed</x:v>
      </x:c>
      <x:c r="O629" s="3" t="str">
        <x:v>fixed</x:v>
      </x:c>
      <x:c r="P629" s="32" t="n">
        <x:v>1250</x:v>
      </x:c>
      <x:c r="Q629" s="32" t="n">
        <x:v>0</x:v>
      </x:c>
      <x:c r="R629" s="24" t="n">
        <x:f>P629-Q629</x:f>
        <x:v>1250</x:v>
      </x:c>
      <x:c r="S629" s="18" t="n">
        <x:f>'D03_Accounts'!D60</x:f>
        <x:v>1</x:v>
      </x:c>
      <x:c r="T629" s="24" t="n">
        <x:f>R629*S629</x:f>
        <x:v>1250</x:v>
      </x:c>
      <x:c r="U629" s="25" t="str">
        <x:f>'D03_Mappings'!E49</x:f>
        <x:v>operating_expense</x:v>
      </x:c>
      <x:c r="V629" s="24" t="str">
        <x:f>IF(I629="",IF(U629="people","PAYROLL","UNMAPPED"),I629)</x:f>
        <x:v>V.INSURANCE</x:v>
      </x:c>
      <x:c r="W629" s="24" t="n">
        <x:f>IF(AND(G629="GL.CASH",L629="operating"),Q629,0)</x:f>
        <x:v>0</x:v>
      </x:c>
      <x:c r="X629" s="24" t="n">
        <x:f>IF(AND(G629="GL.CASH",L629="operating"),P629,0)</x:f>
        <x:v>0</x:v>
      </x:c>
      <x:c r="Y629" s="24" t="n">
        <x:f>IF(AND(G629="GL.CASH",L629="investing"),Q629-P629,0)</x:f>
        <x:v>0</x:v>
      </x:c>
      <x:c r="Z629" s="24" t="n">
        <x:f>IF(AND(G629="GL.CASH",L629="financing"),P629,0)</x:f>
        <x:v>0</x:v>
      </x:c>
      <x:c r="AA629" s="24" t="n">
        <x:f>IF(AND(G629="GL.CASH",L629="financing"),Q629,0)</x:f>
        <x:v>0</x:v>
      </x:c>
    </x:row>
    <x:row r="630" ht="25" customHeight="1">
      <x:c r="A630" s="3" t="str">
        <x:v>ACT/INSURANCE-M05/2</x:v>
      </x:c>
      <x:c r="B630" s="3" t="str">
        <x:v>INSURANCE-M05</x:v>
      </x:c>
      <x:c r="C630" s="16" t="n">
        <x:v>5</x:v>
      </x:c>
      <x:c r="D630" s="30" t="n">
        <x:v>46527</x:v>
      </x:c>
      <x:c r="E630" s="30" t="n">
        <x:v>46508</x:v>
      </x:c>
      <x:c r="F630" s="30" t="n">
        <x:v>46557</x:v>
      </x:c>
      <x:c r="G630" s="3" t="str">
        <x:v>GL.AP.SUPPLIER</x:v>
      </x:c>
      <x:c r="H630" s="3" t="str">
        <x:v>CORP</x:v>
      </x:c>
      <x:c r="I630" s="3" t="str">
        <x:v>V.INSURANCE</x:v>
      </x:c>
      <x:c r="J630" s="3" t="str">
        <x:v>MAP.ACTUAL.COST.OPX.INS_PRE.V.INSURANCE.CORP</x:v>
      </x:c>
      <x:c r="K630" s="3" t="str">
        <x:v>OPX.INS_PRE</x:v>
      </x:c>
      <x:c r="L630" s="3" t="str">
        <x:v>operating</x:v>
      </x:c>
      <x:c r="M630" s="3" t="str">
        <x:v>not_applicable</x:v>
      </x:c>
      <x:c r="N630" s="3" t="str">
        <x:v>not_applicable</x:v>
      </x:c>
      <x:c r="O630" s="3" t="str">
        <x:v>not_applicable</x:v>
      </x:c>
      <x:c r="P630" s="32" t="n">
        <x:v>0</x:v>
      </x:c>
      <x:c r="Q630" s="32" t="n">
        <x:v>1250</x:v>
      </x:c>
      <x:c r="R630" s="24" t="n">
        <x:f>P630-Q630</x:f>
        <x:v>-1250</x:v>
      </x:c>
      <x:c r="S630" s="18" t="n">
        <x:f>'D03_Accounts'!D23</x:f>
        <x:v>0</x:v>
      </x:c>
      <x:c r="T630" s="24" t="n">
        <x:f>R630*S630</x:f>
        <x:v>0</x:v>
      </x:c>
      <x:c r="U630" s="25" t="str">
        <x:f>'D03_Mappings'!E50</x:f>
        <x:v>ap</x:v>
      </x:c>
      <x:c r="V630" s="24" t="str">
        <x:f>IF(I630="",IF(U630="people","PAYROLL","UNMAPPED"),I630)</x:f>
        <x:v>V.INSURANCE</x:v>
      </x:c>
      <x:c r="W630" s="24" t="n">
        <x:f>IF(AND(G630="GL.CASH",L630="operating"),Q630,0)</x:f>
        <x:v>0</x:v>
      </x:c>
      <x:c r="X630" s="24" t="n">
        <x:f>IF(AND(G630="GL.CASH",L630="operating"),P630,0)</x:f>
        <x:v>0</x:v>
      </x:c>
      <x:c r="Y630" s="24" t="n">
        <x:f>IF(AND(G630="GL.CASH",L630="investing"),Q630-P630,0)</x:f>
        <x:v>0</x:v>
      </x:c>
      <x:c r="Z630" s="24" t="n">
        <x:f>IF(AND(G630="GL.CASH",L630="financing"),P630,0)</x:f>
        <x:v>0</x:v>
      </x:c>
      <x:c r="AA630" s="24" t="n">
        <x:f>IF(AND(G630="GL.CASH",L630="financing"),Q630,0)</x:f>
        <x:v>0</x:v>
      </x:c>
    </x:row>
    <x:row r="631" ht="25" customHeight="1">
      <x:c r="A631" s="3" t="str">
        <x:v>ACT/IT-P08/1</x:v>
      </x:c>
      <x:c r="B631" s="3" t="str">
        <x:v>IT-P08</x:v>
      </x:c>
      <x:c r="C631" s="16" t="n">
        <x:v>5</x:v>
      </x:c>
      <x:c r="D631" s="30" t="n">
        <x:v>46527</x:v>
      </x:c>
      <x:c r="E631" s="30" t="n">
        <x:v>46508</x:v>
      </x:c>
      <x:c r="F631" s="30" t="n">
        <x:v>46557</x:v>
      </x:c>
      <x:c r="G631" s="3" t="str">
        <x:v>GL.ASSET.IT</x:v>
      </x:c>
      <x:c r="H631" s="3" t="str">
        <x:v>ENG</x:v>
      </x:c>
      <x:c r="I631" s="3" t="str">
        <x:v>V.EQUIPMENT</x:v>
      </x:c>
      <x:c r="J631" s="3" t="str">
        <x:v>MAP.ACTUAL.CAPEX.PPL.EQUIP.ENG.V.EQUIPMENT.ENG</x:v>
      </x:c>
      <x:c r="K631" s="3" t="str">
        <x:v>CAP.IT_ADDITIONS</x:v>
      </x:c>
      <x:c r="L631" s="3" t="str">
        <x:v>investing</x:v>
      </x:c>
      <x:c r="M631" s="3" t="str">
        <x:v>not_applicable</x:v>
      </x:c>
      <x:c r="N631" s="3" t="str">
        <x:v>not_applicable</x:v>
      </x:c>
      <x:c r="O631" s="3" t="str">
        <x:v>not_applicable</x:v>
      </x:c>
      <x:c r="P631" s="32" t="n">
        <x:v>2500</x:v>
      </x:c>
      <x:c r="Q631" s="32" t="n">
        <x:v>0</x:v>
      </x:c>
      <x:c r="R631" s="24" t="n">
        <x:f>P631-Q631</x:f>
        <x:v>2500</x:v>
      </x:c>
      <x:c r="S631" s="18" t="n">
        <x:f>'D03_Accounts'!D19</x:f>
        <x:v>0</x:v>
      </x:c>
      <x:c r="T631" s="24" t="n">
        <x:f>R631*S631</x:f>
        <x:v>0</x:v>
      </x:c>
      <x:c r="U631" s="25" t="str">
        <x:f>'D03_Mappings'!E24</x:f>
        <x:v>asset_gross</x:v>
      </x:c>
      <x:c r="V631" s="24" t="str">
        <x:f>IF(I631="",IF(U631="people","PAYROLL","UNMAPPED"),I631)</x:f>
        <x:v>V.EQUIPMENT</x:v>
      </x:c>
      <x:c r="W631" s="24" t="n">
        <x:f>IF(AND(G631="GL.CASH",L631="operating"),Q631,0)</x:f>
        <x:v>0</x:v>
      </x:c>
      <x:c r="X631" s="24" t="n">
        <x:f>IF(AND(G631="GL.CASH",L631="operating"),P631,0)</x:f>
        <x:v>0</x:v>
      </x:c>
      <x:c r="Y631" s="24" t="n">
        <x:f>IF(AND(G631="GL.CASH",L631="investing"),Q631-P631,0)</x:f>
        <x:v>0</x:v>
      </x:c>
      <x:c r="Z631" s="24" t="n">
        <x:f>IF(AND(G631="GL.CASH",L631="financing"),P631,0)</x:f>
        <x:v>0</x:v>
      </x:c>
      <x:c r="AA631" s="24" t="n">
        <x:f>IF(AND(G631="GL.CASH",L631="financing"),Q631,0)</x:f>
        <x:v>0</x:v>
      </x:c>
    </x:row>
    <x:row r="632" ht="25" customHeight="1">
      <x:c r="A632" s="3" t="str">
        <x:v>ACT/IT-P08/2</x:v>
      </x:c>
      <x:c r="B632" s="3" t="str">
        <x:v>IT-P08</x:v>
      </x:c>
      <x:c r="C632" s="16" t="n">
        <x:v>5</x:v>
      </x:c>
      <x:c r="D632" s="30" t="n">
        <x:v>46527</x:v>
      </x:c>
      <x:c r="E632" s="30" t="n">
        <x:v>46508</x:v>
      </x:c>
      <x:c r="F632" s="30" t="n">
        <x:v>46557</x:v>
      </x:c>
      <x:c r="G632" s="3" t="str">
        <x:v>GL.VAT.DOM_ASSET</x:v>
      </x:c>
      <x:c r="H632" s="3" t="str">
        <x:v>ENG</x:v>
      </x:c>
      <x:c r="I632" s="3" t="str">
        <x:v>V.EQUIPMENT</x:v>
      </x:c>
      <x:c r="J632" s="3" t="str">
        <x:v>MAP.ACTUAL.CAPEX.PPL.EQUIP.ENG.V.EQUIPMENT.ENG</x:v>
      </x:c>
      <x:c r="K632" s="3" t="str">
        <x:v>CAP.IT_ADDITIONS</x:v>
      </x:c>
      <x:c r="L632" s="3" t="str">
        <x:v>investing</x:v>
      </x:c>
      <x:c r="M632" s="3" t="str">
        <x:v>not_applicable</x:v>
      </x:c>
      <x:c r="N632" s="3" t="str">
        <x:v>not_applicable</x:v>
      </x:c>
      <x:c r="O632" s="3" t="str">
        <x:v>not_applicable</x:v>
      </x:c>
      <x:c r="P632" s="32" t="n">
        <x:v>475</x:v>
      </x:c>
      <x:c r="Q632" s="32" t="n">
        <x:v>0</x:v>
      </x:c>
      <x:c r="R632" s="24" t="n">
        <x:f>P632-Q632</x:f>
        <x:v>475</x:v>
      </x:c>
      <x:c r="S632" s="18" t="n">
        <x:f>'D03_Accounts'!D15</x:f>
        <x:v>0</x:v>
      </x:c>
      <x:c r="T632" s="24" t="n">
        <x:f>R632*S632</x:f>
        <x:v>0</x:v>
      </x:c>
      <x:c r="U632" s="25" t="str">
        <x:f>'D03_Mappings'!E25</x:f>
        <x:v>tax_assets</x:v>
      </x:c>
      <x:c r="V632" s="24" t="str">
        <x:f>IF(I632="",IF(U632="people","PAYROLL","UNMAPPED"),I632)</x:f>
        <x:v>V.EQUIPMENT</x:v>
      </x:c>
      <x:c r="W632" s="24" t="n">
        <x:f>IF(AND(G632="GL.CASH",L632="operating"),Q632,0)</x:f>
        <x:v>0</x:v>
      </x:c>
      <x:c r="X632" s="24" t="n">
        <x:f>IF(AND(G632="GL.CASH",L632="operating"),P632,0)</x:f>
        <x:v>0</x:v>
      </x:c>
      <x:c r="Y632" s="24" t="n">
        <x:f>IF(AND(G632="GL.CASH",L632="investing"),Q632-P632,0)</x:f>
        <x:v>0</x:v>
      </x:c>
      <x:c r="Z632" s="24" t="n">
        <x:f>IF(AND(G632="GL.CASH",L632="financing"),P632,0)</x:f>
        <x:v>0</x:v>
      </x:c>
      <x:c r="AA632" s="24" t="n">
        <x:f>IF(AND(G632="GL.CASH",L632="financing"),Q632,0)</x:f>
        <x:v>0</x:v>
      </x:c>
    </x:row>
    <x:row r="633" ht="25" customHeight="1">
      <x:c r="A633" s="3" t="str">
        <x:v>ACT/IT-P08/3</x:v>
      </x:c>
      <x:c r="B633" s="3" t="str">
        <x:v>IT-P08</x:v>
      </x:c>
      <x:c r="C633" s="16" t="n">
        <x:v>5</x:v>
      </x:c>
      <x:c r="D633" s="30" t="n">
        <x:v>46527</x:v>
      </x:c>
      <x:c r="E633" s="30" t="n">
        <x:v>46508</x:v>
      </x:c>
      <x:c r="F633" s="30" t="n">
        <x:v>46557</x:v>
      </x:c>
      <x:c r="G633" s="3" t="str">
        <x:v>GL.AP.CAPEX</x:v>
      </x:c>
      <x:c r="H633" s="3" t="str">
        <x:v>ENG</x:v>
      </x:c>
      <x:c r="I633" s="3" t="str">
        <x:v>V.EQUIPMENT</x:v>
      </x:c>
      <x:c r="J633" s="3" t="str">
        <x:v>MAP.ACTUAL.CAPEX.PPL.EQUIP.ENG.V.EQUIPMENT.ENG</x:v>
      </x:c>
      <x:c r="K633" s="3" t="str">
        <x:v>CAP.IT_ADDITIONS</x:v>
      </x:c>
      <x:c r="L633" s="3" t="str">
        <x:v>investing</x:v>
      </x:c>
      <x:c r="M633" s="3" t="str">
        <x:v>not_applicable</x:v>
      </x:c>
      <x:c r="N633" s="3" t="str">
        <x:v>not_applicable</x:v>
      </x:c>
      <x:c r="O633" s="3" t="str">
        <x:v>not_applicable</x:v>
      </x:c>
      <x:c r="P633" s="32" t="n">
        <x:v>0</x:v>
      </x:c>
      <x:c r="Q633" s="32" t="n">
        <x:v>2975</x:v>
      </x:c>
      <x:c r="R633" s="24" t="n">
        <x:f>P633-Q633</x:f>
        <x:v>-2975</x:v>
      </x:c>
      <x:c r="S633" s="18" t="n">
        <x:f>'D03_Accounts'!D24</x:f>
        <x:v>0</x:v>
      </x:c>
      <x:c r="T633" s="24" t="n">
        <x:f>R633*S633</x:f>
        <x:v>0</x:v>
      </x:c>
      <x:c r="U633" s="25" t="str">
        <x:f>'D03_Mappings'!E26</x:f>
        <x:v>ap</x:v>
      </x:c>
      <x:c r="V633" s="24" t="str">
        <x:f>IF(I633="",IF(U633="people","PAYROLL","UNMAPPED"),I633)</x:f>
        <x:v>V.EQUIPMENT</x:v>
      </x:c>
      <x:c r="W633" s="24" t="n">
        <x:f>IF(AND(G633="GL.CASH",L633="operating"),Q633,0)</x:f>
        <x:v>0</x:v>
      </x:c>
      <x:c r="X633" s="24" t="n">
        <x:f>IF(AND(G633="GL.CASH",L633="operating"),P633,0)</x:f>
        <x:v>0</x:v>
      </x:c>
      <x:c r="Y633" s="24" t="n">
        <x:f>IF(AND(G633="GL.CASH",L633="investing"),Q633-P633,0)</x:f>
        <x:v>0</x:v>
      </x:c>
      <x:c r="Z633" s="24" t="n">
        <x:f>IF(AND(G633="GL.CASH",L633="financing"),P633,0)</x:f>
        <x:v>0</x:v>
      </x:c>
      <x:c r="AA633" s="24" t="n">
        <x:f>IF(AND(G633="GL.CASH",L633="financing"),Q633,0)</x:f>
        <x:v>0</x:v>
      </x:c>
    </x:row>
    <x:row r="634" ht="25" customHeight="1">
      <x:c r="A634" s="3" t="str">
        <x:v>ACT/LEGAL-M05/1</x:v>
      </x:c>
      <x:c r="B634" s="3" t="str">
        <x:v>LEGAL-M05</x:v>
      </x:c>
      <x:c r="C634" s="16" t="n">
        <x:v>5</x:v>
      </x:c>
      <x:c r="D634" s="30" t="n">
        <x:v>46527</x:v>
      </x:c>
      <x:c r="E634" s="30" t="n">
        <x:v>46508</x:v>
      </x:c>
      <x:c r="F634" s="30" t="n">
        <x:v>46557</x:v>
      </x:c>
      <x:c r="G634" s="3" t="str">
        <x:v>GL.OPEX.REG.LEGAL_APP</x:v>
      </x:c>
      <x:c r="H634" s="3" t="str">
        <x:v>COMP</x:v>
      </x:c>
      <x:c r="I634" s="3" t="str">
        <x:v>V.LEGAL</x:v>
      </x:c>
      <x:c r="J634" s="3" t="str">
        <x:v>MAP.ACTUAL.COST.REG.LEGAL_APP.V.LEGAL.COMP</x:v>
      </x:c>
      <x:c r="K634" s="3" t="str">
        <x:v>OPX.REG.LEGAL_APP</x:v>
      </x:c>
      <x:c r="L634" s="3" t="str">
        <x:v>operating</x:v>
      </x:c>
      <x:c r="M634" s="3" t="str">
        <x:v>one_off</x:v>
      </x:c>
      <x:c r="N634" s="3" t="str">
        <x:v>committed</x:v>
      </x:c>
      <x:c r="O634" s="3" t="str">
        <x:v>fixed</x:v>
      </x:c>
      <x:c r="P634" s="32" t="n">
        <x:v>10000</x:v>
      </x:c>
      <x:c r="Q634" s="32" t="n">
        <x:v>0</x:v>
      </x:c>
      <x:c r="R634" s="24" t="n">
        <x:f>P634-Q634</x:f>
        <x:v>10000</x:v>
      </x:c>
      <x:c r="S634" s="18" t="n">
        <x:f>'D03_Accounts'!D81</x:f>
        <x:v>1</x:v>
      </x:c>
      <x:c r="T634" s="24" t="n">
        <x:f>R634*S634</x:f>
        <x:v>10000</x:v>
      </x:c>
      <x:c r="U634" s="25" t="str">
        <x:f>'D03_Mappings'!E136</x:f>
        <x:v>operating_expense</x:v>
      </x:c>
      <x:c r="V634" s="24" t="str">
        <x:f>IF(I634="",IF(U634="people","PAYROLL","UNMAPPED"),I634)</x:f>
        <x:v>V.LEGAL</x:v>
      </x:c>
      <x:c r="W634" s="24" t="n">
        <x:f>IF(AND(G634="GL.CASH",L634="operating"),Q634,0)</x:f>
        <x:v>0</x:v>
      </x:c>
      <x:c r="X634" s="24" t="n">
        <x:f>IF(AND(G634="GL.CASH",L634="operating"),P634,0)</x:f>
        <x:v>0</x:v>
      </x:c>
      <x:c r="Y634" s="24" t="n">
        <x:f>IF(AND(G634="GL.CASH",L634="investing"),Q634-P634,0)</x:f>
        <x:v>0</x:v>
      </x:c>
      <x:c r="Z634" s="24" t="n">
        <x:f>IF(AND(G634="GL.CASH",L634="financing"),P634,0)</x:f>
        <x:v>0</x:v>
      </x:c>
      <x:c r="AA634" s="24" t="n">
        <x:f>IF(AND(G634="GL.CASH",L634="financing"),Q634,0)</x:f>
        <x:v>0</x:v>
      </x:c>
    </x:row>
    <x:row r="635" ht="25" customHeight="1">
      <x:c r="A635" s="3" t="str">
        <x:v>ACT/LEGAL-M05/2</x:v>
      </x:c>
      <x:c r="B635" s="3" t="str">
        <x:v>LEGAL-M05</x:v>
      </x:c>
      <x:c r="C635" s="16" t="n">
        <x:v>5</x:v>
      </x:c>
      <x:c r="D635" s="30" t="n">
        <x:v>46527</x:v>
      </x:c>
      <x:c r="E635" s="30" t="n">
        <x:v>46508</x:v>
      </x:c>
      <x:c r="F635" s="30" t="n">
        <x:v>46557</x:v>
      </x:c>
      <x:c r="G635" s="3" t="str">
        <x:v>GL.VAT.DOM_ASSET</x:v>
      </x:c>
      <x:c r="H635" s="3" t="str">
        <x:v>COMP</x:v>
      </x:c>
      <x:c r="I635" s="3" t="str">
        <x:v>V.LEGAL</x:v>
      </x:c>
      <x:c r="J635" s="3" t="str">
        <x:v>MAP.ACTUAL.COST.REG.LEGAL_APP.V.LEGAL.COMP</x:v>
      </x:c>
      <x:c r="K635" s="3" t="str">
        <x:v>OPX.REG.LEGAL_APP</x:v>
      </x:c>
      <x:c r="L635" s="3" t="str">
        <x:v>operating</x:v>
      </x:c>
      <x:c r="M635" s="3" t="str">
        <x:v>not_applicable</x:v>
      </x:c>
      <x:c r="N635" s="3" t="str">
        <x:v>not_applicable</x:v>
      </x:c>
      <x:c r="O635" s="3" t="str">
        <x:v>not_applicable</x:v>
      </x:c>
      <x:c r="P635" s="32" t="n">
        <x:v>1900</x:v>
      </x:c>
      <x:c r="Q635" s="32" t="n">
        <x:v>0</x:v>
      </x:c>
      <x:c r="R635" s="24" t="n">
        <x:f>P635-Q635</x:f>
        <x:v>1900</x:v>
      </x:c>
      <x:c r="S635" s="18" t="n">
        <x:f>'D03_Accounts'!D15</x:f>
        <x:v>0</x:v>
      </x:c>
      <x:c r="T635" s="24" t="n">
        <x:f>R635*S635</x:f>
        <x:v>0</x:v>
      </x:c>
      <x:c r="U635" s="25" t="str">
        <x:f>'D03_Mappings'!E137</x:f>
        <x:v>tax_assets</x:v>
      </x:c>
      <x:c r="V635" s="24" t="str">
        <x:f>IF(I635="",IF(U635="people","PAYROLL","UNMAPPED"),I635)</x:f>
        <x:v>V.LEGAL</x:v>
      </x:c>
      <x:c r="W635" s="24" t="n">
        <x:f>IF(AND(G635="GL.CASH",L635="operating"),Q635,0)</x:f>
        <x:v>0</x:v>
      </x:c>
      <x:c r="X635" s="24" t="n">
        <x:f>IF(AND(G635="GL.CASH",L635="operating"),P635,0)</x:f>
        <x:v>0</x:v>
      </x:c>
      <x:c r="Y635" s="24" t="n">
        <x:f>IF(AND(G635="GL.CASH",L635="investing"),Q635-P635,0)</x:f>
        <x:v>0</x:v>
      </x:c>
      <x:c r="Z635" s="24" t="n">
        <x:f>IF(AND(G635="GL.CASH",L635="financing"),P635,0)</x:f>
        <x:v>0</x:v>
      </x:c>
      <x:c r="AA635" s="24" t="n">
        <x:f>IF(AND(G635="GL.CASH",L635="financing"),Q635,0)</x:f>
        <x:v>0</x:v>
      </x:c>
    </x:row>
    <x:row r="636" ht="25" customHeight="1">
      <x:c r="A636" s="3" t="str">
        <x:v>ACT/LEGAL-M05/3</x:v>
      </x:c>
      <x:c r="B636" s="3" t="str">
        <x:v>LEGAL-M05</x:v>
      </x:c>
      <x:c r="C636" s="16" t="n">
        <x:v>5</x:v>
      </x:c>
      <x:c r="D636" s="30" t="n">
        <x:v>46527</x:v>
      </x:c>
      <x:c r="E636" s="30" t="n">
        <x:v>46508</x:v>
      </x:c>
      <x:c r="F636" s="30" t="n">
        <x:v>46557</x:v>
      </x:c>
      <x:c r="G636" s="3" t="str">
        <x:v>GL.AP.SUPPLIER</x:v>
      </x:c>
      <x:c r="H636" s="3" t="str">
        <x:v>COMP</x:v>
      </x:c>
      <x:c r="I636" s="3" t="str">
        <x:v>V.LEGAL</x:v>
      </x:c>
      <x:c r="J636" s="3" t="str">
        <x:v>MAP.ACTUAL.COST.REG.LEGAL_APP.V.LEGAL.COMP</x:v>
      </x:c>
      <x:c r="K636" s="3" t="str">
        <x:v>OPX.REG.LEGAL_APP</x:v>
      </x:c>
      <x:c r="L636" s="3" t="str">
        <x:v>operating</x:v>
      </x:c>
      <x:c r="M636" s="3" t="str">
        <x:v>not_applicable</x:v>
      </x:c>
      <x:c r="N636" s="3" t="str">
        <x:v>not_applicable</x:v>
      </x:c>
      <x:c r="O636" s="3" t="str">
        <x:v>not_applicable</x:v>
      </x:c>
      <x:c r="P636" s="32" t="n">
        <x:v>0</x:v>
      </x:c>
      <x:c r="Q636" s="32" t="n">
        <x:v>11900</x:v>
      </x:c>
      <x:c r="R636" s="24" t="n">
        <x:f>P636-Q636</x:f>
        <x:v>-11900</x:v>
      </x:c>
      <x:c r="S636" s="18" t="n">
        <x:f>'D03_Accounts'!D23</x:f>
        <x:v>0</x:v>
      </x:c>
      <x:c r="T636" s="24" t="n">
        <x:f>R636*S636</x:f>
        <x:v>0</x:v>
      </x:c>
      <x:c r="U636" s="25" t="str">
        <x:f>'D03_Mappings'!E138</x:f>
        <x:v>ap</x:v>
      </x:c>
      <x:c r="V636" s="24" t="str">
        <x:f>IF(I636="",IF(U636="people","PAYROLL","UNMAPPED"),I636)</x:f>
        <x:v>V.LEGAL</x:v>
      </x:c>
      <x:c r="W636" s="24" t="n">
        <x:f>IF(AND(G636="GL.CASH",L636="operating"),Q636,0)</x:f>
        <x:v>0</x:v>
      </x:c>
      <x:c r="X636" s="24" t="n">
        <x:f>IF(AND(G636="GL.CASH",L636="operating"),P636,0)</x:f>
        <x:v>0</x:v>
      </x:c>
      <x:c r="Y636" s="24" t="n">
        <x:f>IF(AND(G636="GL.CASH",L636="investing"),Q636-P636,0)</x:f>
        <x:v>0</x:v>
      </x:c>
      <x:c r="Z636" s="24" t="n">
        <x:f>IF(AND(G636="GL.CASH",L636="financing"),P636,0)</x:f>
        <x:v>0</x:v>
      </x:c>
      <x:c r="AA636" s="24" t="n">
        <x:f>IF(AND(G636="GL.CASH",L636="financing"),Q636,0)</x:f>
        <x:v>0</x:v>
      </x:c>
    </x:row>
    <x:row r="637" ht="25" customHeight="1">
      <x:c r="A637" s="3" t="str">
        <x:v>ACT/LEGAL-OVERRUN-M05/1</x:v>
      </x:c>
      <x:c r="B637" s="3" t="str">
        <x:v>LEGAL-OVERRUN-M05</x:v>
      </x:c>
      <x:c r="C637" s="16" t="n">
        <x:v>5</x:v>
      </x:c>
      <x:c r="D637" s="30" t="n">
        <x:v>46527</x:v>
      </x:c>
      <x:c r="E637" s="30" t="n">
        <x:v>46508</x:v>
      </x:c>
      <x:c r="F637" s="30" t="n">
        <x:v>46557</x:v>
      </x:c>
      <x:c r="G637" s="3" t="str">
        <x:v>GL.OPEX.REG.LEGAL_APP</x:v>
      </x:c>
      <x:c r="H637" s="3" t="str">
        <x:v>COMP</x:v>
      </x:c>
      <x:c r="I637" s="3" t="str">
        <x:v>V.LEGAL</x:v>
      </x:c>
      <x:c r="J637" s="3" t="str">
        <x:v>MAP.ACTUAL.COST.REG.LEGAL_APP.V.LEGAL.COMP</x:v>
      </x:c>
      <x:c r="K637" s="3" t="str">
        <x:v>OPX.REG.LEGAL_APP</x:v>
      </x:c>
      <x:c r="L637" s="3" t="str">
        <x:v>operating</x:v>
      </x:c>
      <x:c r="M637" s="3" t="str">
        <x:v>one_off</x:v>
      </x:c>
      <x:c r="N637" s="3" t="str">
        <x:v>committed</x:v>
      </x:c>
      <x:c r="O637" s="3" t="str">
        <x:v>fixed</x:v>
      </x:c>
      <x:c r="P637" s="32" t="n">
        <x:v>13800</x:v>
      </x:c>
      <x:c r="Q637" s="32" t="n">
        <x:v>0</x:v>
      </x:c>
      <x:c r="R637" s="24" t="n">
        <x:f>P637-Q637</x:f>
        <x:v>13800</x:v>
      </x:c>
      <x:c r="S637" s="18" t="n">
        <x:f>'D03_Accounts'!D81</x:f>
        <x:v>1</x:v>
      </x:c>
      <x:c r="T637" s="24" t="n">
        <x:f>R637*S637</x:f>
        <x:v>13800</x:v>
      </x:c>
      <x:c r="U637" s="25" t="str">
        <x:f>'D03_Mappings'!E136</x:f>
        <x:v>operating_expense</x:v>
      </x:c>
      <x:c r="V637" s="24" t="str">
        <x:f>IF(I637="",IF(U637="people","PAYROLL","UNMAPPED"),I637)</x:f>
        <x:v>V.LEGAL</x:v>
      </x:c>
      <x:c r="W637" s="24" t="n">
        <x:f>IF(AND(G637="GL.CASH",L637="operating"),Q637,0)</x:f>
        <x:v>0</x:v>
      </x:c>
      <x:c r="X637" s="24" t="n">
        <x:f>IF(AND(G637="GL.CASH",L637="operating"),P637,0)</x:f>
        <x:v>0</x:v>
      </x:c>
      <x:c r="Y637" s="24" t="n">
        <x:f>IF(AND(G637="GL.CASH",L637="investing"),Q637-P637,0)</x:f>
        <x:v>0</x:v>
      </x:c>
      <x:c r="Z637" s="24" t="n">
        <x:f>IF(AND(G637="GL.CASH",L637="financing"),P637,0)</x:f>
        <x:v>0</x:v>
      </x:c>
      <x:c r="AA637" s="24" t="n">
        <x:f>IF(AND(G637="GL.CASH",L637="financing"),Q637,0)</x:f>
        <x:v>0</x:v>
      </x:c>
    </x:row>
    <x:row r="638" ht="25" customHeight="1">
      <x:c r="A638" s="3" t="str">
        <x:v>ACT/LEGAL-OVERRUN-M05/2</x:v>
      </x:c>
      <x:c r="B638" s="3" t="str">
        <x:v>LEGAL-OVERRUN-M05</x:v>
      </x:c>
      <x:c r="C638" s="16" t="n">
        <x:v>5</x:v>
      </x:c>
      <x:c r="D638" s="30" t="n">
        <x:v>46527</x:v>
      </x:c>
      <x:c r="E638" s="30" t="n">
        <x:v>46508</x:v>
      </x:c>
      <x:c r="F638" s="30" t="n">
        <x:v>46557</x:v>
      </x:c>
      <x:c r="G638" s="3" t="str">
        <x:v>GL.VAT.DOM_ASSET</x:v>
      </x:c>
      <x:c r="H638" s="3" t="str">
        <x:v>COMP</x:v>
      </x:c>
      <x:c r="I638" s="3" t="str">
        <x:v>V.LEGAL</x:v>
      </x:c>
      <x:c r="J638" s="3" t="str">
        <x:v>MAP.ACTUAL.COST.REG.LEGAL_APP.V.LEGAL.COMP</x:v>
      </x:c>
      <x:c r="K638" s="3" t="str">
        <x:v>OPX.REG.LEGAL_APP</x:v>
      </x:c>
      <x:c r="L638" s="3" t="str">
        <x:v>operating</x:v>
      </x:c>
      <x:c r="M638" s="3" t="str">
        <x:v>not_applicable</x:v>
      </x:c>
      <x:c r="N638" s="3" t="str">
        <x:v>not_applicable</x:v>
      </x:c>
      <x:c r="O638" s="3" t="str">
        <x:v>not_applicable</x:v>
      </x:c>
      <x:c r="P638" s="32" t="n">
        <x:v>2622</x:v>
      </x:c>
      <x:c r="Q638" s="32" t="n">
        <x:v>0</x:v>
      </x:c>
      <x:c r="R638" s="24" t="n">
        <x:f>P638-Q638</x:f>
        <x:v>2622</x:v>
      </x:c>
      <x:c r="S638" s="18" t="n">
        <x:f>'D03_Accounts'!D15</x:f>
        <x:v>0</x:v>
      </x:c>
      <x:c r="T638" s="24" t="n">
        <x:f>R638*S638</x:f>
        <x:v>0</x:v>
      </x:c>
      <x:c r="U638" s="25" t="str">
        <x:f>'D03_Mappings'!E137</x:f>
        <x:v>tax_assets</x:v>
      </x:c>
      <x:c r="V638" s="24" t="str">
        <x:f>IF(I638="",IF(U638="people","PAYROLL","UNMAPPED"),I638)</x:f>
        <x:v>V.LEGAL</x:v>
      </x:c>
      <x:c r="W638" s="24" t="n">
        <x:f>IF(AND(G638="GL.CASH",L638="operating"),Q638,0)</x:f>
        <x:v>0</x:v>
      </x:c>
      <x:c r="X638" s="24" t="n">
        <x:f>IF(AND(G638="GL.CASH",L638="operating"),P638,0)</x:f>
        <x:v>0</x:v>
      </x:c>
      <x:c r="Y638" s="24" t="n">
        <x:f>IF(AND(G638="GL.CASH",L638="investing"),Q638-P638,0)</x:f>
        <x:v>0</x:v>
      </x:c>
      <x:c r="Z638" s="24" t="n">
        <x:f>IF(AND(G638="GL.CASH",L638="financing"),P638,0)</x:f>
        <x:v>0</x:v>
      </x:c>
      <x:c r="AA638" s="24" t="n">
        <x:f>IF(AND(G638="GL.CASH",L638="financing"),Q638,0)</x:f>
        <x:v>0</x:v>
      </x:c>
    </x:row>
    <x:row r="639" ht="25" customHeight="1">
      <x:c r="A639" s="3" t="str">
        <x:v>ACT/LEGAL-OVERRUN-M05/3</x:v>
      </x:c>
      <x:c r="B639" s="3" t="str">
        <x:v>LEGAL-OVERRUN-M05</x:v>
      </x:c>
      <x:c r="C639" s="16" t="n">
        <x:v>5</x:v>
      </x:c>
      <x:c r="D639" s="30" t="n">
        <x:v>46527</x:v>
      </x:c>
      <x:c r="E639" s="30" t="n">
        <x:v>46508</x:v>
      </x:c>
      <x:c r="F639" s="30" t="n">
        <x:v>46557</x:v>
      </x:c>
      <x:c r="G639" s="3" t="str">
        <x:v>GL.AP.SUPPLIER</x:v>
      </x:c>
      <x:c r="H639" s="3" t="str">
        <x:v>COMP</x:v>
      </x:c>
      <x:c r="I639" s="3" t="str">
        <x:v>V.LEGAL</x:v>
      </x:c>
      <x:c r="J639" s="3" t="str">
        <x:v>MAP.ACTUAL.COST.REG.LEGAL_APP.V.LEGAL.COMP</x:v>
      </x:c>
      <x:c r="K639" s="3" t="str">
        <x:v>OPX.REG.LEGAL_APP</x:v>
      </x:c>
      <x:c r="L639" s="3" t="str">
        <x:v>operating</x:v>
      </x:c>
      <x:c r="M639" s="3" t="str">
        <x:v>not_applicable</x:v>
      </x:c>
      <x:c r="N639" s="3" t="str">
        <x:v>not_applicable</x:v>
      </x:c>
      <x:c r="O639" s="3" t="str">
        <x:v>not_applicable</x:v>
      </x:c>
      <x:c r="P639" s="32" t="n">
        <x:v>0</x:v>
      </x:c>
      <x:c r="Q639" s="32" t="n">
        <x:v>16422</x:v>
      </x:c>
      <x:c r="R639" s="24" t="n">
        <x:f>P639-Q639</x:f>
        <x:v>-16422</x:v>
      </x:c>
      <x:c r="S639" s="18" t="n">
        <x:f>'D03_Accounts'!D23</x:f>
        <x:v>0</x:v>
      </x:c>
      <x:c r="T639" s="24" t="n">
        <x:f>R639*S639</x:f>
        <x:v>0</x:v>
      </x:c>
      <x:c r="U639" s="25" t="str">
        <x:f>'D03_Mappings'!E138</x:f>
        <x:v>ap</x:v>
      </x:c>
      <x:c r="V639" s="24" t="str">
        <x:f>IF(I639="",IF(U639="people","PAYROLL","UNMAPPED"),I639)</x:f>
        <x:v>V.LEGAL</x:v>
      </x:c>
      <x:c r="W639" s="24" t="n">
        <x:f>IF(AND(G639="GL.CASH",L639="operating"),Q639,0)</x:f>
        <x:v>0</x:v>
      </x:c>
      <x:c r="X639" s="24" t="n">
        <x:f>IF(AND(G639="GL.CASH",L639="operating"),P639,0)</x:f>
        <x:v>0</x:v>
      </x:c>
      <x:c r="Y639" s="24" t="n">
        <x:f>IF(AND(G639="GL.CASH",L639="investing"),Q639-P639,0)</x:f>
        <x:v>0</x:v>
      </x:c>
      <x:c r="Z639" s="24" t="n">
        <x:f>IF(AND(G639="GL.CASH",L639="financing"),P639,0)</x:f>
        <x:v>0</x:v>
      </x:c>
      <x:c r="AA639" s="24" t="n">
        <x:f>IF(AND(G639="GL.CASH",L639="financing"),Q639,0)</x:f>
        <x:v>0</x:v>
      </x:c>
    </x:row>
    <x:row r="640" ht="25" customHeight="1">
      <x:c r="A640" s="3" t="str">
        <x:v>ACT/OFFICE-M05/1</x:v>
      </x:c>
      <x:c r="B640" s="3" t="str">
        <x:v>OFFICE-M05</x:v>
      </x:c>
      <x:c r="C640" s="16" t="n">
        <x:v>5</x:v>
      </x:c>
      <x:c r="D640" s="30" t="n">
        <x:v>46527</x:v>
      </x:c>
      <x:c r="E640" s="30" t="n">
        <x:v>46508</x:v>
      </x:c>
      <x:c r="F640" s="30" t="n">
        <x:v>46557</x:v>
      </x:c>
      <x:c r="G640" s="3" t="str">
        <x:v>GL.OPEX.OPX.MISC</x:v>
      </x:c>
      <x:c r="H640" s="3" t="str">
        <x:v>CORP</x:v>
      </x:c>
      <x:c r="I640" s="3" t="str">
        <x:v>V.OFFICE</x:v>
      </x:c>
      <x:c r="J640" s="3" t="str">
        <x:v>MAP.ACTUAL.COST.OPX.MISC.V.OFFICE.CORP</x:v>
      </x:c>
      <x:c r="K640" s="3" t="str">
        <x:v>OPX.MISC</x:v>
      </x:c>
      <x:c r="L640" s="3" t="str">
        <x:v>operating</x:v>
      </x:c>
      <x:c r="M640" s="3" t="str">
        <x:v>recurring</x:v>
      </x:c>
      <x:c r="N640" s="3" t="str">
        <x:v>discretionary</x:v>
      </x:c>
      <x:c r="O640" s="3" t="str">
        <x:v>fixed</x:v>
      </x:c>
      <x:c r="P640" s="32" t="n">
        <x:v>3646.19</x:v>
      </x:c>
      <x:c r="Q640" s="32" t="n">
        <x:v>0</x:v>
      </x:c>
      <x:c r="R640" s="24" t="n">
        <x:f>P640-Q640</x:f>
        <x:v>3646.19</x:v>
      </x:c>
      <x:c r="S640" s="18" t="n">
        <x:f>'D03_Accounts'!D63</x:f>
        <x:v>1</x:v>
      </x:c>
      <x:c r="T640" s="24" t="n">
        <x:f>R640*S640</x:f>
        <x:v>3646.19</x:v>
      </x:c>
      <x:c r="U640" s="25" t="str">
        <x:f>'D03_Mappings'!E51</x:f>
        <x:v>operating_expense</x:v>
      </x:c>
      <x:c r="V640" s="24" t="str">
        <x:f>IF(I640="",IF(U640="people","PAYROLL","UNMAPPED"),I640)</x:f>
        <x:v>V.OFFICE</x:v>
      </x:c>
      <x:c r="W640" s="24" t="n">
        <x:f>IF(AND(G640="GL.CASH",L640="operating"),Q640,0)</x:f>
        <x:v>0</x:v>
      </x:c>
      <x:c r="X640" s="24" t="n">
        <x:f>IF(AND(G640="GL.CASH",L640="operating"),P640,0)</x:f>
        <x:v>0</x:v>
      </x:c>
      <x:c r="Y640" s="24" t="n">
        <x:f>IF(AND(G640="GL.CASH",L640="investing"),Q640-P640,0)</x:f>
        <x:v>0</x:v>
      </x:c>
      <x:c r="Z640" s="24" t="n">
        <x:f>IF(AND(G640="GL.CASH",L640="financing"),P640,0)</x:f>
        <x:v>0</x:v>
      </x:c>
      <x:c r="AA640" s="24" t="n">
        <x:f>IF(AND(G640="GL.CASH",L640="financing"),Q640,0)</x:f>
        <x:v>0</x:v>
      </x:c>
    </x:row>
    <x:row r="641" ht="25" customHeight="1">
      <x:c r="A641" s="3" t="str">
        <x:v>ACT/OFFICE-M05/2</x:v>
      </x:c>
      <x:c r="B641" s="3" t="str">
        <x:v>OFFICE-M05</x:v>
      </x:c>
      <x:c r="C641" s="16" t="n">
        <x:v>5</x:v>
      </x:c>
      <x:c r="D641" s="30" t="n">
        <x:v>46527</x:v>
      </x:c>
      <x:c r="E641" s="30" t="n">
        <x:v>46508</x:v>
      </x:c>
      <x:c r="F641" s="30" t="n">
        <x:v>46557</x:v>
      </x:c>
      <x:c r="G641" s="3" t="str">
        <x:v>GL.VAT.DOM_ASSET</x:v>
      </x:c>
      <x:c r="H641" s="3" t="str">
        <x:v>CORP</x:v>
      </x:c>
      <x:c r="I641" s="3" t="str">
        <x:v>V.OFFICE</x:v>
      </x:c>
      <x:c r="J641" s="3" t="str">
        <x:v>MAP.ACTUAL.COST.OPX.MISC.V.OFFICE.CORP</x:v>
      </x:c>
      <x:c r="K641" s="3" t="str">
        <x:v>OPX.MISC</x:v>
      </x:c>
      <x:c r="L641" s="3" t="str">
        <x:v>operating</x:v>
      </x:c>
      <x:c r="M641" s="3" t="str">
        <x:v>not_applicable</x:v>
      </x:c>
      <x:c r="N641" s="3" t="str">
        <x:v>not_applicable</x:v>
      </x:c>
      <x:c r="O641" s="3" t="str">
        <x:v>not_applicable</x:v>
      </x:c>
      <x:c r="P641" s="32" t="n">
        <x:v>692.78</x:v>
      </x:c>
      <x:c r="Q641" s="32" t="n">
        <x:v>0</x:v>
      </x:c>
      <x:c r="R641" s="24" t="n">
        <x:f>P641-Q641</x:f>
        <x:v>692.78</x:v>
      </x:c>
      <x:c r="S641" s="18" t="n">
        <x:f>'D03_Accounts'!D15</x:f>
        <x:v>0</x:v>
      </x:c>
      <x:c r="T641" s="24" t="n">
        <x:f>R641*S641</x:f>
        <x:v>0</x:v>
      </x:c>
      <x:c r="U641" s="25" t="str">
        <x:f>'D03_Mappings'!E52</x:f>
        <x:v>tax_assets</x:v>
      </x:c>
      <x:c r="V641" s="24" t="str">
        <x:f>IF(I641="",IF(U641="people","PAYROLL","UNMAPPED"),I641)</x:f>
        <x:v>V.OFFICE</x:v>
      </x:c>
      <x:c r="W641" s="24" t="n">
        <x:f>IF(AND(G641="GL.CASH",L641="operating"),Q641,0)</x:f>
        <x:v>0</x:v>
      </x:c>
      <x:c r="X641" s="24" t="n">
        <x:f>IF(AND(G641="GL.CASH",L641="operating"),P641,0)</x:f>
        <x:v>0</x:v>
      </x:c>
      <x:c r="Y641" s="24" t="n">
        <x:f>IF(AND(G641="GL.CASH",L641="investing"),Q641-P641,0)</x:f>
        <x:v>0</x:v>
      </x:c>
      <x:c r="Z641" s="24" t="n">
        <x:f>IF(AND(G641="GL.CASH",L641="financing"),P641,0)</x:f>
        <x:v>0</x:v>
      </x:c>
      <x:c r="AA641" s="24" t="n">
        <x:f>IF(AND(G641="GL.CASH",L641="financing"),Q641,0)</x:f>
        <x:v>0</x:v>
      </x:c>
    </x:row>
    <x:row r="642" ht="25" customHeight="1">
      <x:c r="A642" s="3" t="str">
        <x:v>ACT/OFFICE-M05/3</x:v>
      </x:c>
      <x:c r="B642" s="3" t="str">
        <x:v>OFFICE-M05</x:v>
      </x:c>
      <x:c r="C642" s="16" t="n">
        <x:v>5</x:v>
      </x:c>
      <x:c r="D642" s="30" t="n">
        <x:v>46527</x:v>
      </x:c>
      <x:c r="E642" s="30" t="n">
        <x:v>46508</x:v>
      </x:c>
      <x:c r="F642" s="30" t="n">
        <x:v>46557</x:v>
      </x:c>
      <x:c r="G642" s="3" t="str">
        <x:v>GL.AP.SUPPLIER</x:v>
      </x:c>
      <x:c r="H642" s="3" t="str">
        <x:v>CORP</x:v>
      </x:c>
      <x:c r="I642" s="3" t="str">
        <x:v>V.OFFICE</x:v>
      </x:c>
      <x:c r="J642" s="3" t="str">
        <x:v>MAP.ACTUAL.COST.OPX.MISC.V.OFFICE.CORP</x:v>
      </x:c>
      <x:c r="K642" s="3" t="str">
        <x:v>OPX.MISC</x:v>
      </x:c>
      <x:c r="L642" s="3" t="str">
        <x:v>operating</x:v>
      </x:c>
      <x:c r="M642" s="3" t="str">
        <x:v>not_applicable</x:v>
      </x:c>
      <x:c r="N642" s="3" t="str">
        <x:v>not_applicable</x:v>
      </x:c>
      <x:c r="O642" s="3" t="str">
        <x:v>not_applicable</x:v>
      </x:c>
      <x:c r="P642" s="32" t="n">
        <x:v>0</x:v>
      </x:c>
      <x:c r="Q642" s="32" t="n">
        <x:v>4338.97</x:v>
      </x:c>
      <x:c r="R642" s="24" t="n">
        <x:f>P642-Q642</x:f>
        <x:v>-4338.97</x:v>
      </x:c>
      <x:c r="S642" s="18" t="n">
        <x:f>'D03_Accounts'!D23</x:f>
        <x:v>0</x:v>
      </x:c>
      <x:c r="T642" s="24" t="n">
        <x:f>R642*S642</x:f>
        <x:v>0</x:v>
      </x:c>
      <x:c r="U642" s="25" t="str">
        <x:f>'D03_Mappings'!E53</x:f>
        <x:v>ap</x:v>
      </x:c>
      <x:c r="V642" s="24" t="str">
        <x:f>IF(I642="",IF(U642="people","PAYROLL","UNMAPPED"),I642)</x:f>
        <x:v>V.OFFICE</x:v>
      </x:c>
      <x:c r="W642" s="24" t="n">
        <x:f>IF(AND(G642="GL.CASH",L642="operating"),Q642,0)</x:f>
        <x:v>0</x:v>
      </x:c>
      <x:c r="X642" s="24" t="n">
        <x:f>IF(AND(G642="GL.CASH",L642="operating"),P642,0)</x:f>
        <x:v>0</x:v>
      </x:c>
      <x:c r="Y642" s="24" t="n">
        <x:f>IF(AND(G642="GL.CASH",L642="investing"),Q642-P642,0)</x:f>
        <x:v>0</x:v>
      </x:c>
      <x:c r="Z642" s="24" t="n">
        <x:f>IF(AND(G642="GL.CASH",L642="financing"),P642,0)</x:f>
        <x:v>0</x:v>
      </x:c>
      <x:c r="AA642" s="24" t="n">
        <x:f>IF(AND(G642="GL.CASH",L642="financing"),Q642,0)</x:f>
        <x:v>0</x:v>
      </x:c>
    </x:row>
    <x:row r="643" ht="25" customHeight="1">
      <x:c r="A643" s="3" t="str">
        <x:v>ACT/PAY-BOOK-M04/1</x:v>
      </x:c>
      <x:c r="B643" s="3" t="str">
        <x:v>PAY-BOOK-M04</x:v>
      </x:c>
      <x:c r="C643" s="16" t="n">
        <x:v>5</x:v>
      </x:c>
      <x:c r="D643" s="30" t="n">
        <x:v>46527</x:v>
      </x:c>
      <x:c r="E643" s="30" t="n">
        <x:v>46478</x:v>
      </x:c>
      <x:c r="F643" s="30" t="n">
        <x:v>46527</x:v>
      </x:c>
      <x:c r="G643" s="3" t="str">
        <x:v>GL.AP.SUPPLIER</x:v>
      </x:c>
      <x:c r="H643" s="3" t="str">
        <x:v>FIN</x:v>
      </x:c>
      <x:c r="I643" s="3" t="str">
        <x:v>V.ACCOUNTS</x:v>
      </x:c>
      <x:c r="J643" s="3" t="str">
        <x:v>MAP.ACTUAL.COST.PAY.V.ACCOUNTS.FIN</x:v>
      </x:c>
      <x:c r="K643" s="3" t="str">
        <x:v>WC.SUPPLIER_AP</x:v>
      </x:c>
      <x:c r="L643" s="3" t="str">
        <x:v>operating</x:v>
      </x:c>
      <x:c r="M643" s="3" t="str">
        <x:v>not_applicable</x:v>
      </x:c>
      <x:c r="N643" s="3" t="str">
        <x:v>not_applicable</x:v>
      </x:c>
      <x:c r="O643" s="3" t="str">
        <x:v>not_applicable</x:v>
      </x:c>
      <x:c r="P643" s="32" t="n">
        <x:v>595</x:v>
      </x:c>
      <x:c r="Q643" s="32" t="n">
        <x:v>0</x:v>
      </x:c>
      <x:c r="R643" s="24" t="n">
        <x:f>P643-Q643</x:f>
        <x:v>595</x:v>
      </x:c>
      <x:c r="S643" s="18" t="n">
        <x:f>'D03_Accounts'!D23</x:f>
        <x:v>0</x:v>
      </x:c>
      <x:c r="T643" s="24" t="n">
        <x:f>R643*S643</x:f>
        <x:v>0</x:v>
      </x:c>
      <x:c r="U643" s="25" t="str">
        <x:f>'D03_Mappings'!E57</x:f>
        <x:v>ap</x:v>
      </x:c>
      <x:c r="V643" s="24" t="str">
        <x:f>IF(I643="",IF(U643="people","PAYROLL","UNMAPPED"),I643)</x:f>
        <x:v>V.ACCOUNTS</x:v>
      </x:c>
      <x:c r="W643" s="24" t="n">
        <x:f>IF(AND(G643="GL.CASH",L643="operating"),Q643,0)</x:f>
        <x:v>0</x:v>
      </x:c>
      <x:c r="X643" s="24" t="n">
        <x:f>IF(AND(G643="GL.CASH",L643="operating"),P643,0)</x:f>
        <x:v>0</x:v>
      </x:c>
      <x:c r="Y643" s="24" t="n">
        <x:f>IF(AND(G643="GL.CASH",L643="investing"),Q643-P643,0)</x:f>
        <x:v>0</x:v>
      </x:c>
      <x:c r="Z643" s="24" t="n">
        <x:f>IF(AND(G643="GL.CASH",L643="financing"),P643,0)</x:f>
        <x:v>0</x:v>
      </x:c>
      <x:c r="AA643" s="24" t="n">
        <x:f>IF(AND(G643="GL.CASH",L643="financing"),Q643,0)</x:f>
        <x:v>0</x:v>
      </x:c>
    </x:row>
    <x:row r="644" ht="25" customHeight="1">
      <x:c r="A644" s="3" t="str">
        <x:v>ACT/PAY-BOOK-M04/2</x:v>
      </x:c>
      <x:c r="B644" s="3" t="str">
        <x:v>PAY-BOOK-M04</x:v>
      </x:c>
      <x:c r="C644" s="16" t="n">
        <x:v>5</x:v>
      </x:c>
      <x:c r="D644" s="30" t="n">
        <x:v>46527</x:v>
      </x:c>
      <x:c r="E644" s="30" t="n">
        <x:v>46478</x:v>
      </x:c>
      <x:c r="F644" s="30" t="n">
        <x:v>46527</x:v>
      </x:c>
      <x:c r="G644" s="3" t="str">
        <x:v>GL.CASH</x:v>
      </x:c>
      <x:c r="H644" s="3" t="str">
        <x:v>FIN</x:v>
      </x:c>
      <x:c r="I644" s="3" t="str">
        <x:v>V.ACCOUNTS</x:v>
      </x:c>
      <x:c r="J644" s="3" t="str">
        <x:v>MAP.ACTUAL.COST.PAY.V.ACCOUNTS.FIN</x:v>
      </x:c>
      <x:c r="K644" s="3" t="str">
        <x:v>WC.SUPPLIER_AP</x:v>
      </x:c>
      <x:c r="L644" s="3" t="str">
        <x:v>operating</x:v>
      </x:c>
      <x:c r="M644" s="3" t="str">
        <x:v>not_applicable</x:v>
      </x:c>
      <x:c r="N644" s="3" t="str">
        <x:v>not_applicable</x:v>
      </x:c>
      <x:c r="O644" s="3" t="str">
        <x:v>not_applicable</x:v>
      </x:c>
      <x:c r="P644" s="32" t="n">
        <x:v>0</x:v>
      </x:c>
      <x:c r="Q644" s="32" t="n">
        <x:v>595</x:v>
      </x:c>
      <x:c r="R644" s="24" t="n">
        <x:f>P644-Q644</x:f>
        <x:v>-595</x:v>
      </x:c>
      <x:c r="S644" s="18" t="n">
        <x:f>'D03_Accounts'!D11</x:f>
        <x:v>0</x:v>
      </x:c>
      <x:c r="T644" s="24" t="n">
        <x:f>R644*S644</x:f>
        <x:v>0</x:v>
      </x:c>
      <x:c r="U644" s="25" t="str">
        <x:f>'D03_Mappings'!E58</x:f>
        <x:v>cash</x:v>
      </x:c>
      <x:c r="V644" s="24" t="str">
        <x:f>IF(I644="",IF(U644="people","PAYROLL","UNMAPPED"),I644)</x:f>
        <x:v>V.ACCOUNTS</x:v>
      </x:c>
      <x:c r="W644" s="24" t="n">
        <x:f>IF(AND(G644="GL.CASH",L644="operating"),Q644,0)</x:f>
        <x:v>595</x:v>
      </x:c>
      <x:c r="X644" s="24" t="n">
        <x:f>IF(AND(G644="GL.CASH",L644="operating"),P644,0)</x:f>
        <x:v>0</x:v>
      </x:c>
      <x:c r="Y644" s="24" t="n">
        <x:f>IF(AND(G644="GL.CASH",L644="investing"),Q644-P644,0)</x:f>
        <x:v>0</x:v>
      </x:c>
      <x:c r="Z644" s="24" t="n">
        <x:f>IF(AND(G644="GL.CASH",L644="financing"),P644,0)</x:f>
        <x:v>0</x:v>
      </x:c>
      <x:c r="AA644" s="24" t="n">
        <x:f>IF(AND(G644="GL.CASH",L644="financing"),Q644,0)</x:f>
        <x:v>0</x:v>
      </x:c>
    </x:row>
    <x:row r="645" ht="25" customHeight="1">
      <x:c r="A645" s="3" t="str">
        <x:v>ACT/PAY-CHAMBER-M04/1</x:v>
      </x:c>
      <x:c r="B645" s="3" t="str">
        <x:v>PAY-CHAMBER-M04</x:v>
      </x:c>
      <x:c r="C645" s="16" t="n">
        <x:v>5</x:v>
      </x:c>
      <x:c r="D645" s="30" t="n">
        <x:v>46527</x:v>
      </x:c>
      <x:c r="E645" s="30" t="n">
        <x:v>46478</x:v>
      </x:c>
      <x:c r="F645" s="30" t="n">
        <x:v>46527</x:v>
      </x:c>
      <x:c r="G645" s="3" t="str">
        <x:v>GL.AP.SUPPLIER</x:v>
      </x:c>
      <x:c r="H645" s="3" t="str">
        <x:v>CORP</x:v>
      </x:c>
      <x:c r="I645" s="3" t="str">
        <x:v>V.CHAMBER</x:v>
      </x:c>
      <x:c r="J645" s="3" t="str">
        <x:v>MAP.ACTUAL.COST.PAY.V.CHAMBER.CORP</x:v>
      </x:c>
      <x:c r="K645" s="3" t="str">
        <x:v>WC.SUPPLIER_AP</x:v>
      </x:c>
      <x:c r="L645" s="3" t="str">
        <x:v>operating</x:v>
      </x:c>
      <x:c r="M645" s="3" t="str">
        <x:v>not_applicable</x:v>
      </x:c>
      <x:c r="N645" s="3" t="str">
        <x:v>not_applicable</x:v>
      </x:c>
      <x:c r="O645" s="3" t="str">
        <x:v>not_applicable</x:v>
      </x:c>
      <x:c r="P645" s="32" t="n">
        <x:v>9.17</x:v>
      </x:c>
      <x:c r="Q645" s="32" t="n">
        <x:v>0</x:v>
      </x:c>
      <x:c r="R645" s="24" t="n">
        <x:f>P645-Q645</x:f>
        <x:v>9.17</x:v>
      </x:c>
      <x:c r="S645" s="18" t="n">
        <x:f>'D03_Accounts'!D23</x:f>
        <x:v>0</x:v>
      </x:c>
      <x:c r="T645" s="24" t="n">
        <x:f>R645*S645</x:f>
        <x:v>0</x:v>
      </x:c>
      <x:c r="U645" s="25" t="str">
        <x:f>'D03_Mappings'!E59</x:f>
        <x:v>ap</x:v>
      </x:c>
      <x:c r="V645" s="24" t="str">
        <x:f>IF(I645="",IF(U645="people","PAYROLL","UNMAPPED"),I645)</x:f>
        <x:v>V.CHAMBER</x:v>
      </x:c>
      <x:c r="W645" s="24" t="n">
        <x:f>IF(AND(G645="GL.CASH",L645="operating"),Q645,0)</x:f>
        <x:v>0</x:v>
      </x:c>
      <x:c r="X645" s="24" t="n">
        <x:f>IF(AND(G645="GL.CASH",L645="operating"),P645,0)</x:f>
        <x:v>0</x:v>
      </x:c>
      <x:c r="Y645" s="24" t="n">
        <x:f>IF(AND(G645="GL.CASH",L645="investing"),Q645-P645,0)</x:f>
        <x:v>0</x:v>
      </x:c>
      <x:c r="Z645" s="24" t="n">
        <x:f>IF(AND(G645="GL.CASH",L645="financing"),P645,0)</x:f>
        <x:v>0</x:v>
      </x:c>
      <x:c r="AA645" s="24" t="n">
        <x:f>IF(AND(G645="GL.CASH",L645="financing"),Q645,0)</x:f>
        <x:v>0</x:v>
      </x:c>
    </x:row>
    <x:row r="646" ht="25" customHeight="1">
      <x:c r="A646" s="3" t="str">
        <x:v>ACT/PAY-CHAMBER-M04/2</x:v>
      </x:c>
      <x:c r="B646" s="3" t="str">
        <x:v>PAY-CHAMBER-M04</x:v>
      </x:c>
      <x:c r="C646" s="16" t="n">
        <x:v>5</x:v>
      </x:c>
      <x:c r="D646" s="30" t="n">
        <x:v>46527</x:v>
      </x:c>
      <x:c r="E646" s="30" t="n">
        <x:v>46478</x:v>
      </x:c>
      <x:c r="F646" s="30" t="n">
        <x:v>46527</x:v>
      </x:c>
      <x:c r="G646" s="3" t="str">
        <x:v>GL.CASH</x:v>
      </x:c>
      <x:c r="H646" s="3" t="str">
        <x:v>CORP</x:v>
      </x:c>
      <x:c r="I646" s="3" t="str">
        <x:v>V.CHAMBER</x:v>
      </x:c>
      <x:c r="J646" s="3" t="str">
        <x:v>MAP.ACTUAL.COST.PAY.V.CHAMBER.CORP</x:v>
      </x:c>
      <x:c r="K646" s="3" t="str">
        <x:v>WC.SUPPLIER_AP</x:v>
      </x:c>
      <x:c r="L646" s="3" t="str">
        <x:v>operating</x:v>
      </x:c>
      <x:c r="M646" s="3" t="str">
        <x:v>not_applicable</x:v>
      </x:c>
      <x:c r="N646" s="3" t="str">
        <x:v>not_applicable</x:v>
      </x:c>
      <x:c r="O646" s="3" t="str">
        <x:v>not_applicable</x:v>
      </x:c>
      <x:c r="P646" s="32" t="n">
        <x:v>0</x:v>
      </x:c>
      <x:c r="Q646" s="32" t="n">
        <x:v>9.17</x:v>
      </x:c>
      <x:c r="R646" s="24" t="n">
        <x:f>P646-Q646</x:f>
        <x:v>-9.17</x:v>
      </x:c>
      <x:c r="S646" s="18" t="n">
        <x:f>'D03_Accounts'!D11</x:f>
        <x:v>0</x:v>
      </x:c>
      <x:c r="T646" s="24" t="n">
        <x:f>R646*S646</x:f>
        <x:v>0</x:v>
      </x:c>
      <x:c r="U646" s="25" t="str">
        <x:f>'D03_Mappings'!E60</x:f>
        <x:v>cash</x:v>
      </x:c>
      <x:c r="V646" s="24" t="str">
        <x:f>IF(I646="",IF(U646="people","PAYROLL","UNMAPPED"),I646)</x:f>
        <x:v>V.CHAMBER</x:v>
      </x:c>
      <x:c r="W646" s="24" t="n">
        <x:f>IF(AND(G646="GL.CASH",L646="operating"),Q646,0)</x:f>
        <x:v>9.17</x:v>
      </x:c>
      <x:c r="X646" s="24" t="n">
        <x:f>IF(AND(G646="GL.CASH",L646="operating"),P646,0)</x:f>
        <x:v>0</x:v>
      </x:c>
      <x:c r="Y646" s="24" t="n">
        <x:f>IF(AND(G646="GL.CASH",L646="investing"),Q646-P646,0)</x:f>
        <x:v>0</x:v>
      </x:c>
      <x:c r="Z646" s="24" t="n">
        <x:f>IF(AND(G646="GL.CASH",L646="financing"),P646,0)</x:f>
        <x:v>0</x:v>
      </x:c>
      <x:c r="AA646" s="24" t="n">
        <x:f>IF(AND(G646="GL.CASH",L646="financing"),Q646,0)</x:f>
        <x:v>0</x:v>
      </x:c>
    </x:row>
    <x:row r="647" ht="25" customHeight="1">
      <x:c r="A647" s="3" t="str">
        <x:v>ACT/PAY-CLOUD-M04/1</x:v>
      </x:c>
      <x:c r="B647" s="3" t="str">
        <x:v>PAY-CLOUD-M04</x:v>
      </x:c>
      <x:c r="C647" s="16" t="n">
        <x:v>5</x:v>
      </x:c>
      <x:c r="D647" s="30" t="n">
        <x:v>46527</x:v>
      </x:c>
      <x:c r="E647" s="30" t="n">
        <x:v>46478</x:v>
      </x:c>
      <x:c r="F647" s="30" t="n">
        <x:v>46527</x:v>
      </x:c>
      <x:c r="G647" s="3" t="str">
        <x:v>GL.AP.SUPPLIER</x:v>
      </x:c>
      <x:c r="H647" s="3" t="str">
        <x:v>ENG</x:v>
      </x:c>
      <x:c r="I647" s="3" t="str">
        <x:v>V.CLOUD</x:v>
      </x:c>
      <x:c r="J647" s="3" t="str">
        <x:v>MAP.ACTUAL.COST.PAY.V.CLOUD.ENG</x:v>
      </x:c>
      <x:c r="K647" s="3" t="str">
        <x:v>WC.SUPPLIER_AP</x:v>
      </x:c>
      <x:c r="L647" s="3" t="str">
        <x:v>operating</x:v>
      </x:c>
      <x:c r="M647" s="3" t="str">
        <x:v>not_applicable</x:v>
      </x:c>
      <x:c r="N647" s="3" t="str">
        <x:v>not_applicable</x:v>
      </x:c>
      <x:c r="O647" s="3" t="str">
        <x:v>not_applicable</x:v>
      </x:c>
      <x:c r="P647" s="32" t="n">
        <x:v>1500</x:v>
      </x:c>
      <x:c r="Q647" s="32" t="n">
        <x:v>0</x:v>
      </x:c>
      <x:c r="R647" s="24" t="n">
        <x:f>P647-Q647</x:f>
        <x:v>1500</x:v>
      </x:c>
      <x:c r="S647" s="18" t="n">
        <x:f>'D03_Accounts'!D23</x:f>
        <x:v>0</x:v>
      </x:c>
      <x:c r="T647" s="24" t="n">
        <x:f>R647*S647</x:f>
        <x:v>0</x:v>
      </x:c>
      <x:c r="U647" s="25" t="str">
        <x:f>'D03_Mappings'!E61</x:f>
        <x:v>ap</x:v>
      </x:c>
      <x:c r="V647" s="24" t="str">
        <x:f>IF(I647="",IF(U647="people","PAYROLL","UNMAPPED"),I647)</x:f>
        <x:v>V.CLOUD</x:v>
      </x:c>
      <x:c r="W647" s="24" t="n">
        <x:f>IF(AND(G647="GL.CASH",L647="operating"),Q647,0)</x:f>
        <x:v>0</x:v>
      </x:c>
      <x:c r="X647" s="24" t="n">
        <x:f>IF(AND(G647="GL.CASH",L647="operating"),P647,0)</x:f>
        <x:v>0</x:v>
      </x:c>
      <x:c r="Y647" s="24" t="n">
        <x:f>IF(AND(G647="GL.CASH",L647="investing"),Q647-P647,0)</x:f>
        <x:v>0</x:v>
      </x:c>
      <x:c r="Z647" s="24" t="n">
        <x:f>IF(AND(G647="GL.CASH",L647="financing"),P647,0)</x:f>
        <x:v>0</x:v>
      </x:c>
      <x:c r="AA647" s="24" t="n">
        <x:f>IF(AND(G647="GL.CASH",L647="financing"),Q647,0)</x:f>
        <x:v>0</x:v>
      </x:c>
    </x:row>
    <x:row r="648" ht="25" customHeight="1">
      <x:c r="A648" s="3" t="str">
        <x:v>ACT/PAY-CLOUD-M04/2</x:v>
      </x:c>
      <x:c r="B648" s="3" t="str">
        <x:v>PAY-CLOUD-M04</x:v>
      </x:c>
      <x:c r="C648" s="16" t="n">
        <x:v>5</x:v>
      </x:c>
      <x:c r="D648" s="30" t="n">
        <x:v>46527</x:v>
      </x:c>
      <x:c r="E648" s="30" t="n">
        <x:v>46478</x:v>
      </x:c>
      <x:c r="F648" s="30" t="n">
        <x:v>46527</x:v>
      </x:c>
      <x:c r="G648" s="3" t="str">
        <x:v>GL.CASH</x:v>
      </x:c>
      <x:c r="H648" s="3" t="str">
        <x:v>ENG</x:v>
      </x:c>
      <x:c r="I648" s="3" t="str">
        <x:v>V.CLOUD</x:v>
      </x:c>
      <x:c r="J648" s="3" t="str">
        <x:v>MAP.ACTUAL.COST.PAY.V.CLOUD.ENG</x:v>
      </x:c>
      <x:c r="K648" s="3" t="str">
        <x:v>WC.SUPPLIER_AP</x:v>
      </x:c>
      <x:c r="L648" s="3" t="str">
        <x:v>operating</x:v>
      </x:c>
      <x:c r="M648" s="3" t="str">
        <x:v>not_applicable</x:v>
      </x:c>
      <x:c r="N648" s="3" t="str">
        <x:v>not_applicable</x:v>
      </x:c>
      <x:c r="O648" s="3" t="str">
        <x:v>not_applicable</x:v>
      </x:c>
      <x:c r="P648" s="32" t="n">
        <x:v>0</x:v>
      </x:c>
      <x:c r="Q648" s="32" t="n">
        <x:v>1500</x:v>
      </x:c>
      <x:c r="R648" s="24" t="n">
        <x:f>P648-Q648</x:f>
        <x:v>-1500</x:v>
      </x:c>
      <x:c r="S648" s="18" t="n">
        <x:f>'D03_Accounts'!D11</x:f>
        <x:v>0</x:v>
      </x:c>
      <x:c r="T648" s="24" t="n">
        <x:f>R648*S648</x:f>
        <x:v>0</x:v>
      </x:c>
      <x:c r="U648" s="25" t="str">
        <x:f>'D03_Mappings'!E62</x:f>
        <x:v>cash</x:v>
      </x:c>
      <x:c r="V648" s="24" t="str">
        <x:f>IF(I648="",IF(U648="people","PAYROLL","UNMAPPED"),I648)</x:f>
        <x:v>V.CLOUD</x:v>
      </x:c>
      <x:c r="W648" s="24" t="n">
        <x:f>IF(AND(G648="GL.CASH",L648="operating"),Q648,0)</x:f>
        <x:v>1500</x:v>
      </x:c>
      <x:c r="X648" s="24" t="n">
        <x:f>IF(AND(G648="GL.CASH",L648="operating"),P648,0)</x:f>
        <x:v>0</x:v>
      </x:c>
      <x:c r="Y648" s="24" t="n">
        <x:f>IF(AND(G648="GL.CASH",L648="investing"),Q648-P648,0)</x:f>
        <x:v>0</x:v>
      </x:c>
      <x:c r="Z648" s="24" t="n">
        <x:f>IF(AND(G648="GL.CASH",L648="financing"),P648,0)</x:f>
        <x:v>0</x:v>
      </x:c>
      <x:c r="AA648" s="24" t="n">
        <x:f>IF(AND(G648="GL.CASH",L648="financing"),Q648,0)</x:f>
        <x:v>0</x:v>
      </x:c>
    </x:row>
    <x:row r="649" ht="25" customHeight="1">
      <x:c r="A649" s="3" t="str">
        <x:v>ACT/PAY-DATA-M04/1</x:v>
      </x:c>
      <x:c r="B649" s="3" t="str">
        <x:v>PAY-DATA-M04</x:v>
      </x:c>
      <x:c r="C649" s="16" t="n">
        <x:v>5</x:v>
      </x:c>
      <x:c r="D649" s="30" t="n">
        <x:v>46527</x:v>
      </x:c>
      <x:c r="E649" s="30" t="n">
        <x:v>46478</x:v>
      </x:c>
      <x:c r="F649" s="30" t="n">
        <x:v>46527</x:v>
      </x:c>
      <x:c r="G649" s="3" t="str">
        <x:v>GL.AP.SUPPLIER</x:v>
      </x:c>
      <x:c r="H649" s="3" t="str">
        <x:v>ENG</x:v>
      </x:c>
      <x:c r="I649" s="3" t="str">
        <x:v>V.DATA</x:v>
      </x:c>
      <x:c r="J649" s="3" t="str">
        <x:v>MAP.ACTUAL.COST.PAY.V.DATA.ENG</x:v>
      </x:c>
      <x:c r="K649" s="3" t="str">
        <x:v>WC.SUPPLIER_AP</x:v>
      </x:c>
      <x:c r="L649" s="3" t="str">
        <x:v>operating</x:v>
      </x:c>
      <x:c r="M649" s="3" t="str">
        <x:v>not_applicable</x:v>
      </x:c>
      <x:c r="N649" s="3" t="str">
        <x:v>not_applicable</x:v>
      </x:c>
      <x:c r="O649" s="3" t="str">
        <x:v>not_applicable</x:v>
      </x:c>
      <x:c r="P649" s="32" t="n">
        <x:v>433.91</x:v>
      </x:c>
      <x:c r="Q649" s="32" t="n">
        <x:v>0</x:v>
      </x:c>
      <x:c r="R649" s="24" t="n">
        <x:f>P649-Q649</x:f>
        <x:v>433.91</x:v>
      </x:c>
      <x:c r="S649" s="18" t="n">
        <x:f>'D03_Accounts'!D23</x:f>
        <x:v>0</x:v>
      </x:c>
      <x:c r="T649" s="24" t="n">
        <x:f>R649*S649</x:f>
        <x:v>0</x:v>
      </x:c>
      <x:c r="U649" s="25" t="str">
        <x:f>'D03_Mappings'!E63</x:f>
        <x:v>ap</x:v>
      </x:c>
      <x:c r="V649" s="24" t="str">
        <x:f>IF(I649="",IF(U649="people","PAYROLL","UNMAPPED"),I649)</x:f>
        <x:v>V.DATA</x:v>
      </x:c>
      <x:c r="W649" s="24" t="n">
        <x:f>IF(AND(G649="GL.CASH",L649="operating"),Q649,0)</x:f>
        <x:v>0</x:v>
      </x:c>
      <x:c r="X649" s="24" t="n">
        <x:f>IF(AND(G649="GL.CASH",L649="operating"),P649,0)</x:f>
        <x:v>0</x:v>
      </x:c>
      <x:c r="Y649" s="24" t="n">
        <x:f>IF(AND(G649="GL.CASH",L649="investing"),Q649-P649,0)</x:f>
        <x:v>0</x:v>
      </x:c>
      <x:c r="Z649" s="24" t="n">
        <x:f>IF(AND(G649="GL.CASH",L649="financing"),P649,0)</x:f>
        <x:v>0</x:v>
      </x:c>
      <x:c r="AA649" s="24" t="n">
        <x:f>IF(AND(G649="GL.CASH",L649="financing"),Q649,0)</x:f>
        <x:v>0</x:v>
      </x:c>
    </x:row>
    <x:row r="650" ht="25" customHeight="1">
      <x:c r="A650" s="3" t="str">
        <x:v>ACT/PAY-DATA-M04/2</x:v>
      </x:c>
      <x:c r="B650" s="3" t="str">
        <x:v>PAY-DATA-M04</x:v>
      </x:c>
      <x:c r="C650" s="16" t="n">
        <x:v>5</x:v>
      </x:c>
      <x:c r="D650" s="30" t="n">
        <x:v>46527</x:v>
      </x:c>
      <x:c r="E650" s="30" t="n">
        <x:v>46478</x:v>
      </x:c>
      <x:c r="F650" s="30" t="n">
        <x:v>46527</x:v>
      </x:c>
      <x:c r="G650" s="3" t="str">
        <x:v>GL.CASH</x:v>
      </x:c>
      <x:c r="H650" s="3" t="str">
        <x:v>ENG</x:v>
      </x:c>
      <x:c r="I650" s="3" t="str">
        <x:v>V.DATA</x:v>
      </x:c>
      <x:c r="J650" s="3" t="str">
        <x:v>MAP.ACTUAL.COST.PAY.V.DATA.ENG</x:v>
      </x:c>
      <x:c r="K650" s="3" t="str">
        <x:v>WC.SUPPLIER_AP</x:v>
      </x:c>
      <x:c r="L650" s="3" t="str">
        <x:v>operating</x:v>
      </x:c>
      <x:c r="M650" s="3" t="str">
        <x:v>not_applicable</x:v>
      </x:c>
      <x:c r="N650" s="3" t="str">
        <x:v>not_applicable</x:v>
      </x:c>
      <x:c r="O650" s="3" t="str">
        <x:v>not_applicable</x:v>
      </x:c>
      <x:c r="P650" s="32" t="n">
        <x:v>0</x:v>
      </x:c>
      <x:c r="Q650" s="32" t="n">
        <x:v>433.91</x:v>
      </x:c>
      <x:c r="R650" s="24" t="n">
        <x:f>P650-Q650</x:f>
        <x:v>-433.91</x:v>
      </x:c>
      <x:c r="S650" s="18" t="n">
        <x:f>'D03_Accounts'!D11</x:f>
        <x:v>0</x:v>
      </x:c>
      <x:c r="T650" s="24" t="n">
        <x:f>R650*S650</x:f>
        <x:v>0</x:v>
      </x:c>
      <x:c r="U650" s="25" t="str">
        <x:f>'D03_Mappings'!E64</x:f>
        <x:v>cash</x:v>
      </x:c>
      <x:c r="V650" s="24" t="str">
        <x:f>IF(I650="",IF(U650="people","PAYROLL","UNMAPPED"),I650)</x:f>
        <x:v>V.DATA</x:v>
      </x:c>
      <x:c r="W650" s="24" t="n">
        <x:f>IF(AND(G650="GL.CASH",L650="operating"),Q650,0)</x:f>
        <x:v>433.91</x:v>
      </x:c>
      <x:c r="X650" s="24" t="n">
        <x:f>IF(AND(G650="GL.CASH",L650="operating"),P650,0)</x:f>
        <x:v>0</x:v>
      </x:c>
      <x:c r="Y650" s="24" t="n">
        <x:f>IF(AND(G650="GL.CASH",L650="investing"),Q650-P650,0)</x:f>
        <x:v>0</x:v>
      </x:c>
      <x:c r="Z650" s="24" t="n">
        <x:f>IF(AND(G650="GL.CASH",L650="financing"),P650,0)</x:f>
        <x:v>0</x:v>
      </x:c>
      <x:c r="AA650" s="24" t="n">
        <x:f>IF(AND(G650="GL.CASH",L650="financing"),Q650,0)</x:f>
        <x:v>0</x:v>
      </x:c>
    </x:row>
    <x:row r="651" ht="25" customHeight="1">
      <x:c r="A651" s="3" t="str">
        <x:v>ACT/PAY-DESK-M04/1</x:v>
      </x:c>
      <x:c r="B651" s="3" t="str">
        <x:v>PAY-DESK-M04</x:v>
      </x:c>
      <x:c r="C651" s="16" t="n">
        <x:v>5</x:v>
      </x:c>
      <x:c r="D651" s="30" t="n">
        <x:v>46527</x:v>
      </x:c>
      <x:c r="E651" s="30" t="n">
        <x:v>46478</x:v>
      </x:c>
      <x:c r="F651" s="30" t="n">
        <x:v>46527</x:v>
      </x:c>
      <x:c r="G651" s="3" t="str">
        <x:v>GL.AP.SUPPLIER</x:v>
      </x:c>
      <x:c r="H651" s="3" t="str">
        <x:v>CORP</x:v>
      </x:c>
      <x:c r="I651" s="3" t="str">
        <x:v>V.WORKSPACE</x:v>
      </x:c>
      <x:c r="J651" s="3" t="str">
        <x:v>MAP.ACTUAL.COST.PAY.V.WORKSPACE.CORP</x:v>
      </x:c>
      <x:c r="K651" s="3" t="str">
        <x:v>WC.SUPPLIER_AP</x:v>
      </x:c>
      <x:c r="L651" s="3" t="str">
        <x:v>operating</x:v>
      </x:c>
      <x:c r="M651" s="3" t="str">
        <x:v>not_applicable</x:v>
      </x:c>
      <x:c r="N651" s="3" t="str">
        <x:v>not_applicable</x:v>
      </x:c>
      <x:c r="O651" s="3" t="str">
        <x:v>not_applicable</x:v>
      </x:c>
      <x:c r="P651" s="32" t="n">
        <x:v>2490.67</x:v>
      </x:c>
      <x:c r="Q651" s="32" t="n">
        <x:v>0</x:v>
      </x:c>
      <x:c r="R651" s="24" t="n">
        <x:f>P651-Q651</x:f>
        <x:v>2490.67</x:v>
      </x:c>
      <x:c r="S651" s="18" t="n">
        <x:f>'D03_Accounts'!D23</x:f>
        <x:v>0</x:v>
      </x:c>
      <x:c r="T651" s="24" t="n">
        <x:f>R651*S651</x:f>
        <x:v>0</x:v>
      </x:c>
      <x:c r="U651" s="25" t="str">
        <x:f>'D03_Mappings'!E91</x:f>
        <x:v>ap</x:v>
      </x:c>
      <x:c r="V651" s="24" t="str">
        <x:f>IF(I651="",IF(U651="people","PAYROLL","UNMAPPED"),I651)</x:f>
        <x:v>V.WORKSPACE</x:v>
      </x:c>
      <x:c r="W651" s="24" t="n">
        <x:f>IF(AND(G651="GL.CASH",L651="operating"),Q651,0)</x:f>
        <x:v>0</x:v>
      </x:c>
      <x:c r="X651" s="24" t="n">
        <x:f>IF(AND(G651="GL.CASH",L651="operating"),P651,0)</x:f>
        <x:v>0</x:v>
      </x:c>
      <x:c r="Y651" s="24" t="n">
        <x:f>IF(AND(G651="GL.CASH",L651="investing"),Q651-P651,0)</x:f>
        <x:v>0</x:v>
      </x:c>
      <x:c r="Z651" s="24" t="n">
        <x:f>IF(AND(G651="GL.CASH",L651="financing"),P651,0)</x:f>
        <x:v>0</x:v>
      </x:c>
      <x:c r="AA651" s="24" t="n">
        <x:f>IF(AND(G651="GL.CASH",L651="financing"),Q651,0)</x:f>
        <x:v>0</x:v>
      </x:c>
    </x:row>
    <x:row r="652" ht="25" customHeight="1">
      <x:c r="A652" s="3" t="str">
        <x:v>ACT/PAY-DESK-M04/2</x:v>
      </x:c>
      <x:c r="B652" s="3" t="str">
        <x:v>PAY-DESK-M04</x:v>
      </x:c>
      <x:c r="C652" s="16" t="n">
        <x:v>5</x:v>
      </x:c>
      <x:c r="D652" s="30" t="n">
        <x:v>46527</x:v>
      </x:c>
      <x:c r="E652" s="30" t="n">
        <x:v>46478</x:v>
      </x:c>
      <x:c r="F652" s="30" t="n">
        <x:v>46527</x:v>
      </x:c>
      <x:c r="G652" s="3" t="str">
        <x:v>GL.CASH</x:v>
      </x:c>
      <x:c r="H652" s="3" t="str">
        <x:v>CORP</x:v>
      </x:c>
      <x:c r="I652" s="3" t="str">
        <x:v>V.WORKSPACE</x:v>
      </x:c>
      <x:c r="J652" s="3" t="str">
        <x:v>MAP.ACTUAL.COST.PAY.V.WORKSPACE.CORP</x:v>
      </x:c>
      <x:c r="K652" s="3" t="str">
        <x:v>WC.SUPPLIER_AP</x:v>
      </x:c>
      <x:c r="L652" s="3" t="str">
        <x:v>operating</x:v>
      </x:c>
      <x:c r="M652" s="3" t="str">
        <x:v>not_applicable</x:v>
      </x:c>
      <x:c r="N652" s="3" t="str">
        <x:v>not_applicable</x:v>
      </x:c>
      <x:c r="O652" s="3" t="str">
        <x:v>not_applicable</x:v>
      </x:c>
      <x:c r="P652" s="32" t="n">
        <x:v>0</x:v>
      </x:c>
      <x:c r="Q652" s="32" t="n">
        <x:v>2490.67</x:v>
      </x:c>
      <x:c r="R652" s="24" t="n">
        <x:f>P652-Q652</x:f>
        <x:v>-2490.67</x:v>
      </x:c>
      <x:c r="S652" s="18" t="n">
        <x:f>'D03_Accounts'!D11</x:f>
        <x:v>0</x:v>
      </x:c>
      <x:c r="T652" s="24" t="n">
        <x:f>R652*S652</x:f>
        <x:v>0</x:v>
      </x:c>
      <x:c r="U652" s="25" t="str">
        <x:f>'D03_Mappings'!E92</x:f>
        <x:v>cash</x:v>
      </x:c>
      <x:c r="V652" s="24" t="str">
        <x:f>IF(I652="",IF(U652="people","PAYROLL","UNMAPPED"),I652)</x:f>
        <x:v>V.WORKSPACE</x:v>
      </x:c>
      <x:c r="W652" s="24" t="n">
        <x:f>IF(AND(G652="GL.CASH",L652="operating"),Q652,0)</x:f>
        <x:v>2490.67</x:v>
      </x:c>
      <x:c r="X652" s="24" t="n">
        <x:f>IF(AND(G652="GL.CASH",L652="operating"),P652,0)</x:f>
        <x:v>0</x:v>
      </x:c>
      <x:c r="Y652" s="24" t="n">
        <x:f>IF(AND(G652="GL.CASH",L652="investing"),Q652-P652,0)</x:f>
        <x:v>0</x:v>
      </x:c>
      <x:c r="Z652" s="24" t="n">
        <x:f>IF(AND(G652="GL.CASH",L652="financing"),P652,0)</x:f>
        <x:v>0</x:v>
      </x:c>
      <x:c r="AA652" s="24" t="n">
        <x:f>IF(AND(G652="GL.CASH",L652="financing"),Q652,0)</x:f>
        <x:v>0</x:v>
      </x:c>
    </x:row>
    <x:row r="653" ht="25" customHeight="1">
      <x:c r="A653" s="3" t="str">
        <x:v>ACT/PAY-DORA-M04/1</x:v>
      </x:c>
      <x:c r="B653" s="3" t="str">
        <x:v>PAY-DORA-M04</x:v>
      </x:c>
      <x:c r="C653" s="16" t="n">
        <x:v>5</x:v>
      </x:c>
      <x:c r="D653" s="30" t="n">
        <x:v>46527</x:v>
      </x:c>
      <x:c r="E653" s="30" t="n">
        <x:v>46478</x:v>
      </x:c>
      <x:c r="F653" s="30" t="n">
        <x:v>46527</x:v>
      </x:c>
      <x:c r="G653" s="3" t="str">
        <x:v>GL.AP.SUPPLIER</x:v>
      </x:c>
      <x:c r="H653" s="3" t="str">
        <x:v>COMP</x:v>
      </x:c>
      <x:c r="I653" s="3" t="str">
        <x:v>V.DORA</x:v>
      </x:c>
      <x:c r="J653" s="3" t="str">
        <x:v>MAP.ACTUAL.COST.PAY.V.DORA.COMP</x:v>
      </x:c>
      <x:c r="K653" s="3" t="str">
        <x:v>WC.SUPPLIER_AP</x:v>
      </x:c>
      <x:c r="L653" s="3" t="str">
        <x:v>operating</x:v>
      </x:c>
      <x:c r="M653" s="3" t="str">
        <x:v>not_applicable</x:v>
      </x:c>
      <x:c r="N653" s="3" t="str">
        <x:v>not_applicable</x:v>
      </x:c>
      <x:c r="O653" s="3" t="str">
        <x:v>not_applicable</x:v>
      </x:c>
      <x:c r="P653" s="32" t="n">
        <x:v>13222.22</x:v>
      </x:c>
      <x:c r="Q653" s="32" t="n">
        <x:v>0</x:v>
      </x:c>
      <x:c r="R653" s="24" t="n">
        <x:f>P653-Q653</x:f>
        <x:v>13222.22</x:v>
      </x:c>
      <x:c r="S653" s="18" t="n">
        <x:f>'D03_Accounts'!D23</x:f>
        <x:v>0</x:v>
      </x:c>
      <x:c r="T653" s="24" t="n">
        <x:f>R653*S653</x:f>
        <x:v>0</x:v>
      </x:c>
      <x:c r="U653" s="25" t="str">
        <x:f>'D03_Mappings'!E65</x:f>
        <x:v>ap</x:v>
      </x:c>
      <x:c r="V653" s="24" t="str">
        <x:f>IF(I653="",IF(U653="people","PAYROLL","UNMAPPED"),I653)</x:f>
        <x:v>V.DORA</x:v>
      </x:c>
      <x:c r="W653" s="24" t="n">
        <x:f>IF(AND(G653="GL.CASH",L653="operating"),Q653,0)</x:f>
        <x:v>0</x:v>
      </x:c>
      <x:c r="X653" s="24" t="n">
        <x:f>IF(AND(G653="GL.CASH",L653="operating"),P653,0)</x:f>
        <x:v>0</x:v>
      </x:c>
      <x:c r="Y653" s="24" t="n">
        <x:f>IF(AND(G653="GL.CASH",L653="investing"),Q653-P653,0)</x:f>
        <x:v>0</x:v>
      </x:c>
      <x:c r="Z653" s="24" t="n">
        <x:f>IF(AND(G653="GL.CASH",L653="financing"),P653,0)</x:f>
        <x:v>0</x:v>
      </x:c>
      <x:c r="AA653" s="24" t="n">
        <x:f>IF(AND(G653="GL.CASH",L653="financing"),Q653,0)</x:f>
        <x:v>0</x:v>
      </x:c>
    </x:row>
    <x:row r="654" ht="25" customHeight="1">
      <x:c r="A654" s="3" t="str">
        <x:v>ACT/PAY-DORA-M04/2</x:v>
      </x:c>
      <x:c r="B654" s="3" t="str">
        <x:v>PAY-DORA-M04</x:v>
      </x:c>
      <x:c r="C654" s="16" t="n">
        <x:v>5</x:v>
      </x:c>
      <x:c r="D654" s="30" t="n">
        <x:v>46527</x:v>
      </x:c>
      <x:c r="E654" s="30" t="n">
        <x:v>46478</x:v>
      </x:c>
      <x:c r="F654" s="30" t="n">
        <x:v>46527</x:v>
      </x:c>
      <x:c r="G654" s="3" t="str">
        <x:v>GL.CASH</x:v>
      </x:c>
      <x:c r="H654" s="3" t="str">
        <x:v>COMP</x:v>
      </x:c>
      <x:c r="I654" s="3" t="str">
        <x:v>V.DORA</x:v>
      </x:c>
      <x:c r="J654" s="3" t="str">
        <x:v>MAP.ACTUAL.COST.PAY.V.DORA.COMP</x:v>
      </x:c>
      <x:c r="K654" s="3" t="str">
        <x:v>WC.SUPPLIER_AP</x:v>
      </x:c>
      <x:c r="L654" s="3" t="str">
        <x:v>operating</x:v>
      </x:c>
      <x:c r="M654" s="3" t="str">
        <x:v>not_applicable</x:v>
      </x:c>
      <x:c r="N654" s="3" t="str">
        <x:v>not_applicable</x:v>
      </x:c>
      <x:c r="O654" s="3" t="str">
        <x:v>not_applicable</x:v>
      </x:c>
      <x:c r="P654" s="32" t="n">
        <x:v>0</x:v>
      </x:c>
      <x:c r="Q654" s="32" t="n">
        <x:v>13222.22</x:v>
      </x:c>
      <x:c r="R654" s="24" t="n">
        <x:f>P654-Q654</x:f>
        <x:v>-13222.22</x:v>
      </x:c>
      <x:c r="S654" s="18" t="n">
        <x:f>'D03_Accounts'!D11</x:f>
        <x:v>0</x:v>
      </x:c>
      <x:c r="T654" s="24" t="n">
        <x:f>R654*S654</x:f>
        <x:v>0</x:v>
      </x:c>
      <x:c r="U654" s="25" t="str">
        <x:f>'D03_Mappings'!E66</x:f>
        <x:v>cash</x:v>
      </x:c>
      <x:c r="V654" s="24" t="str">
        <x:f>IF(I654="",IF(U654="people","PAYROLL","UNMAPPED"),I654)</x:f>
        <x:v>V.DORA</x:v>
      </x:c>
      <x:c r="W654" s="24" t="n">
        <x:f>IF(AND(G654="GL.CASH",L654="operating"),Q654,0)</x:f>
        <x:v>13222.22</x:v>
      </x:c>
      <x:c r="X654" s="24" t="n">
        <x:f>IF(AND(G654="GL.CASH",L654="operating"),P654,0)</x:f>
        <x:v>0</x:v>
      </x:c>
      <x:c r="Y654" s="24" t="n">
        <x:f>IF(AND(G654="GL.CASH",L654="investing"),Q654-P654,0)</x:f>
        <x:v>0</x:v>
      </x:c>
      <x:c r="Z654" s="24" t="n">
        <x:f>IF(AND(G654="GL.CASH",L654="financing"),P654,0)</x:f>
        <x:v>0</x:v>
      </x:c>
      <x:c r="AA654" s="24" t="n">
        <x:f>IF(AND(G654="GL.CASH",L654="financing"),Q654,0)</x:f>
        <x:v>0</x:v>
      </x:c>
    </x:row>
    <x:row r="655" ht="25" customHeight="1">
      <x:c r="A655" s="3" t="str">
        <x:v>ACT/PAY-HIRE-P06/1</x:v>
      </x:c>
      <x:c r="B655" s="3" t="str">
        <x:v>PAY-HIRE-P06</x:v>
      </x:c>
      <x:c r="C655" s="16" t="n">
        <x:v>5</x:v>
      </x:c>
      <x:c r="D655" s="30" t="n">
        <x:v>46527</x:v>
      </x:c>
      <x:c r="E655" s="30" t="n">
        <x:v>46478</x:v>
      </x:c>
      <x:c r="F655" s="30" t="n">
        <x:v>46527</x:v>
      </x:c>
      <x:c r="G655" s="3" t="str">
        <x:v>GL.AP.SUPPLIER</x:v>
      </x:c>
      <x:c r="H655" s="3" t="str">
        <x:v>COMP</x:v>
      </x:c>
      <x:c r="I655" s="3" t="str">
        <x:v>V.RECRUIT</x:v>
      </x:c>
      <x:c r="J655" s="3" t="str">
        <x:v>MAP.ACTUAL.COST.PAY.V.RECRUIT.COMP</x:v>
      </x:c>
      <x:c r="K655" s="3" t="str">
        <x:v>WC.SUPPLIER_AP</x:v>
      </x:c>
      <x:c r="L655" s="3" t="str">
        <x:v>operating</x:v>
      </x:c>
      <x:c r="M655" s="3" t="str">
        <x:v>not_applicable</x:v>
      </x:c>
      <x:c r="N655" s="3" t="str">
        <x:v>not_applicable</x:v>
      </x:c>
      <x:c r="O655" s="3" t="str">
        <x:v>not_applicable</x:v>
      </x:c>
      <x:c r="P655" s="32" t="n">
        <x:v>595</x:v>
      </x:c>
      <x:c r="Q655" s="32" t="n">
        <x:v>0</x:v>
      </x:c>
      <x:c r="R655" s="24" t="n">
        <x:f>P655-Q655</x:f>
        <x:v>595</x:v>
      </x:c>
      <x:c r="S655" s="18" t="n">
        <x:f>'D03_Accounts'!D23</x:f>
        <x:v>0</x:v>
      </x:c>
      <x:c r="T655" s="24" t="n">
        <x:f>R655*S655</x:f>
        <x:v>0</x:v>
      </x:c>
      <x:c r="U655" s="25" t="str">
        <x:f>'D03_Mappings'!E75</x:f>
        <x:v>ap</x:v>
      </x:c>
      <x:c r="V655" s="24" t="str">
        <x:f>IF(I655="",IF(U655="people","PAYROLL","UNMAPPED"),I655)</x:f>
        <x:v>V.RECRUIT</x:v>
      </x:c>
      <x:c r="W655" s="24" t="n">
        <x:f>IF(AND(G655="GL.CASH",L655="operating"),Q655,0)</x:f>
        <x:v>0</x:v>
      </x:c>
      <x:c r="X655" s="24" t="n">
        <x:f>IF(AND(G655="GL.CASH",L655="operating"),P655,0)</x:f>
        <x:v>0</x:v>
      </x:c>
      <x:c r="Y655" s="24" t="n">
        <x:f>IF(AND(G655="GL.CASH",L655="investing"),Q655-P655,0)</x:f>
        <x:v>0</x:v>
      </x:c>
      <x:c r="Z655" s="24" t="n">
        <x:f>IF(AND(G655="GL.CASH",L655="financing"),P655,0)</x:f>
        <x:v>0</x:v>
      </x:c>
      <x:c r="AA655" s="24" t="n">
        <x:f>IF(AND(G655="GL.CASH",L655="financing"),Q655,0)</x:f>
        <x:v>0</x:v>
      </x:c>
    </x:row>
    <x:row r="656" ht="25" customHeight="1">
      <x:c r="A656" s="3" t="str">
        <x:v>ACT/PAY-HIRE-P06/2</x:v>
      </x:c>
      <x:c r="B656" s="3" t="str">
        <x:v>PAY-HIRE-P06</x:v>
      </x:c>
      <x:c r="C656" s="16" t="n">
        <x:v>5</x:v>
      </x:c>
      <x:c r="D656" s="30" t="n">
        <x:v>46527</x:v>
      </x:c>
      <x:c r="E656" s="30" t="n">
        <x:v>46478</x:v>
      </x:c>
      <x:c r="F656" s="30" t="n">
        <x:v>46527</x:v>
      </x:c>
      <x:c r="G656" s="3" t="str">
        <x:v>GL.CASH</x:v>
      </x:c>
      <x:c r="H656" s="3" t="str">
        <x:v>COMP</x:v>
      </x:c>
      <x:c r="I656" s="3" t="str">
        <x:v>V.RECRUIT</x:v>
      </x:c>
      <x:c r="J656" s="3" t="str">
        <x:v>MAP.ACTUAL.COST.PAY.V.RECRUIT.COMP</x:v>
      </x:c>
      <x:c r="K656" s="3" t="str">
        <x:v>WC.SUPPLIER_AP</x:v>
      </x:c>
      <x:c r="L656" s="3" t="str">
        <x:v>operating</x:v>
      </x:c>
      <x:c r="M656" s="3" t="str">
        <x:v>not_applicable</x:v>
      </x:c>
      <x:c r="N656" s="3" t="str">
        <x:v>not_applicable</x:v>
      </x:c>
      <x:c r="O656" s="3" t="str">
        <x:v>not_applicable</x:v>
      </x:c>
      <x:c r="P656" s="32" t="n">
        <x:v>0</x:v>
      </x:c>
      <x:c r="Q656" s="32" t="n">
        <x:v>595</x:v>
      </x:c>
      <x:c r="R656" s="24" t="n">
        <x:f>P656-Q656</x:f>
        <x:v>-595</x:v>
      </x:c>
      <x:c r="S656" s="18" t="n">
        <x:f>'D03_Accounts'!D11</x:f>
        <x:v>0</x:v>
      </x:c>
      <x:c r="T656" s="24" t="n">
        <x:f>R656*S656</x:f>
        <x:v>0</x:v>
      </x:c>
      <x:c r="U656" s="25" t="str">
        <x:f>'D03_Mappings'!E76</x:f>
        <x:v>cash</x:v>
      </x:c>
      <x:c r="V656" s="24" t="str">
        <x:f>IF(I656="",IF(U656="people","PAYROLL","UNMAPPED"),I656)</x:f>
        <x:v>V.RECRUIT</x:v>
      </x:c>
      <x:c r="W656" s="24" t="n">
        <x:f>IF(AND(G656="GL.CASH",L656="operating"),Q656,0)</x:f>
        <x:v>595</x:v>
      </x:c>
      <x:c r="X656" s="24" t="n">
        <x:f>IF(AND(G656="GL.CASH",L656="operating"),P656,0)</x:f>
        <x:v>0</x:v>
      </x:c>
      <x:c r="Y656" s="24" t="n">
        <x:f>IF(AND(G656="GL.CASH",L656="investing"),Q656-P656,0)</x:f>
        <x:v>0</x:v>
      </x:c>
      <x:c r="Z656" s="24" t="n">
        <x:f>IF(AND(G656="GL.CASH",L656="financing"),P656,0)</x:f>
        <x:v>0</x:v>
      </x:c>
      <x:c r="AA656" s="24" t="n">
        <x:f>IF(AND(G656="GL.CASH",L656="financing"),Q656,0)</x:f>
        <x:v>0</x:v>
      </x:c>
    </x:row>
    <x:row r="657" ht="25" customHeight="1">
      <x:c r="A657" s="3" t="str">
        <x:v>ACT/PAY-HIRE-P07/1</x:v>
      </x:c>
      <x:c r="B657" s="3" t="str">
        <x:v>PAY-HIRE-P07</x:v>
      </x:c>
      <x:c r="C657" s="16" t="n">
        <x:v>5</x:v>
      </x:c>
      <x:c r="D657" s="30" t="n">
        <x:v>46527</x:v>
      </x:c>
      <x:c r="E657" s="30" t="n">
        <x:v>46478</x:v>
      </x:c>
      <x:c r="F657" s="30" t="n">
        <x:v>46527</x:v>
      </x:c>
      <x:c r="G657" s="3" t="str">
        <x:v>GL.AP.SUPPLIER</x:v>
      </x:c>
      <x:c r="H657" s="3" t="str">
        <x:v>PROD</x:v>
      </x:c>
      <x:c r="I657" s="3" t="str">
        <x:v>V.RECRUIT</x:v>
      </x:c>
      <x:c r="J657" s="3" t="str">
        <x:v>MAP.ACTUAL.COST.PAY.V.RECRUIT.PROD</x:v>
      </x:c>
      <x:c r="K657" s="3" t="str">
        <x:v>WC.SUPPLIER_AP</x:v>
      </x:c>
      <x:c r="L657" s="3" t="str">
        <x:v>operating</x:v>
      </x:c>
      <x:c r="M657" s="3" t="str">
        <x:v>not_applicable</x:v>
      </x:c>
      <x:c r="N657" s="3" t="str">
        <x:v>not_applicable</x:v>
      </x:c>
      <x:c r="O657" s="3" t="str">
        <x:v>not_applicable</x:v>
      </x:c>
      <x:c r="P657" s="32" t="n">
        <x:v>595</x:v>
      </x:c>
      <x:c r="Q657" s="32" t="n">
        <x:v>0</x:v>
      </x:c>
      <x:c r="R657" s="24" t="n">
        <x:f>P657-Q657</x:f>
        <x:v>595</x:v>
      </x:c>
      <x:c r="S657" s="18" t="n">
        <x:f>'D03_Accounts'!D23</x:f>
        <x:v>0</x:v>
      </x:c>
      <x:c r="T657" s="24" t="n">
        <x:f>R657*S657</x:f>
        <x:v>0</x:v>
      </x:c>
      <x:c r="U657" s="25" t="str">
        <x:f>'D03_Mappings'!E79</x:f>
        <x:v>ap</x:v>
      </x:c>
      <x:c r="V657" s="24" t="str">
        <x:f>IF(I657="",IF(U657="people","PAYROLL","UNMAPPED"),I657)</x:f>
        <x:v>V.RECRUIT</x:v>
      </x:c>
      <x:c r="W657" s="24" t="n">
        <x:f>IF(AND(G657="GL.CASH",L657="operating"),Q657,0)</x:f>
        <x:v>0</x:v>
      </x:c>
      <x:c r="X657" s="24" t="n">
        <x:f>IF(AND(G657="GL.CASH",L657="operating"),P657,0)</x:f>
        <x:v>0</x:v>
      </x:c>
      <x:c r="Y657" s="24" t="n">
        <x:f>IF(AND(G657="GL.CASH",L657="investing"),Q657-P657,0)</x:f>
        <x:v>0</x:v>
      </x:c>
      <x:c r="Z657" s="24" t="n">
        <x:f>IF(AND(G657="GL.CASH",L657="financing"),P657,0)</x:f>
        <x:v>0</x:v>
      </x:c>
      <x:c r="AA657" s="24" t="n">
        <x:f>IF(AND(G657="GL.CASH",L657="financing"),Q657,0)</x:f>
        <x:v>0</x:v>
      </x:c>
    </x:row>
    <x:row r="658" ht="25" customHeight="1">
      <x:c r="A658" s="3" t="str">
        <x:v>ACT/PAY-HIRE-P07/2</x:v>
      </x:c>
      <x:c r="B658" s="3" t="str">
        <x:v>PAY-HIRE-P07</x:v>
      </x:c>
      <x:c r="C658" s="16" t="n">
        <x:v>5</x:v>
      </x:c>
      <x:c r="D658" s="30" t="n">
        <x:v>46527</x:v>
      </x:c>
      <x:c r="E658" s="30" t="n">
        <x:v>46478</x:v>
      </x:c>
      <x:c r="F658" s="30" t="n">
        <x:v>46527</x:v>
      </x:c>
      <x:c r="G658" s="3" t="str">
        <x:v>GL.CASH</x:v>
      </x:c>
      <x:c r="H658" s="3" t="str">
        <x:v>PROD</x:v>
      </x:c>
      <x:c r="I658" s="3" t="str">
        <x:v>V.RECRUIT</x:v>
      </x:c>
      <x:c r="J658" s="3" t="str">
        <x:v>MAP.ACTUAL.COST.PAY.V.RECRUIT.PROD</x:v>
      </x:c>
      <x:c r="K658" s="3" t="str">
        <x:v>WC.SUPPLIER_AP</x:v>
      </x:c>
      <x:c r="L658" s="3" t="str">
        <x:v>operating</x:v>
      </x:c>
      <x:c r="M658" s="3" t="str">
        <x:v>not_applicable</x:v>
      </x:c>
      <x:c r="N658" s="3" t="str">
        <x:v>not_applicable</x:v>
      </x:c>
      <x:c r="O658" s="3" t="str">
        <x:v>not_applicable</x:v>
      </x:c>
      <x:c r="P658" s="32" t="n">
        <x:v>0</x:v>
      </x:c>
      <x:c r="Q658" s="32" t="n">
        <x:v>595</x:v>
      </x:c>
      <x:c r="R658" s="24" t="n">
        <x:f>P658-Q658</x:f>
        <x:v>-595</x:v>
      </x:c>
      <x:c r="S658" s="18" t="n">
        <x:f>'D03_Accounts'!D11</x:f>
        <x:v>0</x:v>
      </x:c>
      <x:c r="T658" s="24" t="n">
        <x:f>R658*S658</x:f>
        <x:v>0</x:v>
      </x:c>
      <x:c r="U658" s="25" t="str">
        <x:f>'D03_Mappings'!E80</x:f>
        <x:v>cash</x:v>
      </x:c>
      <x:c r="V658" s="24" t="str">
        <x:f>IF(I658="",IF(U658="people","PAYROLL","UNMAPPED"),I658)</x:f>
        <x:v>V.RECRUIT</x:v>
      </x:c>
      <x:c r="W658" s="24" t="n">
        <x:f>IF(AND(G658="GL.CASH",L658="operating"),Q658,0)</x:f>
        <x:v>595</x:v>
      </x:c>
      <x:c r="X658" s="24" t="n">
        <x:f>IF(AND(G658="GL.CASH",L658="operating"),P658,0)</x:f>
        <x:v>0</x:v>
      </x:c>
      <x:c r="Y658" s="24" t="n">
        <x:f>IF(AND(G658="GL.CASH",L658="investing"),Q658-P658,0)</x:f>
        <x:v>0</x:v>
      </x:c>
      <x:c r="Z658" s="24" t="n">
        <x:f>IF(AND(G658="GL.CASH",L658="financing"),P658,0)</x:f>
        <x:v>0</x:v>
      </x:c>
      <x:c r="AA658" s="24" t="n">
        <x:f>IF(AND(G658="GL.CASH",L658="financing"),Q658,0)</x:f>
        <x:v>0</x:v>
      </x:c>
    </x:row>
    <x:row r="659" ht="25" customHeight="1">
      <x:c r="A659" s="3" t="str">
        <x:v>ACT/PAY-INSURANCE-M04/1</x:v>
      </x:c>
      <x:c r="B659" s="3" t="str">
        <x:v>PAY-INSURANCE-M04</x:v>
      </x:c>
      <x:c r="C659" s="16" t="n">
        <x:v>5</x:v>
      </x:c>
      <x:c r="D659" s="30" t="n">
        <x:v>46527</x:v>
      </x:c>
      <x:c r="E659" s="30" t="n">
        <x:v>46478</x:v>
      </x:c>
      <x:c r="F659" s="30" t="n">
        <x:v>46527</x:v>
      </x:c>
      <x:c r="G659" s="3" t="str">
        <x:v>GL.AP.SUPPLIER</x:v>
      </x:c>
      <x:c r="H659" s="3" t="str">
        <x:v>CORP</x:v>
      </x:c>
      <x:c r="I659" s="3" t="str">
        <x:v>V.INSURANCE</x:v>
      </x:c>
      <x:c r="J659" s="3" t="str">
        <x:v>MAP.ACTUAL.COST.PAY.V.INSURANCE.CORP</x:v>
      </x:c>
      <x:c r="K659" s="3" t="str">
        <x:v>WC.SUPPLIER_AP</x:v>
      </x:c>
      <x:c r="L659" s="3" t="str">
        <x:v>operating</x:v>
      </x:c>
      <x:c r="M659" s="3" t="str">
        <x:v>not_applicable</x:v>
      </x:c>
      <x:c r="N659" s="3" t="str">
        <x:v>not_applicable</x:v>
      </x:c>
      <x:c r="O659" s="3" t="str">
        <x:v>not_applicable</x:v>
      </x:c>
      <x:c r="P659" s="32" t="n">
        <x:v>1250</x:v>
      </x:c>
      <x:c r="Q659" s="32" t="n">
        <x:v>0</x:v>
      </x:c>
      <x:c r="R659" s="24" t="n">
        <x:f>P659-Q659</x:f>
        <x:v>1250</x:v>
      </x:c>
      <x:c r="S659" s="18" t="n">
        <x:f>'D03_Accounts'!D23</x:f>
        <x:v>0</x:v>
      </x:c>
      <x:c r="T659" s="24" t="n">
        <x:f>R659*S659</x:f>
        <x:v>0</x:v>
      </x:c>
      <x:c r="U659" s="25" t="str">
        <x:f>'D03_Mappings'!E67</x:f>
        <x:v>ap</x:v>
      </x:c>
      <x:c r="V659" s="24" t="str">
        <x:f>IF(I659="",IF(U659="people","PAYROLL","UNMAPPED"),I659)</x:f>
        <x:v>V.INSURANCE</x:v>
      </x:c>
      <x:c r="W659" s="24" t="n">
        <x:f>IF(AND(G659="GL.CASH",L659="operating"),Q659,0)</x:f>
        <x:v>0</x:v>
      </x:c>
      <x:c r="X659" s="24" t="n">
        <x:f>IF(AND(G659="GL.CASH",L659="operating"),P659,0)</x:f>
        <x:v>0</x:v>
      </x:c>
      <x:c r="Y659" s="24" t="n">
        <x:f>IF(AND(G659="GL.CASH",L659="investing"),Q659-P659,0)</x:f>
        <x:v>0</x:v>
      </x:c>
      <x:c r="Z659" s="24" t="n">
        <x:f>IF(AND(G659="GL.CASH",L659="financing"),P659,0)</x:f>
        <x:v>0</x:v>
      </x:c>
      <x:c r="AA659" s="24" t="n">
        <x:f>IF(AND(G659="GL.CASH",L659="financing"),Q659,0)</x:f>
        <x:v>0</x:v>
      </x:c>
    </x:row>
    <x:row r="660" ht="25" customHeight="1">
      <x:c r="A660" s="3" t="str">
        <x:v>ACT/PAY-INSURANCE-M04/2</x:v>
      </x:c>
      <x:c r="B660" s="3" t="str">
        <x:v>PAY-INSURANCE-M04</x:v>
      </x:c>
      <x:c r="C660" s="16" t="n">
        <x:v>5</x:v>
      </x:c>
      <x:c r="D660" s="30" t="n">
        <x:v>46527</x:v>
      </x:c>
      <x:c r="E660" s="30" t="n">
        <x:v>46478</x:v>
      </x:c>
      <x:c r="F660" s="30" t="n">
        <x:v>46527</x:v>
      </x:c>
      <x:c r="G660" s="3" t="str">
        <x:v>GL.CASH</x:v>
      </x:c>
      <x:c r="H660" s="3" t="str">
        <x:v>CORP</x:v>
      </x:c>
      <x:c r="I660" s="3" t="str">
        <x:v>V.INSURANCE</x:v>
      </x:c>
      <x:c r="J660" s="3" t="str">
        <x:v>MAP.ACTUAL.COST.PAY.V.INSURANCE.CORP</x:v>
      </x:c>
      <x:c r="K660" s="3" t="str">
        <x:v>WC.SUPPLIER_AP</x:v>
      </x:c>
      <x:c r="L660" s="3" t="str">
        <x:v>operating</x:v>
      </x:c>
      <x:c r="M660" s="3" t="str">
        <x:v>not_applicable</x:v>
      </x:c>
      <x:c r="N660" s="3" t="str">
        <x:v>not_applicable</x:v>
      </x:c>
      <x:c r="O660" s="3" t="str">
        <x:v>not_applicable</x:v>
      </x:c>
      <x:c r="P660" s="32" t="n">
        <x:v>0</x:v>
      </x:c>
      <x:c r="Q660" s="32" t="n">
        <x:v>1250</x:v>
      </x:c>
      <x:c r="R660" s="24" t="n">
        <x:f>P660-Q660</x:f>
        <x:v>-1250</x:v>
      </x:c>
      <x:c r="S660" s="18" t="n">
        <x:f>'D03_Accounts'!D11</x:f>
        <x:v>0</x:v>
      </x:c>
      <x:c r="T660" s="24" t="n">
        <x:f>R660*S660</x:f>
        <x:v>0</x:v>
      </x:c>
      <x:c r="U660" s="25" t="str">
        <x:f>'D03_Mappings'!E68</x:f>
        <x:v>cash</x:v>
      </x:c>
      <x:c r="V660" s="24" t="str">
        <x:f>IF(I660="",IF(U660="people","PAYROLL","UNMAPPED"),I660)</x:f>
        <x:v>V.INSURANCE</x:v>
      </x:c>
      <x:c r="W660" s="24" t="n">
        <x:f>IF(AND(G660="GL.CASH",L660="operating"),Q660,0)</x:f>
        <x:v>1250</x:v>
      </x:c>
      <x:c r="X660" s="24" t="n">
        <x:f>IF(AND(G660="GL.CASH",L660="operating"),P660,0)</x:f>
        <x:v>0</x:v>
      </x:c>
      <x:c r="Y660" s="24" t="n">
        <x:f>IF(AND(G660="GL.CASH",L660="investing"),Q660-P660,0)</x:f>
        <x:v>0</x:v>
      </x:c>
      <x:c r="Z660" s="24" t="n">
        <x:f>IF(AND(G660="GL.CASH",L660="financing"),P660,0)</x:f>
        <x:v>0</x:v>
      </x:c>
      <x:c r="AA660" s="24" t="n">
        <x:f>IF(AND(G660="GL.CASH",L660="financing"),Q660,0)</x:f>
        <x:v>0</x:v>
      </x:c>
    </x:row>
    <x:row r="661" ht="25" customHeight="1">
      <x:c r="A661" s="3" t="str">
        <x:v>ACT/PAY-IT-P06/1</x:v>
      </x:c>
      <x:c r="B661" s="3" t="str">
        <x:v>PAY-IT-P06</x:v>
      </x:c>
      <x:c r="C661" s="16" t="n">
        <x:v>5</x:v>
      </x:c>
      <x:c r="D661" s="30" t="n">
        <x:v>46527</x:v>
      </x:c>
      <x:c r="E661" s="30" t="n">
        <x:v>46478</x:v>
      </x:c>
      <x:c r="F661" s="30" t="n">
        <x:v>46527</x:v>
      </x:c>
      <x:c r="G661" s="3" t="str">
        <x:v>GL.AP.CAPEX</x:v>
      </x:c>
      <x:c r="H661" s="3" t="str">
        <x:v>COMP</x:v>
      </x:c>
      <x:c r="I661" s="3" t="str">
        <x:v>V.EQUIPMENT</x:v>
      </x:c>
      <x:c r="J661" s="3" t="str">
        <x:v>MAP.ACTUAL.CAPEX.PAY.V.EQUIPMENT.COMP</x:v>
      </x:c>
      <x:c r="K661" s="3" t="str">
        <x:v>CAP.PAID</x:v>
      </x:c>
      <x:c r="L661" s="3" t="str">
        <x:v>investing</x:v>
      </x:c>
      <x:c r="M661" s="3" t="str">
        <x:v>not_applicable</x:v>
      </x:c>
      <x:c r="N661" s="3" t="str">
        <x:v>not_applicable</x:v>
      </x:c>
      <x:c r="O661" s="3" t="str">
        <x:v>not_applicable</x:v>
      </x:c>
      <x:c r="P661" s="32" t="n">
        <x:v>2975</x:v>
      </x:c>
      <x:c r="Q661" s="32" t="n">
        <x:v>0</x:v>
      </x:c>
      <x:c r="R661" s="24" t="n">
        <x:f>P661-Q661</x:f>
        <x:v>2975</x:v>
      </x:c>
      <x:c r="S661" s="18" t="n">
        <x:f>'D03_Accounts'!D24</x:f>
        <x:v>0</x:v>
      </x:c>
      <x:c r="T661" s="24" t="n">
        <x:f>R661*S661</x:f>
        <x:v>0</x:v>
      </x:c>
      <x:c r="U661" s="25" t="str">
        <x:f>'D03_Mappings'!E13</x:f>
        <x:v>ap</x:v>
      </x:c>
      <x:c r="V661" s="24" t="str">
        <x:f>IF(I661="",IF(U661="people","PAYROLL","UNMAPPED"),I661)</x:f>
        <x:v>V.EQUIPMENT</x:v>
      </x:c>
      <x:c r="W661" s="24" t="n">
        <x:f>IF(AND(G661="GL.CASH",L661="operating"),Q661,0)</x:f>
        <x:v>0</x:v>
      </x:c>
      <x:c r="X661" s="24" t="n">
        <x:f>IF(AND(G661="GL.CASH",L661="operating"),P661,0)</x:f>
        <x:v>0</x:v>
      </x:c>
      <x:c r="Y661" s="24" t="n">
        <x:f>IF(AND(G661="GL.CASH",L661="investing"),Q661-P661,0)</x:f>
        <x:v>0</x:v>
      </x:c>
      <x:c r="Z661" s="24" t="n">
        <x:f>IF(AND(G661="GL.CASH",L661="financing"),P661,0)</x:f>
        <x:v>0</x:v>
      </x:c>
      <x:c r="AA661" s="24" t="n">
        <x:f>IF(AND(G661="GL.CASH",L661="financing"),Q661,0)</x:f>
        <x:v>0</x:v>
      </x:c>
    </x:row>
    <x:row r="662" ht="25" customHeight="1">
      <x:c r="A662" s="3" t="str">
        <x:v>ACT/PAY-IT-P06/2</x:v>
      </x:c>
      <x:c r="B662" s="3" t="str">
        <x:v>PAY-IT-P06</x:v>
      </x:c>
      <x:c r="C662" s="16" t="n">
        <x:v>5</x:v>
      </x:c>
      <x:c r="D662" s="30" t="n">
        <x:v>46527</x:v>
      </x:c>
      <x:c r="E662" s="30" t="n">
        <x:v>46478</x:v>
      </x:c>
      <x:c r="F662" s="30" t="n">
        <x:v>46527</x:v>
      </x:c>
      <x:c r="G662" s="3" t="str">
        <x:v>GL.CASH</x:v>
      </x:c>
      <x:c r="H662" s="3" t="str">
        <x:v>COMP</x:v>
      </x:c>
      <x:c r="I662" s="3" t="str">
        <x:v>V.EQUIPMENT</x:v>
      </x:c>
      <x:c r="J662" s="3" t="str">
        <x:v>MAP.ACTUAL.CAPEX.PAY.V.EQUIPMENT.COMP</x:v>
      </x:c>
      <x:c r="K662" s="3" t="str">
        <x:v>CAP.PAID</x:v>
      </x:c>
      <x:c r="L662" s="3" t="str">
        <x:v>investing</x:v>
      </x:c>
      <x:c r="M662" s="3" t="str">
        <x:v>not_applicable</x:v>
      </x:c>
      <x:c r="N662" s="3" t="str">
        <x:v>not_applicable</x:v>
      </x:c>
      <x:c r="O662" s="3" t="str">
        <x:v>not_applicable</x:v>
      </x:c>
      <x:c r="P662" s="32" t="n">
        <x:v>0</x:v>
      </x:c>
      <x:c r="Q662" s="32" t="n">
        <x:v>2975</x:v>
      </x:c>
      <x:c r="R662" s="24" t="n">
        <x:f>P662-Q662</x:f>
        <x:v>-2975</x:v>
      </x:c>
      <x:c r="S662" s="18" t="n">
        <x:f>'D03_Accounts'!D11</x:f>
        <x:v>0</x:v>
      </x:c>
      <x:c r="T662" s="24" t="n">
        <x:f>R662*S662</x:f>
        <x:v>0</x:v>
      </x:c>
      <x:c r="U662" s="25" t="str">
        <x:f>'D03_Mappings'!E14</x:f>
        <x:v>cash</x:v>
      </x:c>
      <x:c r="V662" s="24" t="str">
        <x:f>IF(I662="",IF(U662="people","PAYROLL","UNMAPPED"),I662)</x:f>
        <x:v>V.EQUIPMENT</x:v>
      </x:c>
      <x:c r="W662" s="24" t="n">
        <x:f>IF(AND(G662="GL.CASH",L662="operating"),Q662,0)</x:f>
        <x:v>0</x:v>
      </x:c>
      <x:c r="X662" s="24" t="n">
        <x:f>IF(AND(G662="GL.CASH",L662="operating"),P662,0)</x:f>
        <x:v>0</x:v>
      </x:c>
      <x:c r="Y662" s="24" t="n">
        <x:f>IF(AND(G662="GL.CASH",L662="investing"),Q662-P662,0)</x:f>
        <x:v>2975</x:v>
      </x:c>
      <x:c r="Z662" s="24" t="n">
        <x:f>IF(AND(G662="GL.CASH",L662="financing"),P662,0)</x:f>
        <x:v>0</x:v>
      </x:c>
      <x:c r="AA662" s="24" t="n">
        <x:f>IF(AND(G662="GL.CASH",L662="financing"),Q662,0)</x:f>
        <x:v>0</x:v>
      </x:c>
    </x:row>
    <x:row r="663" ht="25" customHeight="1">
      <x:c r="A663" s="3" t="str">
        <x:v>ACT/PAY-IT-P07/1</x:v>
      </x:c>
      <x:c r="B663" s="3" t="str">
        <x:v>PAY-IT-P07</x:v>
      </x:c>
      <x:c r="C663" s="16" t="n">
        <x:v>5</x:v>
      </x:c>
      <x:c r="D663" s="30" t="n">
        <x:v>46527</x:v>
      </x:c>
      <x:c r="E663" s="30" t="n">
        <x:v>46478</x:v>
      </x:c>
      <x:c r="F663" s="30" t="n">
        <x:v>46527</x:v>
      </x:c>
      <x:c r="G663" s="3" t="str">
        <x:v>GL.AP.CAPEX</x:v>
      </x:c>
      <x:c r="H663" s="3" t="str">
        <x:v>PROD</x:v>
      </x:c>
      <x:c r="I663" s="3" t="str">
        <x:v>V.EQUIPMENT</x:v>
      </x:c>
      <x:c r="J663" s="3" t="str">
        <x:v>MAP.ACTUAL.CAPEX.PAY.V.EQUIPMENT.PROD</x:v>
      </x:c>
      <x:c r="K663" s="3" t="str">
        <x:v>CAP.PAID</x:v>
      </x:c>
      <x:c r="L663" s="3" t="str">
        <x:v>investing</x:v>
      </x:c>
      <x:c r="M663" s="3" t="str">
        <x:v>not_applicable</x:v>
      </x:c>
      <x:c r="N663" s="3" t="str">
        <x:v>not_applicable</x:v>
      </x:c>
      <x:c r="O663" s="3" t="str">
        <x:v>not_applicable</x:v>
      </x:c>
      <x:c r="P663" s="32" t="n">
        <x:v>2975</x:v>
      </x:c>
      <x:c r="Q663" s="32" t="n">
        <x:v>0</x:v>
      </x:c>
      <x:c r="R663" s="24" t="n">
        <x:f>P663-Q663</x:f>
        <x:v>2975</x:v>
      </x:c>
      <x:c r="S663" s="18" t="n">
        <x:f>'D03_Accounts'!D24</x:f>
        <x:v>0</x:v>
      </x:c>
      <x:c r="T663" s="24" t="n">
        <x:f>R663*S663</x:f>
        <x:v>0</x:v>
      </x:c>
      <x:c r="U663" s="25" t="str">
        <x:f>'D03_Mappings'!E19</x:f>
        <x:v>ap</x:v>
      </x:c>
      <x:c r="V663" s="24" t="str">
        <x:f>IF(I663="",IF(U663="people","PAYROLL","UNMAPPED"),I663)</x:f>
        <x:v>V.EQUIPMENT</x:v>
      </x:c>
      <x:c r="W663" s="24" t="n">
        <x:f>IF(AND(G663="GL.CASH",L663="operating"),Q663,0)</x:f>
        <x:v>0</x:v>
      </x:c>
      <x:c r="X663" s="24" t="n">
        <x:f>IF(AND(G663="GL.CASH",L663="operating"),P663,0)</x:f>
        <x:v>0</x:v>
      </x:c>
      <x:c r="Y663" s="24" t="n">
        <x:f>IF(AND(G663="GL.CASH",L663="investing"),Q663-P663,0)</x:f>
        <x:v>0</x:v>
      </x:c>
      <x:c r="Z663" s="24" t="n">
        <x:f>IF(AND(G663="GL.CASH",L663="financing"),P663,0)</x:f>
        <x:v>0</x:v>
      </x:c>
      <x:c r="AA663" s="24" t="n">
        <x:f>IF(AND(G663="GL.CASH",L663="financing"),Q663,0)</x:f>
        <x:v>0</x:v>
      </x:c>
    </x:row>
    <x:row r="664" ht="25" customHeight="1">
      <x:c r="A664" s="3" t="str">
        <x:v>ACT/PAY-IT-P07/2</x:v>
      </x:c>
      <x:c r="B664" s="3" t="str">
        <x:v>PAY-IT-P07</x:v>
      </x:c>
      <x:c r="C664" s="16" t="n">
        <x:v>5</x:v>
      </x:c>
      <x:c r="D664" s="30" t="n">
        <x:v>46527</x:v>
      </x:c>
      <x:c r="E664" s="30" t="n">
        <x:v>46478</x:v>
      </x:c>
      <x:c r="F664" s="30" t="n">
        <x:v>46527</x:v>
      </x:c>
      <x:c r="G664" s="3" t="str">
        <x:v>GL.CASH</x:v>
      </x:c>
      <x:c r="H664" s="3" t="str">
        <x:v>PROD</x:v>
      </x:c>
      <x:c r="I664" s="3" t="str">
        <x:v>V.EQUIPMENT</x:v>
      </x:c>
      <x:c r="J664" s="3" t="str">
        <x:v>MAP.ACTUAL.CAPEX.PAY.V.EQUIPMENT.PROD</x:v>
      </x:c>
      <x:c r="K664" s="3" t="str">
        <x:v>CAP.PAID</x:v>
      </x:c>
      <x:c r="L664" s="3" t="str">
        <x:v>investing</x:v>
      </x:c>
      <x:c r="M664" s="3" t="str">
        <x:v>not_applicable</x:v>
      </x:c>
      <x:c r="N664" s="3" t="str">
        <x:v>not_applicable</x:v>
      </x:c>
      <x:c r="O664" s="3" t="str">
        <x:v>not_applicable</x:v>
      </x:c>
      <x:c r="P664" s="32" t="n">
        <x:v>0</x:v>
      </x:c>
      <x:c r="Q664" s="32" t="n">
        <x:v>2975</x:v>
      </x:c>
      <x:c r="R664" s="24" t="n">
        <x:f>P664-Q664</x:f>
        <x:v>-2975</x:v>
      </x:c>
      <x:c r="S664" s="18" t="n">
        <x:f>'D03_Accounts'!D11</x:f>
        <x:v>0</x:v>
      </x:c>
      <x:c r="T664" s="24" t="n">
        <x:f>R664*S664</x:f>
        <x:v>0</x:v>
      </x:c>
      <x:c r="U664" s="25" t="str">
        <x:f>'D03_Mappings'!E20</x:f>
        <x:v>cash</x:v>
      </x:c>
      <x:c r="V664" s="24" t="str">
        <x:f>IF(I664="",IF(U664="people","PAYROLL","UNMAPPED"),I664)</x:f>
        <x:v>V.EQUIPMENT</x:v>
      </x:c>
      <x:c r="W664" s="24" t="n">
        <x:f>IF(AND(G664="GL.CASH",L664="operating"),Q664,0)</x:f>
        <x:v>0</x:v>
      </x:c>
      <x:c r="X664" s="24" t="n">
        <x:f>IF(AND(G664="GL.CASH",L664="operating"),P664,0)</x:f>
        <x:v>0</x:v>
      </x:c>
      <x:c r="Y664" s="24" t="n">
        <x:f>IF(AND(G664="GL.CASH",L664="investing"),Q664-P664,0)</x:f>
        <x:v>2975</x:v>
      </x:c>
      <x:c r="Z664" s="24" t="n">
        <x:f>IF(AND(G664="GL.CASH",L664="financing"),P664,0)</x:f>
        <x:v>0</x:v>
      </x:c>
      <x:c r="AA664" s="24" t="n">
        <x:f>IF(AND(G664="GL.CASH",L664="financing"),Q664,0)</x:f>
        <x:v>0</x:v>
      </x:c>
    </x:row>
    <x:row r="665" ht="25" customHeight="1">
      <x:c r="A665" s="3" t="str">
        <x:v>ACT/PAY-LEGAL-M04/1</x:v>
      </x:c>
      <x:c r="B665" s="3" t="str">
        <x:v>PAY-LEGAL-M04</x:v>
      </x:c>
      <x:c r="C665" s="16" t="n">
        <x:v>5</x:v>
      </x:c>
      <x:c r="D665" s="30" t="n">
        <x:v>46527</x:v>
      </x:c>
      <x:c r="E665" s="30" t="n">
        <x:v>46478</x:v>
      </x:c>
      <x:c r="F665" s="30" t="n">
        <x:v>46527</x:v>
      </x:c>
      <x:c r="G665" s="3" t="str">
        <x:v>GL.AP.SUPPLIER</x:v>
      </x:c>
      <x:c r="H665" s="3" t="str">
        <x:v>COMP</x:v>
      </x:c>
      <x:c r="I665" s="3" t="str">
        <x:v>V.LEGAL</x:v>
      </x:c>
      <x:c r="J665" s="3" t="str">
        <x:v>MAP.ACTUAL.COST.PAY.V.LEGAL.COMP</x:v>
      </x:c>
      <x:c r="K665" s="3" t="str">
        <x:v>WC.SUPPLIER_AP</x:v>
      </x:c>
      <x:c r="L665" s="3" t="str">
        <x:v>operating</x:v>
      </x:c>
      <x:c r="M665" s="3" t="str">
        <x:v>not_applicable</x:v>
      </x:c>
      <x:c r="N665" s="3" t="str">
        <x:v>not_applicable</x:v>
      </x:c>
      <x:c r="O665" s="3" t="str">
        <x:v>not_applicable</x:v>
      </x:c>
      <x:c r="P665" s="32" t="n">
        <x:v>11900</x:v>
      </x:c>
      <x:c r="Q665" s="32" t="n">
        <x:v>0</x:v>
      </x:c>
      <x:c r="R665" s="24" t="n">
        <x:f>P665-Q665</x:f>
        <x:v>11900</x:v>
      </x:c>
      <x:c r="S665" s="18" t="n">
        <x:f>'D03_Accounts'!D23</x:f>
        <x:v>0</x:v>
      </x:c>
      <x:c r="T665" s="24" t="n">
        <x:f>R665*S665</x:f>
        <x:v>0</x:v>
      </x:c>
      <x:c r="U665" s="25" t="str">
        <x:f>'D03_Mappings'!E69</x:f>
        <x:v>ap</x:v>
      </x:c>
      <x:c r="V665" s="24" t="str">
        <x:f>IF(I665="",IF(U665="people","PAYROLL","UNMAPPED"),I665)</x:f>
        <x:v>V.LEGAL</x:v>
      </x:c>
      <x:c r="W665" s="24" t="n">
        <x:f>IF(AND(G665="GL.CASH",L665="operating"),Q665,0)</x:f>
        <x:v>0</x:v>
      </x:c>
      <x:c r="X665" s="24" t="n">
        <x:f>IF(AND(G665="GL.CASH",L665="operating"),P665,0)</x:f>
        <x:v>0</x:v>
      </x:c>
      <x:c r="Y665" s="24" t="n">
        <x:f>IF(AND(G665="GL.CASH",L665="investing"),Q665-P665,0)</x:f>
        <x:v>0</x:v>
      </x:c>
      <x:c r="Z665" s="24" t="n">
        <x:f>IF(AND(G665="GL.CASH",L665="financing"),P665,0)</x:f>
        <x:v>0</x:v>
      </x:c>
      <x:c r="AA665" s="24" t="n">
        <x:f>IF(AND(G665="GL.CASH",L665="financing"),Q665,0)</x:f>
        <x:v>0</x:v>
      </x:c>
    </x:row>
    <x:row r="666" ht="25" customHeight="1">
      <x:c r="A666" s="3" t="str">
        <x:v>ACT/PAY-LEGAL-M04/2</x:v>
      </x:c>
      <x:c r="B666" s="3" t="str">
        <x:v>PAY-LEGAL-M04</x:v>
      </x:c>
      <x:c r="C666" s="16" t="n">
        <x:v>5</x:v>
      </x:c>
      <x:c r="D666" s="30" t="n">
        <x:v>46527</x:v>
      </x:c>
      <x:c r="E666" s="30" t="n">
        <x:v>46478</x:v>
      </x:c>
      <x:c r="F666" s="30" t="n">
        <x:v>46527</x:v>
      </x:c>
      <x:c r="G666" s="3" t="str">
        <x:v>GL.CASH</x:v>
      </x:c>
      <x:c r="H666" s="3" t="str">
        <x:v>COMP</x:v>
      </x:c>
      <x:c r="I666" s="3" t="str">
        <x:v>V.LEGAL</x:v>
      </x:c>
      <x:c r="J666" s="3" t="str">
        <x:v>MAP.ACTUAL.COST.PAY.V.LEGAL.COMP</x:v>
      </x:c>
      <x:c r="K666" s="3" t="str">
        <x:v>WC.SUPPLIER_AP</x:v>
      </x:c>
      <x:c r="L666" s="3" t="str">
        <x:v>operating</x:v>
      </x:c>
      <x:c r="M666" s="3" t="str">
        <x:v>not_applicable</x:v>
      </x:c>
      <x:c r="N666" s="3" t="str">
        <x:v>not_applicable</x:v>
      </x:c>
      <x:c r="O666" s="3" t="str">
        <x:v>not_applicable</x:v>
      </x:c>
      <x:c r="P666" s="32" t="n">
        <x:v>0</x:v>
      </x:c>
      <x:c r="Q666" s="32" t="n">
        <x:v>11900</x:v>
      </x:c>
      <x:c r="R666" s="24" t="n">
        <x:f>P666-Q666</x:f>
        <x:v>-11900</x:v>
      </x:c>
      <x:c r="S666" s="18" t="n">
        <x:f>'D03_Accounts'!D11</x:f>
        <x:v>0</x:v>
      </x:c>
      <x:c r="T666" s="24" t="n">
        <x:f>R666*S666</x:f>
        <x:v>0</x:v>
      </x:c>
      <x:c r="U666" s="25" t="str">
        <x:f>'D03_Mappings'!E70</x:f>
        <x:v>cash</x:v>
      </x:c>
      <x:c r="V666" s="24" t="str">
        <x:f>IF(I666="",IF(U666="people","PAYROLL","UNMAPPED"),I666)</x:f>
        <x:v>V.LEGAL</x:v>
      </x:c>
      <x:c r="W666" s="24" t="n">
        <x:f>IF(AND(G666="GL.CASH",L666="operating"),Q666,0)</x:f>
        <x:v>11900</x:v>
      </x:c>
      <x:c r="X666" s="24" t="n">
        <x:f>IF(AND(G666="GL.CASH",L666="operating"),P666,0)</x:f>
        <x:v>0</x:v>
      </x:c>
      <x:c r="Y666" s="24" t="n">
        <x:f>IF(AND(G666="GL.CASH",L666="investing"),Q666-P666,0)</x:f>
        <x:v>0</x:v>
      </x:c>
      <x:c r="Z666" s="24" t="n">
        <x:f>IF(AND(G666="GL.CASH",L666="financing"),P666,0)</x:f>
        <x:v>0</x:v>
      </x:c>
      <x:c r="AA666" s="24" t="n">
        <x:f>IF(AND(G666="GL.CASH",L666="financing"),Q666,0)</x:f>
        <x:v>0</x:v>
      </x:c>
    </x:row>
    <x:row r="667" ht="25" customHeight="1">
      <x:c r="A667" s="3" t="str">
        <x:v>ACT/PAY-OFFICE-M04/1</x:v>
      </x:c>
      <x:c r="B667" s="3" t="str">
        <x:v>PAY-OFFICE-M04</x:v>
      </x:c>
      <x:c r="C667" s="16" t="n">
        <x:v>5</x:v>
      </x:c>
      <x:c r="D667" s="30" t="n">
        <x:v>46527</x:v>
      </x:c>
      <x:c r="E667" s="30" t="n">
        <x:v>46478</x:v>
      </x:c>
      <x:c r="F667" s="30" t="n">
        <x:v>46527</x:v>
      </x:c>
      <x:c r="G667" s="3" t="str">
        <x:v>GL.AP.SUPPLIER</x:v>
      </x:c>
      <x:c r="H667" s="3" t="str">
        <x:v>CORP</x:v>
      </x:c>
      <x:c r="I667" s="3" t="str">
        <x:v>V.OFFICE</x:v>
      </x:c>
      <x:c r="J667" s="3" t="str">
        <x:v>MAP.ACTUAL.COST.PAY.V.OFFICE.CORP</x:v>
      </x:c>
      <x:c r="K667" s="3" t="str">
        <x:v>WC.SUPPLIER_AP</x:v>
      </x:c>
      <x:c r="L667" s="3" t="str">
        <x:v>operating</x:v>
      </x:c>
      <x:c r="M667" s="3" t="str">
        <x:v>not_applicable</x:v>
      </x:c>
      <x:c r="N667" s="3" t="str">
        <x:v>not_applicable</x:v>
      </x:c>
      <x:c r="O667" s="3" t="str">
        <x:v>not_applicable</x:v>
      </x:c>
      <x:c r="P667" s="32" t="n">
        <x:v>4355.07</x:v>
      </x:c>
      <x:c r="Q667" s="32" t="n">
        <x:v>0</x:v>
      </x:c>
      <x:c r="R667" s="24" t="n">
        <x:f>P667-Q667</x:f>
        <x:v>4355.07</x:v>
      </x:c>
      <x:c r="S667" s="18" t="n">
        <x:f>'D03_Accounts'!D23</x:f>
        <x:v>0</x:v>
      </x:c>
      <x:c r="T667" s="24" t="n">
        <x:f>R667*S667</x:f>
        <x:v>0</x:v>
      </x:c>
      <x:c r="U667" s="25" t="str">
        <x:f>'D03_Mappings'!E73</x:f>
        <x:v>ap</x:v>
      </x:c>
      <x:c r="V667" s="24" t="str">
        <x:f>IF(I667="",IF(U667="people","PAYROLL","UNMAPPED"),I667)</x:f>
        <x:v>V.OFFICE</x:v>
      </x:c>
      <x:c r="W667" s="24" t="n">
        <x:f>IF(AND(G667="GL.CASH",L667="operating"),Q667,0)</x:f>
        <x:v>0</x:v>
      </x:c>
      <x:c r="X667" s="24" t="n">
        <x:f>IF(AND(G667="GL.CASH",L667="operating"),P667,0)</x:f>
        <x:v>0</x:v>
      </x:c>
      <x:c r="Y667" s="24" t="n">
        <x:f>IF(AND(G667="GL.CASH",L667="investing"),Q667-P667,0)</x:f>
        <x:v>0</x:v>
      </x:c>
      <x:c r="Z667" s="24" t="n">
        <x:f>IF(AND(G667="GL.CASH",L667="financing"),P667,0)</x:f>
        <x:v>0</x:v>
      </x:c>
      <x:c r="AA667" s="24" t="n">
        <x:f>IF(AND(G667="GL.CASH",L667="financing"),Q667,0)</x:f>
        <x:v>0</x:v>
      </x:c>
    </x:row>
    <x:row r="668" ht="25" customHeight="1">
      <x:c r="A668" s="3" t="str">
        <x:v>ACT/PAY-OFFICE-M04/2</x:v>
      </x:c>
      <x:c r="B668" s="3" t="str">
        <x:v>PAY-OFFICE-M04</x:v>
      </x:c>
      <x:c r="C668" s="16" t="n">
        <x:v>5</x:v>
      </x:c>
      <x:c r="D668" s="30" t="n">
        <x:v>46527</x:v>
      </x:c>
      <x:c r="E668" s="30" t="n">
        <x:v>46478</x:v>
      </x:c>
      <x:c r="F668" s="30" t="n">
        <x:v>46527</x:v>
      </x:c>
      <x:c r="G668" s="3" t="str">
        <x:v>GL.CASH</x:v>
      </x:c>
      <x:c r="H668" s="3" t="str">
        <x:v>CORP</x:v>
      </x:c>
      <x:c r="I668" s="3" t="str">
        <x:v>V.OFFICE</x:v>
      </x:c>
      <x:c r="J668" s="3" t="str">
        <x:v>MAP.ACTUAL.COST.PAY.V.OFFICE.CORP</x:v>
      </x:c>
      <x:c r="K668" s="3" t="str">
        <x:v>WC.SUPPLIER_AP</x:v>
      </x:c>
      <x:c r="L668" s="3" t="str">
        <x:v>operating</x:v>
      </x:c>
      <x:c r="M668" s="3" t="str">
        <x:v>not_applicable</x:v>
      </x:c>
      <x:c r="N668" s="3" t="str">
        <x:v>not_applicable</x:v>
      </x:c>
      <x:c r="O668" s="3" t="str">
        <x:v>not_applicable</x:v>
      </x:c>
      <x:c r="P668" s="32" t="n">
        <x:v>0</x:v>
      </x:c>
      <x:c r="Q668" s="32" t="n">
        <x:v>4355.07</x:v>
      </x:c>
      <x:c r="R668" s="24" t="n">
        <x:f>P668-Q668</x:f>
        <x:v>-4355.07</x:v>
      </x:c>
      <x:c r="S668" s="18" t="n">
        <x:f>'D03_Accounts'!D11</x:f>
        <x:v>0</x:v>
      </x:c>
      <x:c r="T668" s="24" t="n">
        <x:f>R668*S668</x:f>
        <x:v>0</x:v>
      </x:c>
      <x:c r="U668" s="25" t="str">
        <x:f>'D03_Mappings'!E74</x:f>
        <x:v>cash</x:v>
      </x:c>
      <x:c r="V668" s="24" t="str">
        <x:f>IF(I668="",IF(U668="people","PAYROLL","UNMAPPED"),I668)</x:f>
        <x:v>V.OFFICE</x:v>
      </x:c>
      <x:c r="W668" s="24" t="n">
        <x:f>IF(AND(G668="GL.CASH",L668="operating"),Q668,0)</x:f>
        <x:v>4355.07</x:v>
      </x:c>
      <x:c r="X668" s="24" t="n">
        <x:f>IF(AND(G668="GL.CASH",L668="operating"),P668,0)</x:f>
        <x:v>0</x:v>
      </x:c>
      <x:c r="Y668" s="24" t="n">
        <x:f>IF(AND(G668="GL.CASH",L668="investing"),Q668-P668,0)</x:f>
        <x:v>0</x:v>
      </x:c>
      <x:c r="Z668" s="24" t="n">
        <x:f>IF(AND(G668="GL.CASH",L668="financing"),P668,0)</x:f>
        <x:v>0</x:v>
      </x:c>
      <x:c r="AA668" s="24" t="n">
        <x:f>IF(AND(G668="GL.CASH",L668="financing"),Q668,0)</x:f>
        <x:v>0</x:v>
      </x:c>
    </x:row>
    <x:row r="669" ht="25" customHeight="1">
      <x:c r="A669" s="3" t="str">
        <x:v>ACT/PAY-PAYADMIN-M04/1</x:v>
      </x:c>
      <x:c r="B669" s="3" t="str">
        <x:v>PAY-PAYADMIN-M04</x:v>
      </x:c>
      <x:c r="C669" s="16" t="n">
        <x:v>5</x:v>
      </x:c>
      <x:c r="D669" s="30" t="n">
        <x:v>46527</x:v>
      </x:c>
      <x:c r="E669" s="30" t="n">
        <x:v>46478</x:v>
      </x:c>
      <x:c r="F669" s="30" t="n">
        <x:v>46527</x:v>
      </x:c>
      <x:c r="G669" s="3" t="str">
        <x:v>GL.AP.SUPPLIER</x:v>
      </x:c>
      <x:c r="H669" s="3" t="str">
        <x:v>FIN</x:v>
      </x:c>
      <x:c r="I669" s="3" t="str">
        <x:v>V.ACCOUNTS</x:v>
      </x:c>
      <x:c r="J669" s="3" t="str">
        <x:v>MAP.ACTUAL.COST.PAY.V.ACCOUNTS.FIN</x:v>
      </x:c>
      <x:c r="K669" s="3" t="str">
        <x:v>WC.SUPPLIER_AP</x:v>
      </x:c>
      <x:c r="L669" s="3" t="str">
        <x:v>operating</x:v>
      </x:c>
      <x:c r="M669" s="3" t="str">
        <x:v>not_applicable</x:v>
      </x:c>
      <x:c r="N669" s="3" t="str">
        <x:v>not_applicable</x:v>
      </x:c>
      <x:c r="O669" s="3" t="str">
        <x:v>not_applicable</x:v>
      </x:c>
      <x:c r="P669" s="32" t="n">
        <x:v>208.25</x:v>
      </x:c>
      <x:c r="Q669" s="32" t="n">
        <x:v>0</x:v>
      </x:c>
      <x:c r="R669" s="24" t="n">
        <x:f>P669-Q669</x:f>
        <x:v>208.25</x:v>
      </x:c>
      <x:c r="S669" s="18" t="n">
        <x:f>'D03_Accounts'!D23</x:f>
        <x:v>0</x:v>
      </x:c>
      <x:c r="T669" s="24" t="n">
        <x:f>R669*S669</x:f>
        <x:v>0</x:v>
      </x:c>
      <x:c r="U669" s="25" t="str">
        <x:f>'D03_Mappings'!E57</x:f>
        <x:v>ap</x:v>
      </x:c>
      <x:c r="V669" s="24" t="str">
        <x:f>IF(I669="",IF(U669="people","PAYROLL","UNMAPPED"),I669)</x:f>
        <x:v>V.ACCOUNTS</x:v>
      </x:c>
      <x:c r="W669" s="24" t="n">
        <x:f>IF(AND(G669="GL.CASH",L669="operating"),Q669,0)</x:f>
        <x:v>0</x:v>
      </x:c>
      <x:c r="X669" s="24" t="n">
        <x:f>IF(AND(G669="GL.CASH",L669="operating"),P669,0)</x:f>
        <x:v>0</x:v>
      </x:c>
      <x:c r="Y669" s="24" t="n">
        <x:f>IF(AND(G669="GL.CASH",L669="investing"),Q669-P669,0)</x:f>
        <x:v>0</x:v>
      </x:c>
      <x:c r="Z669" s="24" t="n">
        <x:f>IF(AND(G669="GL.CASH",L669="financing"),P669,0)</x:f>
        <x:v>0</x:v>
      </x:c>
      <x:c r="AA669" s="24" t="n">
        <x:f>IF(AND(G669="GL.CASH",L669="financing"),Q669,0)</x:f>
        <x:v>0</x:v>
      </x:c>
    </x:row>
    <x:row r="670" ht="25" customHeight="1">
      <x:c r="A670" s="3" t="str">
        <x:v>ACT/PAY-PAYADMIN-M04/2</x:v>
      </x:c>
      <x:c r="B670" s="3" t="str">
        <x:v>PAY-PAYADMIN-M04</x:v>
      </x:c>
      <x:c r="C670" s="16" t="n">
        <x:v>5</x:v>
      </x:c>
      <x:c r="D670" s="30" t="n">
        <x:v>46527</x:v>
      </x:c>
      <x:c r="E670" s="30" t="n">
        <x:v>46478</x:v>
      </x:c>
      <x:c r="F670" s="30" t="n">
        <x:v>46527</x:v>
      </x:c>
      <x:c r="G670" s="3" t="str">
        <x:v>GL.CASH</x:v>
      </x:c>
      <x:c r="H670" s="3" t="str">
        <x:v>FIN</x:v>
      </x:c>
      <x:c r="I670" s="3" t="str">
        <x:v>V.ACCOUNTS</x:v>
      </x:c>
      <x:c r="J670" s="3" t="str">
        <x:v>MAP.ACTUAL.COST.PAY.V.ACCOUNTS.FIN</x:v>
      </x:c>
      <x:c r="K670" s="3" t="str">
        <x:v>WC.SUPPLIER_AP</x:v>
      </x:c>
      <x:c r="L670" s="3" t="str">
        <x:v>operating</x:v>
      </x:c>
      <x:c r="M670" s="3" t="str">
        <x:v>not_applicable</x:v>
      </x:c>
      <x:c r="N670" s="3" t="str">
        <x:v>not_applicable</x:v>
      </x:c>
      <x:c r="O670" s="3" t="str">
        <x:v>not_applicable</x:v>
      </x:c>
      <x:c r="P670" s="32" t="n">
        <x:v>0</x:v>
      </x:c>
      <x:c r="Q670" s="32" t="n">
        <x:v>208.25</x:v>
      </x:c>
      <x:c r="R670" s="24" t="n">
        <x:f>P670-Q670</x:f>
        <x:v>-208.25</x:v>
      </x:c>
      <x:c r="S670" s="18" t="n">
        <x:f>'D03_Accounts'!D11</x:f>
        <x:v>0</x:v>
      </x:c>
      <x:c r="T670" s="24" t="n">
        <x:f>R670*S670</x:f>
        <x:v>0</x:v>
      </x:c>
      <x:c r="U670" s="25" t="str">
        <x:f>'D03_Mappings'!E58</x:f>
        <x:v>cash</x:v>
      </x:c>
      <x:c r="V670" s="24" t="str">
        <x:f>IF(I670="",IF(U670="people","PAYROLL","UNMAPPED"),I670)</x:f>
        <x:v>V.ACCOUNTS</x:v>
      </x:c>
      <x:c r="W670" s="24" t="n">
        <x:f>IF(AND(G670="GL.CASH",L670="operating"),Q670,0)</x:f>
        <x:v>208.25</x:v>
      </x:c>
      <x:c r="X670" s="24" t="n">
        <x:f>IF(AND(G670="GL.CASH",L670="operating"),P670,0)</x:f>
        <x:v>0</x:v>
      </x:c>
      <x:c r="Y670" s="24" t="n">
        <x:f>IF(AND(G670="GL.CASH",L670="investing"),Q670-P670,0)</x:f>
        <x:v>0</x:v>
      </x:c>
      <x:c r="Z670" s="24" t="n">
        <x:f>IF(AND(G670="GL.CASH",L670="financing"),P670,0)</x:f>
        <x:v>0</x:v>
      </x:c>
      <x:c r="AA670" s="24" t="n">
        <x:f>IF(AND(G670="GL.CASH",L670="financing"),Q670,0)</x:f>
        <x:v>0</x:v>
      </x:c>
    </x:row>
    <x:row r="671" ht="25" customHeight="1">
      <x:c r="A671" s="3" t="str">
        <x:v>ACT/PAY-SW-M04-P01/1</x:v>
      </x:c>
      <x:c r="B671" s="3" t="str">
        <x:v>PAY-SW-M04-P01</x:v>
      </x:c>
      <x:c r="C671" s="16" t="n">
        <x:v>5</x:v>
      </x:c>
      <x:c r="D671" s="30" t="n">
        <x:v>46527</x:v>
      </x:c>
      <x:c r="E671" s="30" t="n">
        <x:v>46478</x:v>
      </x:c>
      <x:c r="F671" s="30" t="n">
        <x:v>46527</x:v>
      </x:c>
      <x:c r="G671" s="3" t="str">
        <x:v>GL.AP.SUPPLIER</x:v>
      </x:c>
      <x:c r="H671" s="3" t="str">
        <x:v>MGMT</x:v>
      </x:c>
      <x:c r="I671" s="3" t="str">
        <x:v>V.SOFTWARE</x:v>
      </x:c>
      <x:c r="J671" s="3" t="str">
        <x:v>MAP.ACTUAL.COST.PAY.V.SOFTWARE.MGMT</x:v>
      </x:c>
      <x:c r="K671" s="3" t="str">
        <x:v>WC.SUPPLIER_AP</x:v>
      </x:c>
      <x:c r="L671" s="3" t="str">
        <x:v>operating</x:v>
      </x:c>
      <x:c r="M671" s="3" t="str">
        <x:v>not_applicable</x:v>
      </x:c>
      <x:c r="N671" s="3" t="str">
        <x:v>not_applicable</x:v>
      </x:c>
      <x:c r="O671" s="3" t="str">
        <x:v>not_applicable</x:v>
      </x:c>
      <x:c r="P671" s="32" t="n">
        <x:v>450</x:v>
      </x:c>
      <x:c r="Q671" s="32" t="n">
        <x:v>0</x:v>
      </x:c>
      <x:c r="R671" s="24" t="n">
        <x:f>P671-Q671</x:f>
        <x:v>450</x:v>
      </x:c>
      <x:c r="S671" s="18" t="n">
        <x:f>'D03_Accounts'!D23</x:f>
        <x:v>0</x:v>
      </x:c>
      <x:c r="T671" s="24" t="n">
        <x:f>R671*S671</x:f>
        <x:v>0</x:v>
      </x:c>
      <x:c r="U671" s="25" t="str">
        <x:f>'D03_Mappings'!E87</x:f>
        <x:v>ap</x:v>
      </x:c>
      <x:c r="V671" s="24" t="str">
        <x:f>IF(I671="",IF(U671="people","PAYROLL","UNMAPPED"),I671)</x:f>
        <x:v>V.SOFTWARE</x:v>
      </x:c>
      <x:c r="W671" s="24" t="n">
        <x:f>IF(AND(G671="GL.CASH",L671="operating"),Q671,0)</x:f>
        <x:v>0</x:v>
      </x:c>
      <x:c r="X671" s="24" t="n">
        <x:f>IF(AND(G671="GL.CASH",L671="operating"),P671,0)</x:f>
        <x:v>0</x:v>
      </x:c>
      <x:c r="Y671" s="24" t="n">
        <x:f>IF(AND(G671="GL.CASH",L671="investing"),Q671-P671,0)</x:f>
        <x:v>0</x:v>
      </x:c>
      <x:c r="Z671" s="24" t="n">
        <x:f>IF(AND(G671="GL.CASH",L671="financing"),P671,0)</x:f>
        <x:v>0</x:v>
      </x:c>
      <x:c r="AA671" s="24" t="n">
        <x:f>IF(AND(G671="GL.CASH",L671="financing"),Q671,0)</x:f>
        <x:v>0</x:v>
      </x:c>
    </x:row>
    <x:row r="672" ht="25" customHeight="1">
      <x:c r="A672" s="3" t="str">
        <x:v>ACT/PAY-SW-M04-P01/2</x:v>
      </x:c>
      <x:c r="B672" s="3" t="str">
        <x:v>PAY-SW-M04-P01</x:v>
      </x:c>
      <x:c r="C672" s="16" t="n">
        <x:v>5</x:v>
      </x:c>
      <x:c r="D672" s="30" t="n">
        <x:v>46527</x:v>
      </x:c>
      <x:c r="E672" s="30" t="n">
        <x:v>46478</x:v>
      </x:c>
      <x:c r="F672" s="30" t="n">
        <x:v>46527</x:v>
      </x:c>
      <x:c r="G672" s="3" t="str">
        <x:v>GL.CASH</x:v>
      </x:c>
      <x:c r="H672" s="3" t="str">
        <x:v>MGMT</x:v>
      </x:c>
      <x:c r="I672" s="3" t="str">
        <x:v>V.SOFTWARE</x:v>
      </x:c>
      <x:c r="J672" s="3" t="str">
        <x:v>MAP.ACTUAL.COST.PAY.V.SOFTWARE.MGMT</x:v>
      </x:c>
      <x:c r="K672" s="3" t="str">
        <x:v>WC.SUPPLIER_AP</x:v>
      </x:c>
      <x:c r="L672" s="3" t="str">
        <x:v>operating</x:v>
      </x:c>
      <x:c r="M672" s="3" t="str">
        <x:v>not_applicable</x:v>
      </x:c>
      <x:c r="N672" s="3" t="str">
        <x:v>not_applicable</x:v>
      </x:c>
      <x:c r="O672" s="3" t="str">
        <x:v>not_applicable</x:v>
      </x:c>
      <x:c r="P672" s="32" t="n">
        <x:v>0</x:v>
      </x:c>
      <x:c r="Q672" s="32" t="n">
        <x:v>450</x:v>
      </x:c>
      <x:c r="R672" s="24" t="n">
        <x:f>P672-Q672</x:f>
        <x:v>-450</x:v>
      </x:c>
      <x:c r="S672" s="18" t="n">
        <x:f>'D03_Accounts'!D11</x:f>
        <x:v>0</x:v>
      </x:c>
      <x:c r="T672" s="24" t="n">
        <x:f>R672*S672</x:f>
        <x:v>0</x:v>
      </x:c>
      <x:c r="U672" s="25" t="str">
        <x:f>'D03_Mappings'!E88</x:f>
        <x:v>cash</x:v>
      </x:c>
      <x:c r="V672" s="24" t="str">
        <x:f>IF(I672="",IF(U672="people","PAYROLL","UNMAPPED"),I672)</x:f>
        <x:v>V.SOFTWARE</x:v>
      </x:c>
      <x:c r="W672" s="24" t="n">
        <x:f>IF(AND(G672="GL.CASH",L672="operating"),Q672,0)</x:f>
        <x:v>450</x:v>
      </x:c>
      <x:c r="X672" s="24" t="n">
        <x:f>IF(AND(G672="GL.CASH",L672="operating"),P672,0)</x:f>
        <x:v>0</x:v>
      </x:c>
      <x:c r="Y672" s="24" t="n">
        <x:f>IF(AND(G672="GL.CASH",L672="investing"),Q672-P672,0)</x:f>
        <x:v>0</x:v>
      </x:c>
      <x:c r="Z672" s="24" t="n">
        <x:f>IF(AND(G672="GL.CASH",L672="financing"),P672,0)</x:f>
        <x:v>0</x:v>
      </x:c>
      <x:c r="AA672" s="24" t="n">
        <x:f>IF(AND(G672="GL.CASH",L672="financing"),Q672,0)</x:f>
        <x:v>0</x:v>
      </x:c>
    </x:row>
    <x:row r="673" ht="25" customHeight="1">
      <x:c r="A673" s="3" t="str">
        <x:v>ACT/PAY-SW-M04-P02/1</x:v>
      </x:c>
      <x:c r="B673" s="3" t="str">
        <x:v>PAY-SW-M04-P02</x:v>
      </x:c>
      <x:c r="C673" s="16" t="n">
        <x:v>5</x:v>
      </x:c>
      <x:c r="D673" s="30" t="n">
        <x:v>46527</x:v>
      </x:c>
      <x:c r="E673" s="30" t="n">
        <x:v>46478</x:v>
      </x:c>
      <x:c r="F673" s="30" t="n">
        <x:v>46527</x:v>
      </x:c>
      <x:c r="G673" s="3" t="str">
        <x:v>GL.AP.SUPPLIER</x:v>
      </x:c>
      <x:c r="H673" s="3" t="str">
        <x:v>ENG</x:v>
      </x:c>
      <x:c r="I673" s="3" t="str">
        <x:v>V.SOFTWARE</x:v>
      </x:c>
      <x:c r="J673" s="3" t="str">
        <x:v>MAP.ACTUAL.COST.PAY.V.SOFTWARE.ENG</x:v>
      </x:c>
      <x:c r="K673" s="3" t="str">
        <x:v>WC.SUPPLIER_AP</x:v>
      </x:c>
      <x:c r="L673" s="3" t="str">
        <x:v>operating</x:v>
      </x:c>
      <x:c r="M673" s="3" t="str">
        <x:v>not_applicable</x:v>
      </x:c>
      <x:c r="N673" s="3" t="str">
        <x:v>not_applicable</x:v>
      </x:c>
      <x:c r="O673" s="3" t="str">
        <x:v>not_applicable</x:v>
      </x:c>
      <x:c r="P673" s="32" t="n">
        <x:v>450</x:v>
      </x:c>
      <x:c r="Q673" s="32" t="n">
        <x:v>0</x:v>
      </x:c>
      <x:c r="R673" s="24" t="n">
        <x:f>P673-Q673</x:f>
        <x:v>450</x:v>
      </x:c>
      <x:c r="S673" s="18" t="n">
        <x:f>'D03_Accounts'!D23</x:f>
        <x:v>0</x:v>
      </x:c>
      <x:c r="T673" s="24" t="n">
        <x:f>R673*S673</x:f>
        <x:v>0</x:v>
      </x:c>
      <x:c r="U673" s="25" t="str">
        <x:f>'D03_Mappings'!E85</x:f>
        <x:v>ap</x:v>
      </x:c>
      <x:c r="V673" s="24" t="str">
        <x:f>IF(I673="",IF(U673="people","PAYROLL","UNMAPPED"),I673)</x:f>
        <x:v>V.SOFTWARE</x:v>
      </x:c>
      <x:c r="W673" s="24" t="n">
        <x:f>IF(AND(G673="GL.CASH",L673="operating"),Q673,0)</x:f>
        <x:v>0</x:v>
      </x:c>
      <x:c r="X673" s="24" t="n">
        <x:f>IF(AND(G673="GL.CASH",L673="operating"),P673,0)</x:f>
        <x:v>0</x:v>
      </x:c>
      <x:c r="Y673" s="24" t="n">
        <x:f>IF(AND(G673="GL.CASH",L673="investing"),Q673-P673,0)</x:f>
        <x:v>0</x:v>
      </x:c>
      <x:c r="Z673" s="24" t="n">
        <x:f>IF(AND(G673="GL.CASH",L673="financing"),P673,0)</x:f>
        <x:v>0</x:v>
      </x:c>
      <x:c r="AA673" s="24" t="n">
        <x:f>IF(AND(G673="GL.CASH",L673="financing"),Q673,0)</x:f>
        <x:v>0</x:v>
      </x:c>
    </x:row>
    <x:row r="674" ht="25" customHeight="1">
      <x:c r="A674" s="3" t="str">
        <x:v>ACT/PAY-SW-M04-P02/2</x:v>
      </x:c>
      <x:c r="B674" s="3" t="str">
        <x:v>PAY-SW-M04-P02</x:v>
      </x:c>
      <x:c r="C674" s="16" t="n">
        <x:v>5</x:v>
      </x:c>
      <x:c r="D674" s="30" t="n">
        <x:v>46527</x:v>
      </x:c>
      <x:c r="E674" s="30" t="n">
        <x:v>46478</x:v>
      </x:c>
      <x:c r="F674" s="30" t="n">
        <x:v>46527</x:v>
      </x:c>
      <x:c r="G674" s="3" t="str">
        <x:v>GL.CASH</x:v>
      </x:c>
      <x:c r="H674" s="3" t="str">
        <x:v>ENG</x:v>
      </x:c>
      <x:c r="I674" s="3" t="str">
        <x:v>V.SOFTWARE</x:v>
      </x:c>
      <x:c r="J674" s="3" t="str">
        <x:v>MAP.ACTUAL.COST.PAY.V.SOFTWARE.ENG</x:v>
      </x:c>
      <x:c r="K674" s="3" t="str">
        <x:v>WC.SUPPLIER_AP</x:v>
      </x:c>
      <x:c r="L674" s="3" t="str">
        <x:v>operating</x:v>
      </x:c>
      <x:c r="M674" s="3" t="str">
        <x:v>not_applicable</x:v>
      </x:c>
      <x:c r="N674" s="3" t="str">
        <x:v>not_applicable</x:v>
      </x:c>
      <x:c r="O674" s="3" t="str">
        <x:v>not_applicable</x:v>
      </x:c>
      <x:c r="P674" s="32" t="n">
        <x:v>0</x:v>
      </x:c>
      <x:c r="Q674" s="32" t="n">
        <x:v>450</x:v>
      </x:c>
      <x:c r="R674" s="24" t="n">
        <x:f>P674-Q674</x:f>
        <x:v>-450</x:v>
      </x:c>
      <x:c r="S674" s="18" t="n">
        <x:f>'D03_Accounts'!D11</x:f>
        <x:v>0</x:v>
      </x:c>
      <x:c r="T674" s="24" t="n">
        <x:f>R674*S674</x:f>
        <x:v>0</x:v>
      </x:c>
      <x:c r="U674" s="25" t="str">
        <x:f>'D03_Mappings'!E86</x:f>
        <x:v>cash</x:v>
      </x:c>
      <x:c r="V674" s="24" t="str">
        <x:f>IF(I674="",IF(U674="people","PAYROLL","UNMAPPED"),I674)</x:f>
        <x:v>V.SOFTWARE</x:v>
      </x:c>
      <x:c r="W674" s="24" t="n">
        <x:f>IF(AND(G674="GL.CASH",L674="operating"),Q674,0)</x:f>
        <x:v>450</x:v>
      </x:c>
      <x:c r="X674" s="24" t="n">
        <x:f>IF(AND(G674="GL.CASH",L674="operating"),P674,0)</x:f>
        <x:v>0</x:v>
      </x:c>
      <x:c r="Y674" s="24" t="n">
        <x:f>IF(AND(G674="GL.CASH",L674="investing"),Q674-P674,0)</x:f>
        <x:v>0</x:v>
      </x:c>
      <x:c r="Z674" s="24" t="n">
        <x:f>IF(AND(G674="GL.CASH",L674="financing"),P674,0)</x:f>
        <x:v>0</x:v>
      </x:c>
      <x:c r="AA674" s="24" t="n">
        <x:f>IF(AND(G674="GL.CASH",L674="financing"),Q674,0)</x:f>
        <x:v>0</x:v>
      </x:c>
    </x:row>
    <x:row r="675" ht="25" customHeight="1">
      <x:c r="A675" s="3" t="str">
        <x:v>ACT/PAY-SW-M04-P03/1</x:v>
      </x:c>
      <x:c r="B675" s="3" t="str">
        <x:v>PAY-SW-M04-P03</x:v>
      </x:c>
      <x:c r="C675" s="16" t="n">
        <x:v>5</x:v>
      </x:c>
      <x:c r="D675" s="30" t="n">
        <x:v>46527</x:v>
      </x:c>
      <x:c r="E675" s="30" t="n">
        <x:v>46478</x:v>
      </x:c>
      <x:c r="F675" s="30" t="n">
        <x:v>46527</x:v>
      </x:c>
      <x:c r="G675" s="3" t="str">
        <x:v>GL.AP.SUPPLIER</x:v>
      </x:c>
      <x:c r="H675" s="3" t="str">
        <x:v>ENG</x:v>
      </x:c>
      <x:c r="I675" s="3" t="str">
        <x:v>V.SOFTWARE</x:v>
      </x:c>
      <x:c r="J675" s="3" t="str">
        <x:v>MAP.ACTUAL.COST.PAY.V.SOFTWARE.ENG</x:v>
      </x:c>
      <x:c r="K675" s="3" t="str">
        <x:v>WC.SUPPLIER_AP</x:v>
      </x:c>
      <x:c r="L675" s="3" t="str">
        <x:v>operating</x:v>
      </x:c>
      <x:c r="M675" s="3" t="str">
        <x:v>not_applicable</x:v>
      </x:c>
      <x:c r="N675" s="3" t="str">
        <x:v>not_applicable</x:v>
      </x:c>
      <x:c r="O675" s="3" t="str">
        <x:v>not_applicable</x:v>
      </x:c>
      <x:c r="P675" s="32" t="n">
        <x:v>450</x:v>
      </x:c>
      <x:c r="Q675" s="32" t="n">
        <x:v>0</x:v>
      </x:c>
      <x:c r="R675" s="24" t="n">
        <x:f>P675-Q675</x:f>
        <x:v>450</x:v>
      </x:c>
      <x:c r="S675" s="18" t="n">
        <x:f>'D03_Accounts'!D23</x:f>
        <x:v>0</x:v>
      </x:c>
      <x:c r="T675" s="24" t="n">
        <x:f>R675*S675</x:f>
        <x:v>0</x:v>
      </x:c>
      <x:c r="U675" s="25" t="str">
        <x:f>'D03_Mappings'!E85</x:f>
        <x:v>ap</x:v>
      </x:c>
      <x:c r="V675" s="24" t="str">
        <x:f>IF(I675="",IF(U675="people","PAYROLL","UNMAPPED"),I675)</x:f>
        <x:v>V.SOFTWARE</x:v>
      </x:c>
      <x:c r="W675" s="24" t="n">
        <x:f>IF(AND(G675="GL.CASH",L675="operating"),Q675,0)</x:f>
        <x:v>0</x:v>
      </x:c>
      <x:c r="X675" s="24" t="n">
        <x:f>IF(AND(G675="GL.CASH",L675="operating"),P675,0)</x:f>
        <x:v>0</x:v>
      </x:c>
      <x:c r="Y675" s="24" t="n">
        <x:f>IF(AND(G675="GL.CASH",L675="investing"),Q675-P675,0)</x:f>
        <x:v>0</x:v>
      </x:c>
      <x:c r="Z675" s="24" t="n">
        <x:f>IF(AND(G675="GL.CASH",L675="financing"),P675,0)</x:f>
        <x:v>0</x:v>
      </x:c>
      <x:c r="AA675" s="24" t="n">
        <x:f>IF(AND(G675="GL.CASH",L675="financing"),Q675,0)</x:f>
        <x:v>0</x:v>
      </x:c>
    </x:row>
    <x:row r="676" ht="25" customHeight="1">
      <x:c r="A676" s="3" t="str">
        <x:v>ACT/PAY-SW-M04-P03/2</x:v>
      </x:c>
      <x:c r="B676" s="3" t="str">
        <x:v>PAY-SW-M04-P03</x:v>
      </x:c>
      <x:c r="C676" s="16" t="n">
        <x:v>5</x:v>
      </x:c>
      <x:c r="D676" s="30" t="n">
        <x:v>46527</x:v>
      </x:c>
      <x:c r="E676" s="30" t="n">
        <x:v>46478</x:v>
      </x:c>
      <x:c r="F676" s="30" t="n">
        <x:v>46527</x:v>
      </x:c>
      <x:c r="G676" s="3" t="str">
        <x:v>GL.CASH</x:v>
      </x:c>
      <x:c r="H676" s="3" t="str">
        <x:v>ENG</x:v>
      </x:c>
      <x:c r="I676" s="3" t="str">
        <x:v>V.SOFTWARE</x:v>
      </x:c>
      <x:c r="J676" s="3" t="str">
        <x:v>MAP.ACTUAL.COST.PAY.V.SOFTWARE.ENG</x:v>
      </x:c>
      <x:c r="K676" s="3" t="str">
        <x:v>WC.SUPPLIER_AP</x:v>
      </x:c>
      <x:c r="L676" s="3" t="str">
        <x:v>operating</x:v>
      </x:c>
      <x:c r="M676" s="3" t="str">
        <x:v>not_applicable</x:v>
      </x:c>
      <x:c r="N676" s="3" t="str">
        <x:v>not_applicable</x:v>
      </x:c>
      <x:c r="O676" s="3" t="str">
        <x:v>not_applicable</x:v>
      </x:c>
      <x:c r="P676" s="32" t="n">
        <x:v>0</x:v>
      </x:c>
      <x:c r="Q676" s="32" t="n">
        <x:v>450</x:v>
      </x:c>
      <x:c r="R676" s="24" t="n">
        <x:f>P676-Q676</x:f>
        <x:v>-450</x:v>
      </x:c>
      <x:c r="S676" s="18" t="n">
        <x:f>'D03_Accounts'!D11</x:f>
        <x:v>0</x:v>
      </x:c>
      <x:c r="T676" s="24" t="n">
        <x:f>R676*S676</x:f>
        <x:v>0</x:v>
      </x:c>
      <x:c r="U676" s="25" t="str">
        <x:f>'D03_Mappings'!E86</x:f>
        <x:v>cash</x:v>
      </x:c>
      <x:c r="V676" s="24" t="str">
        <x:f>IF(I676="",IF(U676="people","PAYROLL","UNMAPPED"),I676)</x:f>
        <x:v>V.SOFTWARE</x:v>
      </x:c>
      <x:c r="W676" s="24" t="n">
        <x:f>IF(AND(G676="GL.CASH",L676="operating"),Q676,0)</x:f>
        <x:v>450</x:v>
      </x:c>
      <x:c r="X676" s="24" t="n">
        <x:f>IF(AND(G676="GL.CASH",L676="operating"),P676,0)</x:f>
        <x:v>0</x:v>
      </x:c>
      <x:c r="Y676" s="24" t="n">
        <x:f>IF(AND(G676="GL.CASH",L676="investing"),Q676-P676,0)</x:f>
        <x:v>0</x:v>
      </x:c>
      <x:c r="Z676" s="24" t="n">
        <x:f>IF(AND(G676="GL.CASH",L676="financing"),P676,0)</x:f>
        <x:v>0</x:v>
      </x:c>
      <x:c r="AA676" s="24" t="n">
        <x:f>IF(AND(G676="GL.CASH",L676="financing"),Q676,0)</x:f>
        <x:v>0</x:v>
      </x:c>
    </x:row>
    <x:row r="677" ht="25" customHeight="1">
      <x:c r="A677" s="3" t="str">
        <x:v>ACT/PAY-SW-M04-P04/1</x:v>
      </x:c>
      <x:c r="B677" s="3" t="str">
        <x:v>PAY-SW-M04-P04</x:v>
      </x:c>
      <x:c r="C677" s="16" t="n">
        <x:v>5</x:v>
      </x:c>
      <x:c r="D677" s="30" t="n">
        <x:v>46527</x:v>
      </x:c>
      <x:c r="E677" s="30" t="n">
        <x:v>46478</x:v>
      </x:c>
      <x:c r="F677" s="30" t="n">
        <x:v>46527</x:v>
      </x:c>
      <x:c r="G677" s="3" t="str">
        <x:v>GL.AP.SUPPLIER</x:v>
      </x:c>
      <x:c r="H677" s="3" t="str">
        <x:v>ENG</x:v>
      </x:c>
      <x:c r="I677" s="3" t="str">
        <x:v>V.SOFTWARE</x:v>
      </x:c>
      <x:c r="J677" s="3" t="str">
        <x:v>MAP.ACTUAL.COST.PAY.V.SOFTWARE.ENG</x:v>
      </x:c>
      <x:c r="K677" s="3" t="str">
        <x:v>WC.SUPPLIER_AP</x:v>
      </x:c>
      <x:c r="L677" s="3" t="str">
        <x:v>operating</x:v>
      </x:c>
      <x:c r="M677" s="3" t="str">
        <x:v>not_applicable</x:v>
      </x:c>
      <x:c r="N677" s="3" t="str">
        <x:v>not_applicable</x:v>
      </x:c>
      <x:c r="O677" s="3" t="str">
        <x:v>not_applicable</x:v>
      </x:c>
      <x:c r="P677" s="32" t="n">
        <x:v>450</x:v>
      </x:c>
      <x:c r="Q677" s="32" t="n">
        <x:v>0</x:v>
      </x:c>
      <x:c r="R677" s="24" t="n">
        <x:f>P677-Q677</x:f>
        <x:v>450</x:v>
      </x:c>
      <x:c r="S677" s="18" t="n">
        <x:f>'D03_Accounts'!D23</x:f>
        <x:v>0</x:v>
      </x:c>
      <x:c r="T677" s="24" t="n">
        <x:f>R677*S677</x:f>
        <x:v>0</x:v>
      </x:c>
      <x:c r="U677" s="25" t="str">
        <x:f>'D03_Mappings'!E85</x:f>
        <x:v>ap</x:v>
      </x:c>
      <x:c r="V677" s="24" t="str">
        <x:f>IF(I677="",IF(U677="people","PAYROLL","UNMAPPED"),I677)</x:f>
        <x:v>V.SOFTWARE</x:v>
      </x:c>
      <x:c r="W677" s="24" t="n">
        <x:f>IF(AND(G677="GL.CASH",L677="operating"),Q677,0)</x:f>
        <x:v>0</x:v>
      </x:c>
      <x:c r="X677" s="24" t="n">
        <x:f>IF(AND(G677="GL.CASH",L677="operating"),P677,0)</x:f>
        <x:v>0</x:v>
      </x:c>
      <x:c r="Y677" s="24" t="n">
        <x:f>IF(AND(G677="GL.CASH",L677="investing"),Q677-P677,0)</x:f>
        <x:v>0</x:v>
      </x:c>
      <x:c r="Z677" s="24" t="n">
        <x:f>IF(AND(G677="GL.CASH",L677="financing"),P677,0)</x:f>
        <x:v>0</x:v>
      </x:c>
      <x:c r="AA677" s="24" t="n">
        <x:f>IF(AND(G677="GL.CASH",L677="financing"),Q677,0)</x:f>
        <x:v>0</x:v>
      </x:c>
    </x:row>
    <x:row r="678" ht="25" customHeight="1">
      <x:c r="A678" s="3" t="str">
        <x:v>ACT/PAY-SW-M04-P04/2</x:v>
      </x:c>
      <x:c r="B678" s="3" t="str">
        <x:v>PAY-SW-M04-P04</x:v>
      </x:c>
      <x:c r="C678" s="16" t="n">
        <x:v>5</x:v>
      </x:c>
      <x:c r="D678" s="30" t="n">
        <x:v>46527</x:v>
      </x:c>
      <x:c r="E678" s="30" t="n">
        <x:v>46478</x:v>
      </x:c>
      <x:c r="F678" s="30" t="n">
        <x:v>46527</x:v>
      </x:c>
      <x:c r="G678" s="3" t="str">
        <x:v>GL.CASH</x:v>
      </x:c>
      <x:c r="H678" s="3" t="str">
        <x:v>ENG</x:v>
      </x:c>
      <x:c r="I678" s="3" t="str">
        <x:v>V.SOFTWARE</x:v>
      </x:c>
      <x:c r="J678" s="3" t="str">
        <x:v>MAP.ACTUAL.COST.PAY.V.SOFTWARE.ENG</x:v>
      </x:c>
      <x:c r="K678" s="3" t="str">
        <x:v>WC.SUPPLIER_AP</x:v>
      </x:c>
      <x:c r="L678" s="3" t="str">
        <x:v>operating</x:v>
      </x:c>
      <x:c r="M678" s="3" t="str">
        <x:v>not_applicable</x:v>
      </x:c>
      <x:c r="N678" s="3" t="str">
        <x:v>not_applicable</x:v>
      </x:c>
      <x:c r="O678" s="3" t="str">
        <x:v>not_applicable</x:v>
      </x:c>
      <x:c r="P678" s="32" t="n">
        <x:v>0</x:v>
      </x:c>
      <x:c r="Q678" s="32" t="n">
        <x:v>450</x:v>
      </x:c>
      <x:c r="R678" s="24" t="n">
        <x:f>P678-Q678</x:f>
        <x:v>-450</x:v>
      </x:c>
      <x:c r="S678" s="18" t="n">
        <x:f>'D03_Accounts'!D11</x:f>
        <x:v>0</x:v>
      </x:c>
      <x:c r="T678" s="24" t="n">
        <x:f>R678*S678</x:f>
        <x:v>0</x:v>
      </x:c>
      <x:c r="U678" s="25" t="str">
        <x:f>'D03_Mappings'!E86</x:f>
        <x:v>cash</x:v>
      </x:c>
      <x:c r="V678" s="24" t="str">
        <x:f>IF(I678="",IF(U678="people","PAYROLL","UNMAPPED"),I678)</x:f>
        <x:v>V.SOFTWARE</x:v>
      </x:c>
      <x:c r="W678" s="24" t="n">
        <x:f>IF(AND(G678="GL.CASH",L678="operating"),Q678,0)</x:f>
        <x:v>450</x:v>
      </x:c>
      <x:c r="X678" s="24" t="n">
        <x:f>IF(AND(G678="GL.CASH",L678="operating"),P678,0)</x:f>
        <x:v>0</x:v>
      </x:c>
      <x:c r="Y678" s="24" t="n">
        <x:f>IF(AND(G678="GL.CASH",L678="investing"),Q678-P678,0)</x:f>
        <x:v>0</x:v>
      </x:c>
      <x:c r="Z678" s="24" t="n">
        <x:f>IF(AND(G678="GL.CASH",L678="financing"),P678,0)</x:f>
        <x:v>0</x:v>
      </x:c>
      <x:c r="AA678" s="24" t="n">
        <x:f>IF(AND(G678="GL.CASH",L678="financing"),Q678,0)</x:f>
        <x:v>0</x:v>
      </x:c>
    </x:row>
    <x:row r="679" ht="25" customHeight="1">
      <x:c r="A679" s="3" t="str">
        <x:v>ACT/PAY-SW-M04-P05/1</x:v>
      </x:c>
      <x:c r="B679" s="3" t="str">
        <x:v>PAY-SW-M04-P05</x:v>
      </x:c>
      <x:c r="C679" s="16" t="n">
        <x:v>5</x:v>
      </x:c>
      <x:c r="D679" s="30" t="n">
        <x:v>46527</x:v>
      </x:c>
      <x:c r="E679" s="30" t="n">
        <x:v>46478</x:v>
      </x:c>
      <x:c r="F679" s="30" t="n">
        <x:v>46527</x:v>
      </x:c>
      <x:c r="G679" s="3" t="str">
        <x:v>GL.AP.SUPPLIER</x:v>
      </x:c>
      <x:c r="H679" s="3" t="str">
        <x:v>ENG</x:v>
      </x:c>
      <x:c r="I679" s="3" t="str">
        <x:v>V.SOFTWARE</x:v>
      </x:c>
      <x:c r="J679" s="3" t="str">
        <x:v>MAP.ACTUAL.COST.PAY.V.SOFTWARE.ENG</x:v>
      </x:c>
      <x:c r="K679" s="3" t="str">
        <x:v>WC.SUPPLIER_AP</x:v>
      </x:c>
      <x:c r="L679" s="3" t="str">
        <x:v>operating</x:v>
      </x:c>
      <x:c r="M679" s="3" t="str">
        <x:v>not_applicable</x:v>
      </x:c>
      <x:c r="N679" s="3" t="str">
        <x:v>not_applicable</x:v>
      </x:c>
      <x:c r="O679" s="3" t="str">
        <x:v>not_applicable</x:v>
      </x:c>
      <x:c r="P679" s="32" t="n">
        <x:v>450</x:v>
      </x:c>
      <x:c r="Q679" s="32" t="n">
        <x:v>0</x:v>
      </x:c>
      <x:c r="R679" s="24" t="n">
        <x:f>P679-Q679</x:f>
        <x:v>450</x:v>
      </x:c>
      <x:c r="S679" s="18" t="n">
        <x:f>'D03_Accounts'!D23</x:f>
        <x:v>0</x:v>
      </x:c>
      <x:c r="T679" s="24" t="n">
        <x:f>R679*S679</x:f>
        <x:v>0</x:v>
      </x:c>
      <x:c r="U679" s="25" t="str">
        <x:f>'D03_Mappings'!E85</x:f>
        <x:v>ap</x:v>
      </x:c>
      <x:c r="V679" s="24" t="str">
        <x:f>IF(I679="",IF(U679="people","PAYROLL","UNMAPPED"),I679)</x:f>
        <x:v>V.SOFTWARE</x:v>
      </x:c>
      <x:c r="W679" s="24" t="n">
        <x:f>IF(AND(G679="GL.CASH",L679="operating"),Q679,0)</x:f>
        <x:v>0</x:v>
      </x:c>
      <x:c r="X679" s="24" t="n">
        <x:f>IF(AND(G679="GL.CASH",L679="operating"),P679,0)</x:f>
        <x:v>0</x:v>
      </x:c>
      <x:c r="Y679" s="24" t="n">
        <x:f>IF(AND(G679="GL.CASH",L679="investing"),Q679-P679,0)</x:f>
        <x:v>0</x:v>
      </x:c>
      <x:c r="Z679" s="24" t="n">
        <x:f>IF(AND(G679="GL.CASH",L679="financing"),P679,0)</x:f>
        <x:v>0</x:v>
      </x:c>
      <x:c r="AA679" s="24" t="n">
        <x:f>IF(AND(G679="GL.CASH",L679="financing"),Q679,0)</x:f>
        <x:v>0</x:v>
      </x:c>
    </x:row>
    <x:row r="680" ht="25" customHeight="1">
      <x:c r="A680" s="3" t="str">
        <x:v>ACT/PAY-SW-M04-P05/2</x:v>
      </x:c>
      <x:c r="B680" s="3" t="str">
        <x:v>PAY-SW-M04-P05</x:v>
      </x:c>
      <x:c r="C680" s="16" t="n">
        <x:v>5</x:v>
      </x:c>
      <x:c r="D680" s="30" t="n">
        <x:v>46527</x:v>
      </x:c>
      <x:c r="E680" s="30" t="n">
        <x:v>46478</x:v>
      </x:c>
      <x:c r="F680" s="30" t="n">
        <x:v>46527</x:v>
      </x:c>
      <x:c r="G680" s="3" t="str">
        <x:v>GL.CASH</x:v>
      </x:c>
      <x:c r="H680" s="3" t="str">
        <x:v>ENG</x:v>
      </x:c>
      <x:c r="I680" s="3" t="str">
        <x:v>V.SOFTWARE</x:v>
      </x:c>
      <x:c r="J680" s="3" t="str">
        <x:v>MAP.ACTUAL.COST.PAY.V.SOFTWARE.ENG</x:v>
      </x:c>
      <x:c r="K680" s="3" t="str">
        <x:v>WC.SUPPLIER_AP</x:v>
      </x:c>
      <x:c r="L680" s="3" t="str">
        <x:v>operating</x:v>
      </x:c>
      <x:c r="M680" s="3" t="str">
        <x:v>not_applicable</x:v>
      </x:c>
      <x:c r="N680" s="3" t="str">
        <x:v>not_applicable</x:v>
      </x:c>
      <x:c r="O680" s="3" t="str">
        <x:v>not_applicable</x:v>
      </x:c>
      <x:c r="P680" s="32" t="n">
        <x:v>0</x:v>
      </x:c>
      <x:c r="Q680" s="32" t="n">
        <x:v>450</x:v>
      </x:c>
      <x:c r="R680" s="24" t="n">
        <x:f>P680-Q680</x:f>
        <x:v>-450</x:v>
      </x:c>
      <x:c r="S680" s="18" t="n">
        <x:f>'D03_Accounts'!D11</x:f>
        <x:v>0</x:v>
      </x:c>
      <x:c r="T680" s="24" t="n">
        <x:f>R680*S680</x:f>
        <x:v>0</x:v>
      </x:c>
      <x:c r="U680" s="25" t="str">
        <x:f>'D03_Mappings'!E86</x:f>
        <x:v>cash</x:v>
      </x:c>
      <x:c r="V680" s="24" t="str">
        <x:f>IF(I680="",IF(U680="people","PAYROLL","UNMAPPED"),I680)</x:f>
        <x:v>V.SOFTWARE</x:v>
      </x:c>
      <x:c r="W680" s="24" t="n">
        <x:f>IF(AND(G680="GL.CASH",L680="operating"),Q680,0)</x:f>
        <x:v>450</x:v>
      </x:c>
      <x:c r="X680" s="24" t="n">
        <x:f>IF(AND(G680="GL.CASH",L680="operating"),P680,0)</x:f>
        <x:v>0</x:v>
      </x:c>
      <x:c r="Y680" s="24" t="n">
        <x:f>IF(AND(G680="GL.CASH",L680="investing"),Q680-P680,0)</x:f>
        <x:v>0</x:v>
      </x:c>
      <x:c r="Z680" s="24" t="n">
        <x:f>IF(AND(G680="GL.CASH",L680="financing"),P680,0)</x:f>
        <x:v>0</x:v>
      </x:c>
      <x:c r="AA680" s="24" t="n">
        <x:f>IF(AND(G680="GL.CASH",L680="financing"),Q680,0)</x:f>
        <x:v>0</x:v>
      </x:c>
    </x:row>
    <x:row r="681" ht="25" customHeight="1">
      <x:c r="A681" s="3" t="str">
        <x:v>ACT/PAY-SW-M04-P06/1</x:v>
      </x:c>
      <x:c r="B681" s="3" t="str">
        <x:v>PAY-SW-M04-P06</x:v>
      </x:c>
      <x:c r="C681" s="16" t="n">
        <x:v>5</x:v>
      </x:c>
      <x:c r="D681" s="30" t="n">
        <x:v>46527</x:v>
      </x:c>
      <x:c r="E681" s="30" t="n">
        <x:v>46478</x:v>
      </x:c>
      <x:c r="F681" s="30" t="n">
        <x:v>46527</x:v>
      </x:c>
      <x:c r="G681" s="3" t="str">
        <x:v>GL.AP.SUPPLIER</x:v>
      </x:c>
      <x:c r="H681" s="3" t="str">
        <x:v>COMP</x:v>
      </x:c>
      <x:c r="I681" s="3" t="str">
        <x:v>V.SOFTWARE</x:v>
      </x:c>
      <x:c r="J681" s="3" t="str">
        <x:v>MAP.ACTUAL.COST.PAY.V.SOFTWARE.COMP</x:v>
      </x:c>
      <x:c r="K681" s="3" t="str">
        <x:v>WC.SUPPLIER_AP</x:v>
      </x:c>
      <x:c r="L681" s="3" t="str">
        <x:v>operating</x:v>
      </x:c>
      <x:c r="M681" s="3" t="str">
        <x:v>not_applicable</x:v>
      </x:c>
      <x:c r="N681" s="3" t="str">
        <x:v>not_applicable</x:v>
      </x:c>
      <x:c r="O681" s="3" t="str">
        <x:v>not_applicable</x:v>
      </x:c>
      <x:c r="P681" s="32" t="n">
        <x:v>450</x:v>
      </x:c>
      <x:c r="Q681" s="32" t="n">
        <x:v>0</x:v>
      </x:c>
      <x:c r="R681" s="24" t="n">
        <x:f>P681-Q681</x:f>
        <x:v>450</x:v>
      </x:c>
      <x:c r="S681" s="18" t="n">
        <x:f>'D03_Accounts'!D23</x:f>
        <x:v>0</x:v>
      </x:c>
      <x:c r="T681" s="24" t="n">
        <x:f>R681*S681</x:f>
        <x:v>0</x:v>
      </x:c>
      <x:c r="U681" s="25" t="str">
        <x:f>'D03_Mappings'!E83</x:f>
        <x:v>ap</x:v>
      </x:c>
      <x:c r="V681" s="24" t="str">
        <x:f>IF(I681="",IF(U681="people","PAYROLL","UNMAPPED"),I681)</x:f>
        <x:v>V.SOFTWARE</x:v>
      </x:c>
      <x:c r="W681" s="24" t="n">
        <x:f>IF(AND(G681="GL.CASH",L681="operating"),Q681,0)</x:f>
        <x:v>0</x:v>
      </x:c>
      <x:c r="X681" s="24" t="n">
        <x:f>IF(AND(G681="GL.CASH",L681="operating"),P681,0)</x:f>
        <x:v>0</x:v>
      </x:c>
      <x:c r="Y681" s="24" t="n">
        <x:f>IF(AND(G681="GL.CASH",L681="investing"),Q681-P681,0)</x:f>
        <x:v>0</x:v>
      </x:c>
      <x:c r="Z681" s="24" t="n">
        <x:f>IF(AND(G681="GL.CASH",L681="financing"),P681,0)</x:f>
        <x:v>0</x:v>
      </x:c>
      <x:c r="AA681" s="24" t="n">
        <x:f>IF(AND(G681="GL.CASH",L681="financing"),Q681,0)</x:f>
        <x:v>0</x:v>
      </x:c>
    </x:row>
    <x:row r="682" ht="25" customHeight="1">
      <x:c r="A682" s="3" t="str">
        <x:v>ACT/PAY-SW-M04-P06/2</x:v>
      </x:c>
      <x:c r="B682" s="3" t="str">
        <x:v>PAY-SW-M04-P06</x:v>
      </x:c>
      <x:c r="C682" s="16" t="n">
        <x:v>5</x:v>
      </x:c>
      <x:c r="D682" s="30" t="n">
        <x:v>46527</x:v>
      </x:c>
      <x:c r="E682" s="30" t="n">
        <x:v>46478</x:v>
      </x:c>
      <x:c r="F682" s="30" t="n">
        <x:v>46527</x:v>
      </x:c>
      <x:c r="G682" s="3" t="str">
        <x:v>GL.CASH</x:v>
      </x:c>
      <x:c r="H682" s="3" t="str">
        <x:v>COMP</x:v>
      </x:c>
      <x:c r="I682" s="3" t="str">
        <x:v>V.SOFTWARE</x:v>
      </x:c>
      <x:c r="J682" s="3" t="str">
        <x:v>MAP.ACTUAL.COST.PAY.V.SOFTWARE.COMP</x:v>
      </x:c>
      <x:c r="K682" s="3" t="str">
        <x:v>WC.SUPPLIER_AP</x:v>
      </x:c>
      <x:c r="L682" s="3" t="str">
        <x:v>operating</x:v>
      </x:c>
      <x:c r="M682" s="3" t="str">
        <x:v>not_applicable</x:v>
      </x:c>
      <x:c r="N682" s="3" t="str">
        <x:v>not_applicable</x:v>
      </x:c>
      <x:c r="O682" s="3" t="str">
        <x:v>not_applicable</x:v>
      </x:c>
      <x:c r="P682" s="32" t="n">
        <x:v>0</x:v>
      </x:c>
      <x:c r="Q682" s="32" t="n">
        <x:v>450</x:v>
      </x:c>
      <x:c r="R682" s="24" t="n">
        <x:f>P682-Q682</x:f>
        <x:v>-450</x:v>
      </x:c>
      <x:c r="S682" s="18" t="n">
        <x:f>'D03_Accounts'!D11</x:f>
        <x:v>0</x:v>
      </x:c>
      <x:c r="T682" s="24" t="n">
        <x:f>R682*S682</x:f>
        <x:v>0</x:v>
      </x:c>
      <x:c r="U682" s="25" t="str">
        <x:f>'D03_Mappings'!E84</x:f>
        <x:v>cash</x:v>
      </x:c>
      <x:c r="V682" s="24" t="str">
        <x:f>IF(I682="",IF(U682="people","PAYROLL","UNMAPPED"),I682)</x:f>
        <x:v>V.SOFTWARE</x:v>
      </x:c>
      <x:c r="W682" s="24" t="n">
        <x:f>IF(AND(G682="GL.CASH",L682="operating"),Q682,0)</x:f>
        <x:v>450</x:v>
      </x:c>
      <x:c r="X682" s="24" t="n">
        <x:f>IF(AND(G682="GL.CASH",L682="operating"),P682,0)</x:f>
        <x:v>0</x:v>
      </x:c>
      <x:c r="Y682" s="24" t="n">
        <x:f>IF(AND(G682="GL.CASH",L682="investing"),Q682-P682,0)</x:f>
        <x:v>0</x:v>
      </x:c>
      <x:c r="Z682" s="24" t="n">
        <x:f>IF(AND(G682="GL.CASH",L682="financing"),P682,0)</x:f>
        <x:v>0</x:v>
      </x:c>
      <x:c r="AA682" s="24" t="n">
        <x:f>IF(AND(G682="GL.CASH",L682="financing"),Q682,0)</x:f>
        <x:v>0</x:v>
      </x:c>
    </x:row>
    <x:row r="683" ht="25" customHeight="1">
      <x:c r="A683" s="3" t="str">
        <x:v>ACT/PAY-SW-M04-P07/1</x:v>
      </x:c>
      <x:c r="B683" s="3" t="str">
        <x:v>PAY-SW-M04-P07</x:v>
      </x:c>
      <x:c r="C683" s="16" t="n">
        <x:v>5</x:v>
      </x:c>
      <x:c r="D683" s="30" t="n">
        <x:v>46527</x:v>
      </x:c>
      <x:c r="E683" s="30" t="n">
        <x:v>46478</x:v>
      </x:c>
      <x:c r="F683" s="30" t="n">
        <x:v>46527</x:v>
      </x:c>
      <x:c r="G683" s="3" t="str">
        <x:v>GL.AP.SUPPLIER</x:v>
      </x:c>
      <x:c r="H683" s="3" t="str">
        <x:v>PROD</x:v>
      </x:c>
      <x:c r="I683" s="3" t="str">
        <x:v>V.SOFTWARE</x:v>
      </x:c>
      <x:c r="J683" s="3" t="str">
        <x:v>MAP.ACTUAL.COST.PAY.V.SOFTWARE.PROD</x:v>
      </x:c>
      <x:c r="K683" s="3" t="str">
        <x:v>WC.SUPPLIER_AP</x:v>
      </x:c>
      <x:c r="L683" s="3" t="str">
        <x:v>operating</x:v>
      </x:c>
      <x:c r="M683" s="3" t="str">
        <x:v>not_applicable</x:v>
      </x:c>
      <x:c r="N683" s="3" t="str">
        <x:v>not_applicable</x:v>
      </x:c>
      <x:c r="O683" s="3" t="str">
        <x:v>not_applicable</x:v>
      </x:c>
      <x:c r="P683" s="32" t="n">
        <x:v>450</x:v>
      </x:c>
      <x:c r="Q683" s="32" t="n">
        <x:v>0</x:v>
      </x:c>
      <x:c r="R683" s="24" t="n">
        <x:f>P683-Q683</x:f>
        <x:v>450</x:v>
      </x:c>
      <x:c r="S683" s="18" t="n">
        <x:f>'D03_Accounts'!D23</x:f>
        <x:v>0</x:v>
      </x:c>
      <x:c r="T683" s="24" t="n">
        <x:f>R683*S683</x:f>
        <x:v>0</x:v>
      </x:c>
      <x:c r="U683" s="25" t="str">
        <x:f>'D03_Mappings'!E89</x:f>
        <x:v>ap</x:v>
      </x:c>
      <x:c r="V683" s="24" t="str">
        <x:f>IF(I683="",IF(U683="people","PAYROLL","UNMAPPED"),I683)</x:f>
        <x:v>V.SOFTWARE</x:v>
      </x:c>
      <x:c r="W683" s="24" t="n">
        <x:f>IF(AND(G683="GL.CASH",L683="operating"),Q683,0)</x:f>
        <x:v>0</x:v>
      </x:c>
      <x:c r="X683" s="24" t="n">
        <x:f>IF(AND(G683="GL.CASH",L683="operating"),P683,0)</x:f>
        <x:v>0</x:v>
      </x:c>
      <x:c r="Y683" s="24" t="n">
        <x:f>IF(AND(G683="GL.CASH",L683="investing"),Q683-P683,0)</x:f>
        <x:v>0</x:v>
      </x:c>
      <x:c r="Z683" s="24" t="n">
        <x:f>IF(AND(G683="GL.CASH",L683="financing"),P683,0)</x:f>
        <x:v>0</x:v>
      </x:c>
      <x:c r="AA683" s="24" t="n">
        <x:f>IF(AND(G683="GL.CASH",L683="financing"),Q683,0)</x:f>
        <x:v>0</x:v>
      </x:c>
    </x:row>
    <x:row r="684" ht="25" customHeight="1">
      <x:c r="A684" s="3" t="str">
        <x:v>ACT/PAY-SW-M04-P07/2</x:v>
      </x:c>
      <x:c r="B684" s="3" t="str">
        <x:v>PAY-SW-M04-P07</x:v>
      </x:c>
      <x:c r="C684" s="16" t="n">
        <x:v>5</x:v>
      </x:c>
      <x:c r="D684" s="30" t="n">
        <x:v>46527</x:v>
      </x:c>
      <x:c r="E684" s="30" t="n">
        <x:v>46478</x:v>
      </x:c>
      <x:c r="F684" s="30" t="n">
        <x:v>46527</x:v>
      </x:c>
      <x:c r="G684" s="3" t="str">
        <x:v>GL.CASH</x:v>
      </x:c>
      <x:c r="H684" s="3" t="str">
        <x:v>PROD</x:v>
      </x:c>
      <x:c r="I684" s="3" t="str">
        <x:v>V.SOFTWARE</x:v>
      </x:c>
      <x:c r="J684" s="3" t="str">
        <x:v>MAP.ACTUAL.COST.PAY.V.SOFTWARE.PROD</x:v>
      </x:c>
      <x:c r="K684" s="3" t="str">
        <x:v>WC.SUPPLIER_AP</x:v>
      </x:c>
      <x:c r="L684" s="3" t="str">
        <x:v>operating</x:v>
      </x:c>
      <x:c r="M684" s="3" t="str">
        <x:v>not_applicable</x:v>
      </x:c>
      <x:c r="N684" s="3" t="str">
        <x:v>not_applicable</x:v>
      </x:c>
      <x:c r="O684" s="3" t="str">
        <x:v>not_applicable</x:v>
      </x:c>
      <x:c r="P684" s="32" t="n">
        <x:v>0</x:v>
      </x:c>
      <x:c r="Q684" s="32" t="n">
        <x:v>450</x:v>
      </x:c>
      <x:c r="R684" s="24" t="n">
        <x:f>P684-Q684</x:f>
        <x:v>-450</x:v>
      </x:c>
      <x:c r="S684" s="18" t="n">
        <x:f>'D03_Accounts'!D11</x:f>
        <x:v>0</x:v>
      </x:c>
      <x:c r="T684" s="24" t="n">
        <x:f>R684*S684</x:f>
        <x:v>0</x:v>
      </x:c>
      <x:c r="U684" s="25" t="str">
        <x:f>'D03_Mappings'!E90</x:f>
        <x:v>cash</x:v>
      </x:c>
      <x:c r="V684" s="24" t="str">
        <x:f>IF(I684="",IF(U684="people","PAYROLL","UNMAPPED"),I684)</x:f>
        <x:v>V.SOFTWARE</x:v>
      </x:c>
      <x:c r="W684" s="24" t="n">
        <x:f>IF(AND(G684="GL.CASH",L684="operating"),Q684,0)</x:f>
        <x:v>450</x:v>
      </x:c>
      <x:c r="X684" s="24" t="n">
        <x:f>IF(AND(G684="GL.CASH",L684="operating"),P684,0)</x:f>
        <x:v>0</x:v>
      </x:c>
      <x:c r="Y684" s="24" t="n">
        <x:f>IF(AND(G684="GL.CASH",L684="investing"),Q684-P684,0)</x:f>
        <x:v>0</x:v>
      </x:c>
      <x:c r="Z684" s="24" t="n">
        <x:f>IF(AND(G684="GL.CASH",L684="financing"),P684,0)</x:f>
        <x:v>0</x:v>
      </x:c>
      <x:c r="AA684" s="24" t="n">
        <x:f>IF(AND(G684="GL.CASH",L684="financing"),Q684,0)</x:f>
        <x:v>0</x:v>
      </x:c>
    </x:row>
    <x:row r="685" ht="25" customHeight="1">
      <x:c r="A685" s="3" t="str">
        <x:v>ACT/PAYADMIN-M05/1</x:v>
      </x:c>
      <x:c r="B685" s="3" t="str">
        <x:v>PAYADMIN-M05</x:v>
      </x:c>
      <x:c r="C685" s="16" t="n">
        <x:v>5</x:v>
      </x:c>
      <x:c r="D685" s="30" t="n">
        <x:v>46527</x:v>
      </x:c>
      <x:c r="E685" s="30" t="n">
        <x:v>46508</x:v>
      </x:c>
      <x:c r="F685" s="30" t="n">
        <x:v>46557</x:v>
      </x:c>
      <x:c r="G685" s="3" t="str">
        <x:v>GL.OPEX.OPX.PAYROLL</x:v>
      </x:c>
      <x:c r="H685" s="3" t="str">
        <x:v>FIN</x:v>
      </x:c>
      <x:c r="I685" s="3" t="str">
        <x:v>V.ACCOUNTS</x:v>
      </x:c>
      <x:c r="J685" s="3" t="str">
        <x:v>MAP.ACTUAL.COST.OPX.PAYROLL.V.ACCOUNTS.FIN</x:v>
      </x:c>
      <x:c r="K685" s="3" t="str">
        <x:v>OPX.PAYROLL</x:v>
      </x:c>
      <x:c r="L685" s="3" t="str">
        <x:v>operating</x:v>
      </x:c>
      <x:c r="M685" s="3" t="str">
        <x:v>recurring</x:v>
      </x:c>
      <x:c r="N685" s="3" t="str">
        <x:v>committed</x:v>
      </x:c>
      <x:c r="O685" s="3" t="str">
        <x:v>fixed</x:v>
      </x:c>
      <x:c r="P685" s="32" t="n">
        <x:v>200</x:v>
      </x:c>
      <x:c r="Q685" s="32" t="n">
        <x:v>0</x:v>
      </x:c>
      <x:c r="R685" s="24" t="n">
        <x:f>P685-Q685</x:f>
        <x:v>200</x:v>
      </x:c>
      <x:c r="S685" s="18" t="n">
        <x:f>'D03_Accounts'!D55</x:f>
        <x:v>1</x:v>
      </x:c>
      <x:c r="T685" s="24" t="n">
        <x:f>R685*S685</x:f>
        <x:v>200</x:v>
      </x:c>
      <x:c r="U685" s="25" t="str">
        <x:f>'D03_Mappings'!E54</x:f>
        <x:v>operating_expense</x:v>
      </x:c>
      <x:c r="V685" s="24" t="str">
        <x:f>IF(I685="",IF(U685="people","PAYROLL","UNMAPPED"),I685)</x:f>
        <x:v>V.ACCOUNTS</x:v>
      </x:c>
      <x:c r="W685" s="24" t="n">
        <x:f>IF(AND(G685="GL.CASH",L685="operating"),Q685,0)</x:f>
        <x:v>0</x:v>
      </x:c>
      <x:c r="X685" s="24" t="n">
        <x:f>IF(AND(G685="GL.CASH",L685="operating"),P685,0)</x:f>
        <x:v>0</x:v>
      </x:c>
      <x:c r="Y685" s="24" t="n">
        <x:f>IF(AND(G685="GL.CASH",L685="investing"),Q685-P685,0)</x:f>
        <x:v>0</x:v>
      </x:c>
      <x:c r="Z685" s="24" t="n">
        <x:f>IF(AND(G685="GL.CASH",L685="financing"),P685,0)</x:f>
        <x:v>0</x:v>
      </x:c>
      <x:c r="AA685" s="24" t="n">
        <x:f>IF(AND(G685="GL.CASH",L685="financing"),Q685,0)</x:f>
        <x:v>0</x:v>
      </x:c>
    </x:row>
    <x:row r="686" ht="25" customHeight="1">
      <x:c r="A686" s="3" t="str">
        <x:v>ACT/PAYADMIN-M05/2</x:v>
      </x:c>
      <x:c r="B686" s="3" t="str">
        <x:v>PAYADMIN-M05</x:v>
      </x:c>
      <x:c r="C686" s="16" t="n">
        <x:v>5</x:v>
      </x:c>
      <x:c r="D686" s="30" t="n">
        <x:v>46527</x:v>
      </x:c>
      <x:c r="E686" s="30" t="n">
        <x:v>46508</x:v>
      </x:c>
      <x:c r="F686" s="30" t="n">
        <x:v>46557</x:v>
      </x:c>
      <x:c r="G686" s="3" t="str">
        <x:v>GL.VAT.DOM_ASSET</x:v>
      </x:c>
      <x:c r="H686" s="3" t="str">
        <x:v>FIN</x:v>
      </x:c>
      <x:c r="I686" s="3" t="str">
        <x:v>V.ACCOUNTS</x:v>
      </x:c>
      <x:c r="J686" s="3" t="str">
        <x:v>MAP.ACTUAL.COST.OPX.PAYROLL.V.ACCOUNTS.FIN</x:v>
      </x:c>
      <x:c r="K686" s="3" t="str">
        <x:v>OPX.PAYROLL</x:v>
      </x:c>
      <x:c r="L686" s="3" t="str">
        <x:v>operating</x:v>
      </x:c>
      <x:c r="M686" s="3" t="str">
        <x:v>not_applicable</x:v>
      </x:c>
      <x:c r="N686" s="3" t="str">
        <x:v>not_applicable</x:v>
      </x:c>
      <x:c r="O686" s="3" t="str">
        <x:v>not_applicable</x:v>
      </x:c>
      <x:c r="P686" s="32" t="n">
        <x:v>38</x:v>
      </x:c>
      <x:c r="Q686" s="32" t="n">
        <x:v>0</x:v>
      </x:c>
      <x:c r="R686" s="24" t="n">
        <x:f>P686-Q686</x:f>
        <x:v>38</x:v>
      </x:c>
      <x:c r="S686" s="18" t="n">
        <x:f>'D03_Accounts'!D15</x:f>
        <x:v>0</x:v>
      </x:c>
      <x:c r="T686" s="24" t="n">
        <x:f>R686*S686</x:f>
        <x:v>0</x:v>
      </x:c>
      <x:c r="U686" s="25" t="str">
        <x:f>'D03_Mappings'!E55</x:f>
        <x:v>tax_assets</x:v>
      </x:c>
      <x:c r="V686" s="24" t="str">
        <x:f>IF(I686="",IF(U686="people","PAYROLL","UNMAPPED"),I686)</x:f>
        <x:v>V.ACCOUNTS</x:v>
      </x:c>
      <x:c r="W686" s="24" t="n">
        <x:f>IF(AND(G686="GL.CASH",L686="operating"),Q686,0)</x:f>
        <x:v>0</x:v>
      </x:c>
      <x:c r="X686" s="24" t="n">
        <x:f>IF(AND(G686="GL.CASH",L686="operating"),P686,0)</x:f>
        <x:v>0</x:v>
      </x:c>
      <x:c r="Y686" s="24" t="n">
        <x:f>IF(AND(G686="GL.CASH",L686="investing"),Q686-P686,0)</x:f>
        <x:v>0</x:v>
      </x:c>
      <x:c r="Z686" s="24" t="n">
        <x:f>IF(AND(G686="GL.CASH",L686="financing"),P686,0)</x:f>
        <x:v>0</x:v>
      </x:c>
      <x:c r="AA686" s="24" t="n">
        <x:f>IF(AND(G686="GL.CASH",L686="financing"),Q686,0)</x:f>
        <x:v>0</x:v>
      </x:c>
    </x:row>
    <x:row r="687" ht="25" customHeight="1">
      <x:c r="A687" s="3" t="str">
        <x:v>ACT/PAYADMIN-M05/3</x:v>
      </x:c>
      <x:c r="B687" s="3" t="str">
        <x:v>PAYADMIN-M05</x:v>
      </x:c>
      <x:c r="C687" s="16" t="n">
        <x:v>5</x:v>
      </x:c>
      <x:c r="D687" s="30" t="n">
        <x:v>46527</x:v>
      </x:c>
      <x:c r="E687" s="30" t="n">
        <x:v>46508</x:v>
      </x:c>
      <x:c r="F687" s="30" t="n">
        <x:v>46557</x:v>
      </x:c>
      <x:c r="G687" s="3" t="str">
        <x:v>GL.AP.SUPPLIER</x:v>
      </x:c>
      <x:c r="H687" s="3" t="str">
        <x:v>FIN</x:v>
      </x:c>
      <x:c r="I687" s="3" t="str">
        <x:v>V.ACCOUNTS</x:v>
      </x:c>
      <x:c r="J687" s="3" t="str">
        <x:v>MAP.ACTUAL.COST.OPX.PAYROLL.V.ACCOUNTS.FIN</x:v>
      </x:c>
      <x:c r="K687" s="3" t="str">
        <x:v>OPX.PAYROLL</x:v>
      </x:c>
      <x:c r="L687" s="3" t="str">
        <x:v>operating</x:v>
      </x:c>
      <x:c r="M687" s="3" t="str">
        <x:v>not_applicable</x:v>
      </x:c>
      <x:c r="N687" s="3" t="str">
        <x:v>not_applicable</x:v>
      </x:c>
      <x:c r="O687" s="3" t="str">
        <x:v>not_applicable</x:v>
      </x:c>
      <x:c r="P687" s="32" t="n">
        <x:v>0</x:v>
      </x:c>
      <x:c r="Q687" s="32" t="n">
        <x:v>238</x:v>
      </x:c>
      <x:c r="R687" s="24" t="n">
        <x:f>P687-Q687</x:f>
        <x:v>-238</x:v>
      </x:c>
      <x:c r="S687" s="18" t="n">
        <x:f>'D03_Accounts'!D23</x:f>
        <x:v>0</x:v>
      </x:c>
      <x:c r="T687" s="24" t="n">
        <x:f>R687*S687</x:f>
        <x:v>0</x:v>
      </x:c>
      <x:c r="U687" s="25" t="str">
        <x:f>'D03_Mappings'!E56</x:f>
        <x:v>ap</x:v>
      </x:c>
      <x:c r="V687" s="24" t="str">
        <x:f>IF(I687="",IF(U687="people","PAYROLL","UNMAPPED"),I687)</x:f>
        <x:v>V.ACCOUNTS</x:v>
      </x:c>
      <x:c r="W687" s="24" t="n">
        <x:f>IF(AND(G687="GL.CASH",L687="operating"),Q687,0)</x:f>
        <x:v>0</x:v>
      </x:c>
      <x:c r="X687" s="24" t="n">
        <x:f>IF(AND(G687="GL.CASH",L687="operating"),P687,0)</x:f>
        <x:v>0</x:v>
      </x:c>
      <x:c r="Y687" s="24" t="n">
        <x:f>IF(AND(G687="GL.CASH",L687="investing"),Q687-P687,0)</x:f>
        <x:v>0</x:v>
      </x:c>
      <x:c r="Z687" s="24" t="n">
        <x:f>IF(AND(G687="GL.CASH",L687="financing"),P687,0)</x:f>
        <x:v>0</x:v>
      </x:c>
      <x:c r="AA687" s="24" t="n">
        <x:f>IF(AND(G687="GL.CASH",L687="financing"),Q687,0)</x:f>
        <x:v>0</x:v>
      </x:c>
    </x:row>
    <x:row r="688" ht="25" customHeight="1">
      <x:c r="A688" s="3" t="str">
        <x:v>ACT/SW-M05-P01/1</x:v>
      </x:c>
      <x:c r="B688" s="3" t="str">
        <x:v>SW-M05-P01</x:v>
      </x:c>
      <x:c r="C688" s="16" t="n">
        <x:v>5</x:v>
      </x:c>
      <x:c r="D688" s="30" t="n">
        <x:v>46527</x:v>
      </x:c>
      <x:c r="E688" s="30" t="n">
        <x:v>46508</x:v>
      </x:c>
      <x:c r="F688" s="30" t="n">
        <x:v>46557</x:v>
      </x:c>
      <x:c r="G688" s="3" t="str">
        <x:v>GL.OPEX.PPL.SW</x:v>
      </x:c>
      <x:c r="H688" s="3" t="str">
        <x:v>MGMT</x:v>
      </x:c>
      <x:c r="I688" s="3" t="str">
        <x:v>V.SOFTWARE</x:v>
      </x:c>
      <x:c r="J688" s="3" t="str">
        <x:v>MAP.ACTUAL.COST.RC.PPL.SW.MGMT.V.SOFTWARE.MGMT</x:v>
      </x:c>
      <x:c r="K688" s="3" t="str">
        <x:v>OPX.SOFTWARE</x:v>
      </x:c>
      <x:c r="L688" s="3" t="str">
        <x:v>operating</x:v>
      </x:c>
      <x:c r="M688" s="3" t="str">
        <x:v>recurring</x:v>
      </x:c>
      <x:c r="N688" s="3" t="str">
        <x:v>committed</x:v>
      </x:c>
      <x:c r="O688" s="3" t="str">
        <x:v>fixed</x:v>
      </x:c>
      <x:c r="P688" s="32" t="n">
        <x:v>450</x:v>
      </x:c>
      <x:c r="Q688" s="32" t="n">
        <x:v>0</x:v>
      </x:c>
      <x:c r="R688" s="24" t="n">
        <x:f>P688-Q688</x:f>
        <x:v>450</x:v>
      </x:c>
      <x:c r="S688" s="18" t="n">
        <x:f>'D03_Accounts'!D66</x:f>
        <x:v>1</x:v>
      </x:c>
      <x:c r="T688" s="24" t="n">
        <x:f>R688*S688</x:f>
        <x:v>450</x:v>
      </x:c>
      <x:c r="U688" s="25" t="str">
        <x:f>'D03_Mappings'!E121</x:f>
        <x:v>operating_expense</x:v>
      </x:c>
      <x:c r="V688" s="24" t="str">
        <x:f>IF(I688="",IF(U688="people","PAYROLL","UNMAPPED"),I688)</x:f>
        <x:v>V.SOFTWARE</x:v>
      </x:c>
      <x:c r="W688" s="24" t="n">
        <x:f>IF(AND(G688="GL.CASH",L688="operating"),Q688,0)</x:f>
        <x:v>0</x:v>
      </x:c>
      <x:c r="X688" s="24" t="n">
        <x:f>IF(AND(G688="GL.CASH",L688="operating"),P688,0)</x:f>
        <x:v>0</x:v>
      </x:c>
      <x:c r="Y688" s="24" t="n">
        <x:f>IF(AND(G688="GL.CASH",L688="investing"),Q688-P688,0)</x:f>
        <x:v>0</x:v>
      </x:c>
      <x:c r="Z688" s="24" t="n">
        <x:f>IF(AND(G688="GL.CASH",L688="financing"),P688,0)</x:f>
        <x:v>0</x:v>
      </x:c>
      <x:c r="AA688" s="24" t="n">
        <x:f>IF(AND(G688="GL.CASH",L688="financing"),Q688,0)</x:f>
        <x:v>0</x:v>
      </x:c>
    </x:row>
    <x:row r="689" ht="25" customHeight="1">
      <x:c r="A689" s="3" t="str">
        <x:v>ACT/SW-M05-P01/2</x:v>
      </x:c>
      <x:c r="B689" s="3" t="str">
        <x:v>SW-M05-P01</x:v>
      </x:c>
      <x:c r="C689" s="16" t="n">
        <x:v>5</x:v>
      </x:c>
      <x:c r="D689" s="30" t="n">
        <x:v>46527</x:v>
      </x:c>
      <x:c r="E689" s="30" t="n">
        <x:v>46508</x:v>
      </x:c>
      <x:c r="F689" s="30" t="n">
        <x:v>46557</x:v>
      </x:c>
      <x:c r="G689" s="3" t="str">
        <x:v>GL.VAT.DOM_ASSET</x:v>
      </x:c>
      <x:c r="H689" s="3" t="str">
        <x:v>MGMT</x:v>
      </x:c>
      <x:c r="I689" s="3" t="str">
        <x:v>V.SOFTWARE</x:v>
      </x:c>
      <x:c r="J689" s="3" t="str">
        <x:v>MAP.ACTUAL.COST.RC.PPL.SW.MGMT.V.SOFTWARE.MGMT</x:v>
      </x:c>
      <x:c r="K689" s="3" t="str">
        <x:v>OPX.SOFTWARE</x:v>
      </x:c>
      <x:c r="L689" s="3" t="str">
        <x:v>operating</x:v>
      </x:c>
      <x:c r="M689" s="3" t="str">
        <x:v>not_applicable</x:v>
      </x:c>
      <x:c r="N689" s="3" t="str">
        <x:v>not_applicable</x:v>
      </x:c>
      <x:c r="O689" s="3" t="str">
        <x:v>not_applicable</x:v>
      </x:c>
      <x:c r="P689" s="32" t="n">
        <x:v>85.5</x:v>
      </x:c>
      <x:c r="Q689" s="32" t="n">
        <x:v>0</x:v>
      </x:c>
      <x:c r="R689" s="24" t="n">
        <x:f>P689-Q689</x:f>
        <x:v>85.5</x:v>
      </x:c>
      <x:c r="S689" s="18" t="n">
        <x:f>'D03_Accounts'!D15</x:f>
        <x:v>0</x:v>
      </x:c>
      <x:c r="T689" s="24" t="n">
        <x:f>R689*S689</x:f>
        <x:v>0</x:v>
      </x:c>
      <x:c r="U689" s="25" t="str">
        <x:f>'D03_Mappings'!E122</x:f>
        <x:v>tax_assets</x:v>
      </x:c>
      <x:c r="V689" s="24" t="str">
        <x:f>IF(I689="",IF(U689="people","PAYROLL","UNMAPPED"),I689)</x:f>
        <x:v>V.SOFTWARE</x:v>
      </x:c>
      <x:c r="W689" s="24" t="n">
        <x:f>IF(AND(G689="GL.CASH",L689="operating"),Q689,0)</x:f>
        <x:v>0</x:v>
      </x:c>
      <x:c r="X689" s="24" t="n">
        <x:f>IF(AND(G689="GL.CASH",L689="operating"),P689,0)</x:f>
        <x:v>0</x:v>
      </x:c>
      <x:c r="Y689" s="24" t="n">
        <x:f>IF(AND(G689="GL.CASH",L689="investing"),Q689-P689,0)</x:f>
        <x:v>0</x:v>
      </x:c>
      <x:c r="Z689" s="24" t="n">
        <x:f>IF(AND(G689="GL.CASH",L689="financing"),P689,0)</x:f>
        <x:v>0</x:v>
      </x:c>
      <x:c r="AA689" s="24" t="n">
        <x:f>IF(AND(G689="GL.CASH",L689="financing"),Q689,0)</x:f>
        <x:v>0</x:v>
      </x:c>
    </x:row>
    <x:row r="690" ht="25" customHeight="1">
      <x:c r="A690" s="3" t="str">
        <x:v>ACT/SW-M05-P01/3</x:v>
      </x:c>
      <x:c r="B690" s="3" t="str">
        <x:v>SW-M05-P01</x:v>
      </x:c>
      <x:c r="C690" s="16" t="n">
        <x:v>5</x:v>
      </x:c>
      <x:c r="D690" s="30" t="n">
        <x:v>46527</x:v>
      </x:c>
      <x:c r="E690" s="30" t="n">
        <x:v>46508</x:v>
      </x:c>
      <x:c r="F690" s="30" t="n">
        <x:v>46557</x:v>
      </x:c>
      <x:c r="G690" s="3" t="str">
        <x:v>GL.AP.SUPPLIER</x:v>
      </x:c>
      <x:c r="H690" s="3" t="str">
        <x:v>MGMT</x:v>
      </x:c>
      <x:c r="I690" s="3" t="str">
        <x:v>V.SOFTWARE</x:v>
      </x:c>
      <x:c r="J690" s="3" t="str">
        <x:v>MAP.ACTUAL.COST.RC.PPL.SW.MGMT.V.SOFTWARE.MGMT</x:v>
      </x:c>
      <x:c r="K690" s="3" t="str">
        <x:v>OPX.SOFTWARE</x:v>
      </x:c>
      <x:c r="L690" s="3" t="str">
        <x:v>operating</x:v>
      </x:c>
      <x:c r="M690" s="3" t="str">
        <x:v>not_applicable</x:v>
      </x:c>
      <x:c r="N690" s="3" t="str">
        <x:v>not_applicable</x:v>
      </x:c>
      <x:c r="O690" s="3" t="str">
        <x:v>not_applicable</x:v>
      </x:c>
      <x:c r="P690" s="32" t="n">
        <x:v>0</x:v>
      </x:c>
      <x:c r="Q690" s="32" t="n">
        <x:v>450</x:v>
      </x:c>
      <x:c r="R690" s="24" t="n">
        <x:f>P690-Q690</x:f>
        <x:v>-450</x:v>
      </x:c>
      <x:c r="S690" s="18" t="n">
        <x:f>'D03_Accounts'!D23</x:f>
        <x:v>0</x:v>
      </x:c>
      <x:c r="T690" s="24" t="n">
        <x:f>R690*S690</x:f>
        <x:v>0</x:v>
      </x:c>
      <x:c r="U690" s="25" t="str">
        <x:f>'D03_Mappings'!E123</x:f>
        <x:v>ap</x:v>
      </x:c>
      <x:c r="V690" s="24" t="str">
        <x:f>IF(I690="",IF(U690="people","PAYROLL","UNMAPPED"),I690)</x:f>
        <x:v>V.SOFTWARE</x:v>
      </x:c>
      <x:c r="W690" s="24" t="n">
        <x:f>IF(AND(G690="GL.CASH",L690="operating"),Q690,0)</x:f>
        <x:v>0</x:v>
      </x:c>
      <x:c r="X690" s="24" t="n">
        <x:f>IF(AND(G690="GL.CASH",L690="operating"),P690,0)</x:f>
        <x:v>0</x:v>
      </x:c>
      <x:c r="Y690" s="24" t="n">
        <x:f>IF(AND(G690="GL.CASH",L690="investing"),Q690-P690,0)</x:f>
        <x:v>0</x:v>
      </x:c>
      <x:c r="Z690" s="24" t="n">
        <x:f>IF(AND(G690="GL.CASH",L690="financing"),P690,0)</x:f>
        <x:v>0</x:v>
      </x:c>
      <x:c r="AA690" s="24" t="n">
        <x:f>IF(AND(G690="GL.CASH",L690="financing"),Q690,0)</x:f>
        <x:v>0</x:v>
      </x:c>
    </x:row>
    <x:row r="691" ht="25" customHeight="1">
      <x:c r="A691" s="3" t="str">
        <x:v>ACT/SW-M05-P01/4</x:v>
      </x:c>
      <x:c r="B691" s="3" t="str">
        <x:v>SW-M05-P01</x:v>
      </x:c>
      <x:c r="C691" s="16" t="n">
        <x:v>5</x:v>
      </x:c>
      <x:c r="D691" s="30" t="n">
        <x:v>46527</x:v>
      </x:c>
      <x:c r="E691" s="30" t="n">
        <x:v>46508</x:v>
      </x:c>
      <x:c r="F691" s="30" t="n">
        <x:v>46557</x:v>
      </x:c>
      <x:c r="G691" s="3" t="str">
        <x:v>GL.VAT.DOM_LIAB</x:v>
      </x:c>
      <x:c r="H691" s="3" t="str">
        <x:v>MGMT</x:v>
      </x:c>
      <x:c r="I691" s="3" t="str">
        <x:v>V.SOFTWARE</x:v>
      </x:c>
      <x:c r="J691" s="3" t="str">
        <x:v>MAP.ACTUAL.COST.RC.PPL.SW.MGMT.V.SOFTWARE.MGMT</x:v>
      </x:c>
      <x:c r="K691" s="3" t="str">
        <x:v>OPX.SOFTWARE</x:v>
      </x:c>
      <x:c r="L691" s="3" t="str">
        <x:v>operating</x:v>
      </x:c>
      <x:c r="M691" s="3" t="str">
        <x:v>not_applicable</x:v>
      </x:c>
      <x:c r="N691" s="3" t="str">
        <x:v>not_applicable</x:v>
      </x:c>
      <x:c r="O691" s="3" t="str">
        <x:v>not_applicable</x:v>
      </x:c>
      <x:c r="P691" s="32" t="n">
        <x:v>0</x:v>
      </x:c>
      <x:c r="Q691" s="32" t="n">
        <x:v>85.5</x:v>
      </x:c>
      <x:c r="R691" s="24" t="n">
        <x:f>P691-Q691</x:f>
        <x:v>-85.5</x:v>
      </x:c>
      <x:c r="S691" s="18" t="n">
        <x:f>'D03_Accounts'!D29</x:f>
        <x:v>0</x:v>
      </x:c>
      <x:c r="T691" s="24" t="n">
        <x:f>R691*S691</x:f>
        <x:v>0</x:v>
      </x:c>
      <x:c r="U691" s="25" t="str">
        <x:f>'D03_Mappings'!E124</x:f>
        <x:v>tax_liabilities</x:v>
      </x:c>
      <x:c r="V691" s="24" t="str">
        <x:f>IF(I691="",IF(U691="people","PAYROLL","UNMAPPED"),I691)</x:f>
        <x:v>V.SOFTWARE</x:v>
      </x:c>
      <x:c r="W691" s="24" t="n">
        <x:f>IF(AND(G691="GL.CASH",L691="operating"),Q691,0)</x:f>
        <x:v>0</x:v>
      </x:c>
      <x:c r="X691" s="24" t="n">
        <x:f>IF(AND(G691="GL.CASH",L691="operating"),P691,0)</x:f>
        <x:v>0</x:v>
      </x:c>
      <x:c r="Y691" s="24" t="n">
        <x:f>IF(AND(G691="GL.CASH",L691="investing"),Q691-P691,0)</x:f>
        <x:v>0</x:v>
      </x:c>
      <x:c r="Z691" s="24" t="n">
        <x:f>IF(AND(G691="GL.CASH",L691="financing"),P691,0)</x:f>
        <x:v>0</x:v>
      </x:c>
      <x:c r="AA691" s="24" t="n">
        <x:f>IF(AND(G691="GL.CASH",L691="financing"),Q691,0)</x:f>
        <x:v>0</x:v>
      </x:c>
    </x:row>
    <x:row r="692" ht="25" customHeight="1">
      <x:c r="A692" s="3" t="str">
        <x:v>ACT/SW-M05-P02/1</x:v>
      </x:c>
      <x:c r="B692" s="3" t="str">
        <x:v>SW-M05-P02</x:v>
      </x:c>
      <x:c r="C692" s="16" t="n">
        <x:v>5</x:v>
      </x:c>
      <x:c r="D692" s="30" t="n">
        <x:v>46527</x:v>
      </x:c>
      <x:c r="E692" s="30" t="n">
        <x:v>46508</x:v>
      </x:c>
      <x:c r="F692" s="30" t="n">
        <x:v>46557</x:v>
      </x:c>
      <x:c r="G692" s="3" t="str">
        <x:v>GL.OPEX.PPL.SW</x:v>
      </x:c>
      <x:c r="H692" s="3" t="str">
        <x:v>ENG</x:v>
      </x:c>
      <x:c r="I692" s="3" t="str">
        <x:v>V.SOFTWARE</x:v>
      </x:c>
      <x:c r="J692" s="3" t="str">
        <x:v>MAP.ACTUAL.COST.RC.PPL.SW.ENG.V.SOFTWARE.ENG</x:v>
      </x:c>
      <x:c r="K692" s="3" t="str">
        <x:v>OPX.SOFTWARE</x:v>
      </x:c>
      <x:c r="L692" s="3" t="str">
        <x:v>operating</x:v>
      </x:c>
      <x:c r="M692" s="3" t="str">
        <x:v>recurring</x:v>
      </x:c>
      <x:c r="N692" s="3" t="str">
        <x:v>committed</x:v>
      </x:c>
      <x:c r="O692" s="3" t="str">
        <x:v>fixed</x:v>
      </x:c>
      <x:c r="P692" s="32" t="n">
        <x:v>450</x:v>
      </x:c>
      <x:c r="Q692" s="32" t="n">
        <x:v>0</x:v>
      </x:c>
      <x:c r="R692" s="24" t="n">
        <x:f>P692-Q692</x:f>
        <x:v>450</x:v>
      </x:c>
      <x:c r="S692" s="18" t="n">
        <x:f>'D03_Accounts'!D66</x:f>
        <x:v>1</x:v>
      </x:c>
      <x:c r="T692" s="24" t="n">
        <x:f>R692*S692</x:f>
        <x:v>450</x:v>
      </x:c>
      <x:c r="U692" s="25" t="str">
        <x:f>'D03_Mappings'!E117</x:f>
        <x:v>operating_expense</x:v>
      </x:c>
      <x:c r="V692" s="24" t="str">
        <x:f>IF(I692="",IF(U692="people","PAYROLL","UNMAPPED"),I692)</x:f>
        <x:v>V.SOFTWARE</x:v>
      </x:c>
      <x:c r="W692" s="24" t="n">
        <x:f>IF(AND(G692="GL.CASH",L692="operating"),Q692,0)</x:f>
        <x:v>0</x:v>
      </x:c>
      <x:c r="X692" s="24" t="n">
        <x:f>IF(AND(G692="GL.CASH",L692="operating"),P692,0)</x:f>
        <x:v>0</x:v>
      </x:c>
      <x:c r="Y692" s="24" t="n">
        <x:f>IF(AND(G692="GL.CASH",L692="investing"),Q692-P692,0)</x:f>
        <x:v>0</x:v>
      </x:c>
      <x:c r="Z692" s="24" t="n">
        <x:f>IF(AND(G692="GL.CASH",L692="financing"),P692,0)</x:f>
        <x:v>0</x:v>
      </x:c>
      <x:c r="AA692" s="24" t="n">
        <x:f>IF(AND(G692="GL.CASH",L692="financing"),Q692,0)</x:f>
        <x:v>0</x:v>
      </x:c>
    </x:row>
    <x:row r="693" ht="25" customHeight="1">
      <x:c r="A693" s="3" t="str">
        <x:v>ACT/SW-M05-P02/2</x:v>
      </x:c>
      <x:c r="B693" s="3" t="str">
        <x:v>SW-M05-P02</x:v>
      </x:c>
      <x:c r="C693" s="16" t="n">
        <x:v>5</x:v>
      </x:c>
      <x:c r="D693" s="30" t="n">
        <x:v>46527</x:v>
      </x:c>
      <x:c r="E693" s="30" t="n">
        <x:v>46508</x:v>
      </x:c>
      <x:c r="F693" s="30" t="n">
        <x:v>46557</x:v>
      </x:c>
      <x:c r="G693" s="3" t="str">
        <x:v>GL.VAT.DOM_ASSET</x:v>
      </x:c>
      <x:c r="H693" s="3" t="str">
        <x:v>ENG</x:v>
      </x:c>
      <x:c r="I693" s="3" t="str">
        <x:v>V.SOFTWARE</x:v>
      </x:c>
      <x:c r="J693" s="3" t="str">
        <x:v>MAP.ACTUAL.COST.RC.PPL.SW.ENG.V.SOFTWARE.ENG</x:v>
      </x:c>
      <x:c r="K693" s="3" t="str">
        <x:v>OPX.SOFTWARE</x:v>
      </x:c>
      <x:c r="L693" s="3" t="str">
        <x:v>operating</x:v>
      </x:c>
      <x:c r="M693" s="3" t="str">
        <x:v>not_applicable</x:v>
      </x:c>
      <x:c r="N693" s="3" t="str">
        <x:v>not_applicable</x:v>
      </x:c>
      <x:c r="O693" s="3" t="str">
        <x:v>not_applicable</x:v>
      </x:c>
      <x:c r="P693" s="32" t="n">
        <x:v>85.5</x:v>
      </x:c>
      <x:c r="Q693" s="32" t="n">
        <x:v>0</x:v>
      </x:c>
      <x:c r="R693" s="24" t="n">
        <x:f>P693-Q693</x:f>
        <x:v>85.5</x:v>
      </x:c>
      <x:c r="S693" s="18" t="n">
        <x:f>'D03_Accounts'!D15</x:f>
        <x:v>0</x:v>
      </x:c>
      <x:c r="T693" s="24" t="n">
        <x:f>R693*S693</x:f>
        <x:v>0</x:v>
      </x:c>
      <x:c r="U693" s="25" t="str">
        <x:f>'D03_Mappings'!E118</x:f>
        <x:v>tax_assets</x:v>
      </x:c>
      <x:c r="V693" s="24" t="str">
        <x:f>IF(I693="",IF(U693="people","PAYROLL","UNMAPPED"),I693)</x:f>
        <x:v>V.SOFTWARE</x:v>
      </x:c>
      <x:c r="W693" s="24" t="n">
        <x:f>IF(AND(G693="GL.CASH",L693="operating"),Q693,0)</x:f>
        <x:v>0</x:v>
      </x:c>
      <x:c r="X693" s="24" t="n">
        <x:f>IF(AND(G693="GL.CASH",L693="operating"),P693,0)</x:f>
        <x:v>0</x:v>
      </x:c>
      <x:c r="Y693" s="24" t="n">
        <x:f>IF(AND(G693="GL.CASH",L693="investing"),Q693-P693,0)</x:f>
        <x:v>0</x:v>
      </x:c>
      <x:c r="Z693" s="24" t="n">
        <x:f>IF(AND(G693="GL.CASH",L693="financing"),P693,0)</x:f>
        <x:v>0</x:v>
      </x:c>
      <x:c r="AA693" s="24" t="n">
        <x:f>IF(AND(G693="GL.CASH",L693="financing"),Q693,0)</x:f>
        <x:v>0</x:v>
      </x:c>
    </x:row>
    <x:row r="694" ht="25" customHeight="1">
      <x:c r="A694" s="3" t="str">
        <x:v>ACT/SW-M05-P02/3</x:v>
      </x:c>
      <x:c r="B694" s="3" t="str">
        <x:v>SW-M05-P02</x:v>
      </x:c>
      <x:c r="C694" s="16" t="n">
        <x:v>5</x:v>
      </x:c>
      <x:c r="D694" s="30" t="n">
        <x:v>46527</x:v>
      </x:c>
      <x:c r="E694" s="30" t="n">
        <x:v>46508</x:v>
      </x:c>
      <x:c r="F694" s="30" t="n">
        <x:v>46557</x:v>
      </x:c>
      <x:c r="G694" s="3" t="str">
        <x:v>GL.AP.SUPPLIER</x:v>
      </x:c>
      <x:c r="H694" s="3" t="str">
        <x:v>ENG</x:v>
      </x:c>
      <x:c r="I694" s="3" t="str">
        <x:v>V.SOFTWARE</x:v>
      </x:c>
      <x:c r="J694" s="3" t="str">
        <x:v>MAP.ACTUAL.COST.RC.PPL.SW.ENG.V.SOFTWARE.ENG</x:v>
      </x:c>
      <x:c r="K694" s="3" t="str">
        <x:v>OPX.SOFTWARE</x:v>
      </x:c>
      <x:c r="L694" s="3" t="str">
        <x:v>operating</x:v>
      </x:c>
      <x:c r="M694" s="3" t="str">
        <x:v>not_applicable</x:v>
      </x:c>
      <x:c r="N694" s="3" t="str">
        <x:v>not_applicable</x:v>
      </x:c>
      <x:c r="O694" s="3" t="str">
        <x:v>not_applicable</x:v>
      </x:c>
      <x:c r="P694" s="32" t="n">
        <x:v>0</x:v>
      </x:c>
      <x:c r="Q694" s="32" t="n">
        <x:v>450</x:v>
      </x:c>
      <x:c r="R694" s="24" t="n">
        <x:f>P694-Q694</x:f>
        <x:v>-450</x:v>
      </x:c>
      <x:c r="S694" s="18" t="n">
        <x:f>'D03_Accounts'!D23</x:f>
        <x:v>0</x:v>
      </x:c>
      <x:c r="T694" s="24" t="n">
        <x:f>R694*S694</x:f>
        <x:v>0</x:v>
      </x:c>
      <x:c r="U694" s="25" t="str">
        <x:f>'D03_Mappings'!E119</x:f>
        <x:v>ap</x:v>
      </x:c>
      <x:c r="V694" s="24" t="str">
        <x:f>IF(I694="",IF(U694="people","PAYROLL","UNMAPPED"),I694)</x:f>
        <x:v>V.SOFTWARE</x:v>
      </x:c>
      <x:c r="W694" s="24" t="n">
        <x:f>IF(AND(G694="GL.CASH",L694="operating"),Q694,0)</x:f>
        <x:v>0</x:v>
      </x:c>
      <x:c r="X694" s="24" t="n">
        <x:f>IF(AND(G694="GL.CASH",L694="operating"),P694,0)</x:f>
        <x:v>0</x:v>
      </x:c>
      <x:c r="Y694" s="24" t="n">
        <x:f>IF(AND(G694="GL.CASH",L694="investing"),Q694-P694,0)</x:f>
        <x:v>0</x:v>
      </x:c>
      <x:c r="Z694" s="24" t="n">
        <x:f>IF(AND(G694="GL.CASH",L694="financing"),P694,0)</x:f>
        <x:v>0</x:v>
      </x:c>
      <x:c r="AA694" s="24" t="n">
        <x:f>IF(AND(G694="GL.CASH",L694="financing"),Q694,0)</x:f>
        <x:v>0</x:v>
      </x:c>
    </x:row>
    <x:row r="695" ht="25" customHeight="1">
      <x:c r="A695" s="3" t="str">
        <x:v>ACT/SW-M05-P02/4</x:v>
      </x:c>
      <x:c r="B695" s="3" t="str">
        <x:v>SW-M05-P02</x:v>
      </x:c>
      <x:c r="C695" s="16" t="n">
        <x:v>5</x:v>
      </x:c>
      <x:c r="D695" s="30" t="n">
        <x:v>46527</x:v>
      </x:c>
      <x:c r="E695" s="30" t="n">
        <x:v>46508</x:v>
      </x:c>
      <x:c r="F695" s="30" t="n">
        <x:v>46557</x:v>
      </x:c>
      <x:c r="G695" s="3" t="str">
        <x:v>GL.VAT.DOM_LIAB</x:v>
      </x:c>
      <x:c r="H695" s="3" t="str">
        <x:v>ENG</x:v>
      </x:c>
      <x:c r="I695" s="3" t="str">
        <x:v>V.SOFTWARE</x:v>
      </x:c>
      <x:c r="J695" s="3" t="str">
        <x:v>MAP.ACTUAL.COST.RC.PPL.SW.ENG.V.SOFTWARE.ENG</x:v>
      </x:c>
      <x:c r="K695" s="3" t="str">
        <x:v>OPX.SOFTWARE</x:v>
      </x:c>
      <x:c r="L695" s="3" t="str">
        <x:v>operating</x:v>
      </x:c>
      <x:c r="M695" s="3" t="str">
        <x:v>not_applicable</x:v>
      </x:c>
      <x:c r="N695" s="3" t="str">
        <x:v>not_applicable</x:v>
      </x:c>
      <x:c r="O695" s="3" t="str">
        <x:v>not_applicable</x:v>
      </x:c>
      <x:c r="P695" s="32" t="n">
        <x:v>0</x:v>
      </x:c>
      <x:c r="Q695" s="32" t="n">
        <x:v>85.5</x:v>
      </x:c>
      <x:c r="R695" s="24" t="n">
        <x:f>P695-Q695</x:f>
        <x:v>-85.5</x:v>
      </x:c>
      <x:c r="S695" s="18" t="n">
        <x:f>'D03_Accounts'!D29</x:f>
        <x:v>0</x:v>
      </x:c>
      <x:c r="T695" s="24" t="n">
        <x:f>R695*S695</x:f>
        <x:v>0</x:v>
      </x:c>
      <x:c r="U695" s="25" t="str">
        <x:f>'D03_Mappings'!E120</x:f>
        <x:v>tax_liabilities</x:v>
      </x:c>
      <x:c r="V695" s="24" t="str">
        <x:f>IF(I695="",IF(U695="people","PAYROLL","UNMAPPED"),I695)</x:f>
        <x:v>V.SOFTWARE</x:v>
      </x:c>
      <x:c r="W695" s="24" t="n">
        <x:f>IF(AND(G695="GL.CASH",L695="operating"),Q695,0)</x:f>
        <x:v>0</x:v>
      </x:c>
      <x:c r="X695" s="24" t="n">
        <x:f>IF(AND(G695="GL.CASH",L695="operating"),P695,0)</x:f>
        <x:v>0</x:v>
      </x:c>
      <x:c r="Y695" s="24" t="n">
        <x:f>IF(AND(G695="GL.CASH",L695="investing"),Q695-P695,0)</x:f>
        <x:v>0</x:v>
      </x:c>
      <x:c r="Z695" s="24" t="n">
        <x:f>IF(AND(G695="GL.CASH",L695="financing"),P695,0)</x:f>
        <x:v>0</x:v>
      </x:c>
      <x:c r="AA695" s="24" t="n">
        <x:f>IF(AND(G695="GL.CASH",L695="financing"),Q695,0)</x:f>
        <x:v>0</x:v>
      </x:c>
    </x:row>
    <x:row r="696" ht="25" customHeight="1">
      <x:c r="A696" s="3" t="str">
        <x:v>ACT/SW-M05-P03/1</x:v>
      </x:c>
      <x:c r="B696" s="3" t="str">
        <x:v>SW-M05-P03</x:v>
      </x:c>
      <x:c r="C696" s="16" t="n">
        <x:v>5</x:v>
      </x:c>
      <x:c r="D696" s="30" t="n">
        <x:v>46527</x:v>
      </x:c>
      <x:c r="E696" s="30" t="n">
        <x:v>46508</x:v>
      </x:c>
      <x:c r="F696" s="30" t="n">
        <x:v>46557</x:v>
      </x:c>
      <x:c r="G696" s="3" t="str">
        <x:v>GL.OPEX.PPL.SW</x:v>
      </x:c>
      <x:c r="H696" s="3" t="str">
        <x:v>ENG</x:v>
      </x:c>
      <x:c r="I696" s="3" t="str">
        <x:v>V.SOFTWARE</x:v>
      </x:c>
      <x:c r="J696" s="3" t="str">
        <x:v>MAP.ACTUAL.COST.RC.PPL.SW.ENG.V.SOFTWARE.ENG</x:v>
      </x:c>
      <x:c r="K696" s="3" t="str">
        <x:v>OPX.SOFTWARE</x:v>
      </x:c>
      <x:c r="L696" s="3" t="str">
        <x:v>operating</x:v>
      </x:c>
      <x:c r="M696" s="3" t="str">
        <x:v>recurring</x:v>
      </x:c>
      <x:c r="N696" s="3" t="str">
        <x:v>committed</x:v>
      </x:c>
      <x:c r="O696" s="3" t="str">
        <x:v>fixed</x:v>
      </x:c>
      <x:c r="P696" s="32" t="n">
        <x:v>450</x:v>
      </x:c>
      <x:c r="Q696" s="32" t="n">
        <x:v>0</x:v>
      </x:c>
      <x:c r="R696" s="24" t="n">
        <x:f>P696-Q696</x:f>
        <x:v>450</x:v>
      </x:c>
      <x:c r="S696" s="18" t="n">
        <x:f>'D03_Accounts'!D66</x:f>
        <x:v>1</x:v>
      </x:c>
      <x:c r="T696" s="24" t="n">
        <x:f>R696*S696</x:f>
        <x:v>450</x:v>
      </x:c>
      <x:c r="U696" s="25" t="str">
        <x:f>'D03_Mappings'!E117</x:f>
        <x:v>operating_expense</x:v>
      </x:c>
      <x:c r="V696" s="24" t="str">
        <x:f>IF(I696="",IF(U696="people","PAYROLL","UNMAPPED"),I696)</x:f>
        <x:v>V.SOFTWARE</x:v>
      </x:c>
      <x:c r="W696" s="24" t="n">
        <x:f>IF(AND(G696="GL.CASH",L696="operating"),Q696,0)</x:f>
        <x:v>0</x:v>
      </x:c>
      <x:c r="X696" s="24" t="n">
        <x:f>IF(AND(G696="GL.CASH",L696="operating"),P696,0)</x:f>
        <x:v>0</x:v>
      </x:c>
      <x:c r="Y696" s="24" t="n">
        <x:f>IF(AND(G696="GL.CASH",L696="investing"),Q696-P696,0)</x:f>
        <x:v>0</x:v>
      </x:c>
      <x:c r="Z696" s="24" t="n">
        <x:f>IF(AND(G696="GL.CASH",L696="financing"),P696,0)</x:f>
        <x:v>0</x:v>
      </x:c>
      <x:c r="AA696" s="24" t="n">
        <x:f>IF(AND(G696="GL.CASH",L696="financing"),Q696,0)</x:f>
        <x:v>0</x:v>
      </x:c>
    </x:row>
    <x:row r="697" ht="25" customHeight="1">
      <x:c r="A697" s="3" t="str">
        <x:v>ACT/SW-M05-P03/2</x:v>
      </x:c>
      <x:c r="B697" s="3" t="str">
        <x:v>SW-M05-P03</x:v>
      </x:c>
      <x:c r="C697" s="16" t="n">
        <x:v>5</x:v>
      </x:c>
      <x:c r="D697" s="30" t="n">
        <x:v>46527</x:v>
      </x:c>
      <x:c r="E697" s="30" t="n">
        <x:v>46508</x:v>
      </x:c>
      <x:c r="F697" s="30" t="n">
        <x:v>46557</x:v>
      </x:c>
      <x:c r="G697" s="3" t="str">
        <x:v>GL.VAT.DOM_ASSET</x:v>
      </x:c>
      <x:c r="H697" s="3" t="str">
        <x:v>ENG</x:v>
      </x:c>
      <x:c r="I697" s="3" t="str">
        <x:v>V.SOFTWARE</x:v>
      </x:c>
      <x:c r="J697" s="3" t="str">
        <x:v>MAP.ACTUAL.COST.RC.PPL.SW.ENG.V.SOFTWARE.ENG</x:v>
      </x:c>
      <x:c r="K697" s="3" t="str">
        <x:v>OPX.SOFTWARE</x:v>
      </x:c>
      <x:c r="L697" s="3" t="str">
        <x:v>operating</x:v>
      </x:c>
      <x:c r="M697" s="3" t="str">
        <x:v>not_applicable</x:v>
      </x:c>
      <x:c r="N697" s="3" t="str">
        <x:v>not_applicable</x:v>
      </x:c>
      <x:c r="O697" s="3" t="str">
        <x:v>not_applicable</x:v>
      </x:c>
      <x:c r="P697" s="32" t="n">
        <x:v>85.5</x:v>
      </x:c>
      <x:c r="Q697" s="32" t="n">
        <x:v>0</x:v>
      </x:c>
      <x:c r="R697" s="24" t="n">
        <x:f>P697-Q697</x:f>
        <x:v>85.5</x:v>
      </x:c>
      <x:c r="S697" s="18" t="n">
        <x:f>'D03_Accounts'!D15</x:f>
        <x:v>0</x:v>
      </x:c>
      <x:c r="T697" s="24" t="n">
        <x:f>R697*S697</x:f>
        <x:v>0</x:v>
      </x:c>
      <x:c r="U697" s="25" t="str">
        <x:f>'D03_Mappings'!E118</x:f>
        <x:v>tax_assets</x:v>
      </x:c>
      <x:c r="V697" s="24" t="str">
        <x:f>IF(I697="",IF(U697="people","PAYROLL","UNMAPPED"),I697)</x:f>
        <x:v>V.SOFTWARE</x:v>
      </x:c>
      <x:c r="W697" s="24" t="n">
        <x:f>IF(AND(G697="GL.CASH",L697="operating"),Q697,0)</x:f>
        <x:v>0</x:v>
      </x:c>
      <x:c r="X697" s="24" t="n">
        <x:f>IF(AND(G697="GL.CASH",L697="operating"),P697,0)</x:f>
        <x:v>0</x:v>
      </x:c>
      <x:c r="Y697" s="24" t="n">
        <x:f>IF(AND(G697="GL.CASH",L697="investing"),Q697-P697,0)</x:f>
        <x:v>0</x:v>
      </x:c>
      <x:c r="Z697" s="24" t="n">
        <x:f>IF(AND(G697="GL.CASH",L697="financing"),P697,0)</x:f>
        <x:v>0</x:v>
      </x:c>
      <x:c r="AA697" s="24" t="n">
        <x:f>IF(AND(G697="GL.CASH",L697="financing"),Q697,0)</x:f>
        <x:v>0</x:v>
      </x:c>
    </x:row>
    <x:row r="698" ht="25" customHeight="1">
      <x:c r="A698" s="3" t="str">
        <x:v>ACT/SW-M05-P03/3</x:v>
      </x:c>
      <x:c r="B698" s="3" t="str">
        <x:v>SW-M05-P03</x:v>
      </x:c>
      <x:c r="C698" s="16" t="n">
        <x:v>5</x:v>
      </x:c>
      <x:c r="D698" s="30" t="n">
        <x:v>46527</x:v>
      </x:c>
      <x:c r="E698" s="30" t="n">
        <x:v>46508</x:v>
      </x:c>
      <x:c r="F698" s="30" t="n">
        <x:v>46557</x:v>
      </x:c>
      <x:c r="G698" s="3" t="str">
        <x:v>GL.AP.SUPPLIER</x:v>
      </x:c>
      <x:c r="H698" s="3" t="str">
        <x:v>ENG</x:v>
      </x:c>
      <x:c r="I698" s="3" t="str">
        <x:v>V.SOFTWARE</x:v>
      </x:c>
      <x:c r="J698" s="3" t="str">
        <x:v>MAP.ACTUAL.COST.RC.PPL.SW.ENG.V.SOFTWARE.ENG</x:v>
      </x:c>
      <x:c r="K698" s="3" t="str">
        <x:v>OPX.SOFTWARE</x:v>
      </x:c>
      <x:c r="L698" s="3" t="str">
        <x:v>operating</x:v>
      </x:c>
      <x:c r="M698" s="3" t="str">
        <x:v>not_applicable</x:v>
      </x:c>
      <x:c r="N698" s="3" t="str">
        <x:v>not_applicable</x:v>
      </x:c>
      <x:c r="O698" s="3" t="str">
        <x:v>not_applicable</x:v>
      </x:c>
      <x:c r="P698" s="32" t="n">
        <x:v>0</x:v>
      </x:c>
      <x:c r="Q698" s="32" t="n">
        <x:v>450</x:v>
      </x:c>
      <x:c r="R698" s="24" t="n">
        <x:f>P698-Q698</x:f>
        <x:v>-450</x:v>
      </x:c>
      <x:c r="S698" s="18" t="n">
        <x:f>'D03_Accounts'!D23</x:f>
        <x:v>0</x:v>
      </x:c>
      <x:c r="T698" s="24" t="n">
        <x:f>R698*S698</x:f>
        <x:v>0</x:v>
      </x:c>
      <x:c r="U698" s="25" t="str">
        <x:f>'D03_Mappings'!E119</x:f>
        <x:v>ap</x:v>
      </x:c>
      <x:c r="V698" s="24" t="str">
        <x:f>IF(I698="",IF(U698="people","PAYROLL","UNMAPPED"),I698)</x:f>
        <x:v>V.SOFTWARE</x:v>
      </x:c>
      <x:c r="W698" s="24" t="n">
        <x:f>IF(AND(G698="GL.CASH",L698="operating"),Q698,0)</x:f>
        <x:v>0</x:v>
      </x:c>
      <x:c r="X698" s="24" t="n">
        <x:f>IF(AND(G698="GL.CASH",L698="operating"),P698,0)</x:f>
        <x:v>0</x:v>
      </x:c>
      <x:c r="Y698" s="24" t="n">
        <x:f>IF(AND(G698="GL.CASH",L698="investing"),Q698-P698,0)</x:f>
        <x:v>0</x:v>
      </x:c>
      <x:c r="Z698" s="24" t="n">
        <x:f>IF(AND(G698="GL.CASH",L698="financing"),P698,0)</x:f>
        <x:v>0</x:v>
      </x:c>
      <x:c r="AA698" s="24" t="n">
        <x:f>IF(AND(G698="GL.CASH",L698="financing"),Q698,0)</x:f>
        <x:v>0</x:v>
      </x:c>
    </x:row>
    <x:row r="699" ht="25" customHeight="1">
      <x:c r="A699" s="3" t="str">
        <x:v>ACT/SW-M05-P03/4</x:v>
      </x:c>
      <x:c r="B699" s="3" t="str">
        <x:v>SW-M05-P03</x:v>
      </x:c>
      <x:c r="C699" s="16" t="n">
        <x:v>5</x:v>
      </x:c>
      <x:c r="D699" s="30" t="n">
        <x:v>46527</x:v>
      </x:c>
      <x:c r="E699" s="30" t="n">
        <x:v>46508</x:v>
      </x:c>
      <x:c r="F699" s="30" t="n">
        <x:v>46557</x:v>
      </x:c>
      <x:c r="G699" s="3" t="str">
        <x:v>GL.VAT.DOM_LIAB</x:v>
      </x:c>
      <x:c r="H699" s="3" t="str">
        <x:v>ENG</x:v>
      </x:c>
      <x:c r="I699" s="3" t="str">
        <x:v>V.SOFTWARE</x:v>
      </x:c>
      <x:c r="J699" s="3" t="str">
        <x:v>MAP.ACTUAL.COST.RC.PPL.SW.ENG.V.SOFTWARE.ENG</x:v>
      </x:c>
      <x:c r="K699" s="3" t="str">
        <x:v>OPX.SOFTWARE</x:v>
      </x:c>
      <x:c r="L699" s="3" t="str">
        <x:v>operating</x:v>
      </x:c>
      <x:c r="M699" s="3" t="str">
        <x:v>not_applicable</x:v>
      </x:c>
      <x:c r="N699" s="3" t="str">
        <x:v>not_applicable</x:v>
      </x:c>
      <x:c r="O699" s="3" t="str">
        <x:v>not_applicable</x:v>
      </x:c>
      <x:c r="P699" s="32" t="n">
        <x:v>0</x:v>
      </x:c>
      <x:c r="Q699" s="32" t="n">
        <x:v>85.5</x:v>
      </x:c>
      <x:c r="R699" s="24" t="n">
        <x:f>P699-Q699</x:f>
        <x:v>-85.5</x:v>
      </x:c>
      <x:c r="S699" s="18" t="n">
        <x:f>'D03_Accounts'!D29</x:f>
        <x:v>0</x:v>
      </x:c>
      <x:c r="T699" s="24" t="n">
        <x:f>R699*S699</x:f>
        <x:v>0</x:v>
      </x:c>
      <x:c r="U699" s="25" t="str">
        <x:f>'D03_Mappings'!E120</x:f>
        <x:v>tax_liabilities</x:v>
      </x:c>
      <x:c r="V699" s="24" t="str">
        <x:f>IF(I699="",IF(U699="people","PAYROLL","UNMAPPED"),I699)</x:f>
        <x:v>V.SOFTWARE</x:v>
      </x:c>
      <x:c r="W699" s="24" t="n">
        <x:f>IF(AND(G699="GL.CASH",L699="operating"),Q699,0)</x:f>
        <x:v>0</x:v>
      </x:c>
      <x:c r="X699" s="24" t="n">
        <x:f>IF(AND(G699="GL.CASH",L699="operating"),P699,0)</x:f>
        <x:v>0</x:v>
      </x:c>
      <x:c r="Y699" s="24" t="n">
        <x:f>IF(AND(G699="GL.CASH",L699="investing"),Q699-P699,0)</x:f>
        <x:v>0</x:v>
      </x:c>
      <x:c r="Z699" s="24" t="n">
        <x:f>IF(AND(G699="GL.CASH",L699="financing"),P699,0)</x:f>
        <x:v>0</x:v>
      </x:c>
      <x:c r="AA699" s="24" t="n">
        <x:f>IF(AND(G699="GL.CASH",L699="financing"),Q699,0)</x:f>
        <x:v>0</x:v>
      </x:c>
    </x:row>
    <x:row r="700" ht="25" customHeight="1">
      <x:c r="A700" s="3" t="str">
        <x:v>ACT/SW-M05-P04/1</x:v>
      </x:c>
      <x:c r="B700" s="3" t="str">
        <x:v>SW-M05-P04</x:v>
      </x:c>
      <x:c r="C700" s="16" t="n">
        <x:v>5</x:v>
      </x:c>
      <x:c r="D700" s="30" t="n">
        <x:v>46527</x:v>
      </x:c>
      <x:c r="E700" s="30" t="n">
        <x:v>46508</x:v>
      </x:c>
      <x:c r="F700" s="30" t="n">
        <x:v>46557</x:v>
      </x:c>
      <x:c r="G700" s="3" t="str">
        <x:v>GL.OPEX.PPL.SW</x:v>
      </x:c>
      <x:c r="H700" s="3" t="str">
        <x:v>ENG</x:v>
      </x:c>
      <x:c r="I700" s="3" t="str">
        <x:v>V.SOFTWARE</x:v>
      </x:c>
      <x:c r="J700" s="3" t="str">
        <x:v>MAP.ACTUAL.COST.RC.PPL.SW.ENG.V.SOFTWARE.ENG</x:v>
      </x:c>
      <x:c r="K700" s="3" t="str">
        <x:v>OPX.SOFTWARE</x:v>
      </x:c>
      <x:c r="L700" s="3" t="str">
        <x:v>operating</x:v>
      </x:c>
      <x:c r="M700" s="3" t="str">
        <x:v>recurring</x:v>
      </x:c>
      <x:c r="N700" s="3" t="str">
        <x:v>committed</x:v>
      </x:c>
      <x:c r="O700" s="3" t="str">
        <x:v>fixed</x:v>
      </x:c>
      <x:c r="P700" s="32" t="n">
        <x:v>450</x:v>
      </x:c>
      <x:c r="Q700" s="32" t="n">
        <x:v>0</x:v>
      </x:c>
      <x:c r="R700" s="24" t="n">
        <x:f>P700-Q700</x:f>
        <x:v>450</x:v>
      </x:c>
      <x:c r="S700" s="18" t="n">
        <x:f>'D03_Accounts'!D66</x:f>
        <x:v>1</x:v>
      </x:c>
      <x:c r="T700" s="24" t="n">
        <x:f>R700*S700</x:f>
        <x:v>450</x:v>
      </x:c>
      <x:c r="U700" s="25" t="str">
        <x:f>'D03_Mappings'!E117</x:f>
        <x:v>operating_expense</x:v>
      </x:c>
      <x:c r="V700" s="24" t="str">
        <x:f>IF(I700="",IF(U700="people","PAYROLL","UNMAPPED"),I700)</x:f>
        <x:v>V.SOFTWARE</x:v>
      </x:c>
      <x:c r="W700" s="24" t="n">
        <x:f>IF(AND(G700="GL.CASH",L700="operating"),Q700,0)</x:f>
        <x:v>0</x:v>
      </x:c>
      <x:c r="X700" s="24" t="n">
        <x:f>IF(AND(G700="GL.CASH",L700="operating"),P700,0)</x:f>
        <x:v>0</x:v>
      </x:c>
      <x:c r="Y700" s="24" t="n">
        <x:f>IF(AND(G700="GL.CASH",L700="investing"),Q700-P700,0)</x:f>
        <x:v>0</x:v>
      </x:c>
      <x:c r="Z700" s="24" t="n">
        <x:f>IF(AND(G700="GL.CASH",L700="financing"),P700,0)</x:f>
        <x:v>0</x:v>
      </x:c>
      <x:c r="AA700" s="24" t="n">
        <x:f>IF(AND(G700="GL.CASH",L700="financing"),Q700,0)</x:f>
        <x:v>0</x:v>
      </x:c>
    </x:row>
    <x:row r="701" ht="25" customHeight="1">
      <x:c r="A701" s="3" t="str">
        <x:v>ACT/SW-M05-P04/2</x:v>
      </x:c>
      <x:c r="B701" s="3" t="str">
        <x:v>SW-M05-P04</x:v>
      </x:c>
      <x:c r="C701" s="16" t="n">
        <x:v>5</x:v>
      </x:c>
      <x:c r="D701" s="30" t="n">
        <x:v>46527</x:v>
      </x:c>
      <x:c r="E701" s="30" t="n">
        <x:v>46508</x:v>
      </x:c>
      <x:c r="F701" s="30" t="n">
        <x:v>46557</x:v>
      </x:c>
      <x:c r="G701" s="3" t="str">
        <x:v>GL.VAT.DOM_ASSET</x:v>
      </x:c>
      <x:c r="H701" s="3" t="str">
        <x:v>ENG</x:v>
      </x:c>
      <x:c r="I701" s="3" t="str">
        <x:v>V.SOFTWARE</x:v>
      </x:c>
      <x:c r="J701" s="3" t="str">
        <x:v>MAP.ACTUAL.COST.RC.PPL.SW.ENG.V.SOFTWARE.ENG</x:v>
      </x:c>
      <x:c r="K701" s="3" t="str">
        <x:v>OPX.SOFTWARE</x:v>
      </x:c>
      <x:c r="L701" s="3" t="str">
        <x:v>operating</x:v>
      </x:c>
      <x:c r="M701" s="3" t="str">
        <x:v>not_applicable</x:v>
      </x:c>
      <x:c r="N701" s="3" t="str">
        <x:v>not_applicable</x:v>
      </x:c>
      <x:c r="O701" s="3" t="str">
        <x:v>not_applicable</x:v>
      </x:c>
      <x:c r="P701" s="32" t="n">
        <x:v>85.5</x:v>
      </x:c>
      <x:c r="Q701" s="32" t="n">
        <x:v>0</x:v>
      </x:c>
      <x:c r="R701" s="24" t="n">
        <x:f>P701-Q701</x:f>
        <x:v>85.5</x:v>
      </x:c>
      <x:c r="S701" s="18" t="n">
        <x:f>'D03_Accounts'!D15</x:f>
        <x:v>0</x:v>
      </x:c>
      <x:c r="T701" s="24" t="n">
        <x:f>R701*S701</x:f>
        <x:v>0</x:v>
      </x:c>
      <x:c r="U701" s="25" t="str">
        <x:f>'D03_Mappings'!E118</x:f>
        <x:v>tax_assets</x:v>
      </x:c>
      <x:c r="V701" s="24" t="str">
        <x:f>IF(I701="",IF(U701="people","PAYROLL","UNMAPPED"),I701)</x:f>
        <x:v>V.SOFTWARE</x:v>
      </x:c>
      <x:c r="W701" s="24" t="n">
        <x:f>IF(AND(G701="GL.CASH",L701="operating"),Q701,0)</x:f>
        <x:v>0</x:v>
      </x:c>
      <x:c r="X701" s="24" t="n">
        <x:f>IF(AND(G701="GL.CASH",L701="operating"),P701,0)</x:f>
        <x:v>0</x:v>
      </x:c>
      <x:c r="Y701" s="24" t="n">
        <x:f>IF(AND(G701="GL.CASH",L701="investing"),Q701-P701,0)</x:f>
        <x:v>0</x:v>
      </x:c>
      <x:c r="Z701" s="24" t="n">
        <x:f>IF(AND(G701="GL.CASH",L701="financing"),P701,0)</x:f>
        <x:v>0</x:v>
      </x:c>
      <x:c r="AA701" s="24" t="n">
        <x:f>IF(AND(G701="GL.CASH",L701="financing"),Q701,0)</x:f>
        <x:v>0</x:v>
      </x:c>
    </x:row>
    <x:row r="702" ht="25" customHeight="1">
      <x:c r="A702" s="3" t="str">
        <x:v>ACT/SW-M05-P04/3</x:v>
      </x:c>
      <x:c r="B702" s="3" t="str">
        <x:v>SW-M05-P04</x:v>
      </x:c>
      <x:c r="C702" s="16" t="n">
        <x:v>5</x:v>
      </x:c>
      <x:c r="D702" s="30" t="n">
        <x:v>46527</x:v>
      </x:c>
      <x:c r="E702" s="30" t="n">
        <x:v>46508</x:v>
      </x:c>
      <x:c r="F702" s="30" t="n">
        <x:v>46557</x:v>
      </x:c>
      <x:c r="G702" s="3" t="str">
        <x:v>GL.AP.SUPPLIER</x:v>
      </x:c>
      <x:c r="H702" s="3" t="str">
        <x:v>ENG</x:v>
      </x:c>
      <x:c r="I702" s="3" t="str">
        <x:v>V.SOFTWARE</x:v>
      </x:c>
      <x:c r="J702" s="3" t="str">
        <x:v>MAP.ACTUAL.COST.RC.PPL.SW.ENG.V.SOFTWARE.ENG</x:v>
      </x:c>
      <x:c r="K702" s="3" t="str">
        <x:v>OPX.SOFTWARE</x:v>
      </x:c>
      <x:c r="L702" s="3" t="str">
        <x:v>operating</x:v>
      </x:c>
      <x:c r="M702" s="3" t="str">
        <x:v>not_applicable</x:v>
      </x:c>
      <x:c r="N702" s="3" t="str">
        <x:v>not_applicable</x:v>
      </x:c>
      <x:c r="O702" s="3" t="str">
        <x:v>not_applicable</x:v>
      </x:c>
      <x:c r="P702" s="32" t="n">
        <x:v>0</x:v>
      </x:c>
      <x:c r="Q702" s="32" t="n">
        <x:v>450</x:v>
      </x:c>
      <x:c r="R702" s="24" t="n">
        <x:f>P702-Q702</x:f>
        <x:v>-450</x:v>
      </x:c>
      <x:c r="S702" s="18" t="n">
        <x:f>'D03_Accounts'!D23</x:f>
        <x:v>0</x:v>
      </x:c>
      <x:c r="T702" s="24" t="n">
        <x:f>R702*S702</x:f>
        <x:v>0</x:v>
      </x:c>
      <x:c r="U702" s="25" t="str">
        <x:f>'D03_Mappings'!E119</x:f>
        <x:v>ap</x:v>
      </x:c>
      <x:c r="V702" s="24" t="str">
        <x:f>IF(I702="",IF(U702="people","PAYROLL","UNMAPPED"),I702)</x:f>
        <x:v>V.SOFTWARE</x:v>
      </x:c>
      <x:c r="W702" s="24" t="n">
        <x:f>IF(AND(G702="GL.CASH",L702="operating"),Q702,0)</x:f>
        <x:v>0</x:v>
      </x:c>
      <x:c r="X702" s="24" t="n">
        <x:f>IF(AND(G702="GL.CASH",L702="operating"),P702,0)</x:f>
        <x:v>0</x:v>
      </x:c>
      <x:c r="Y702" s="24" t="n">
        <x:f>IF(AND(G702="GL.CASH",L702="investing"),Q702-P702,0)</x:f>
        <x:v>0</x:v>
      </x:c>
      <x:c r="Z702" s="24" t="n">
        <x:f>IF(AND(G702="GL.CASH",L702="financing"),P702,0)</x:f>
        <x:v>0</x:v>
      </x:c>
      <x:c r="AA702" s="24" t="n">
        <x:f>IF(AND(G702="GL.CASH",L702="financing"),Q702,0)</x:f>
        <x:v>0</x:v>
      </x:c>
    </x:row>
    <x:row r="703" ht="25" customHeight="1">
      <x:c r="A703" s="3" t="str">
        <x:v>ACT/SW-M05-P04/4</x:v>
      </x:c>
      <x:c r="B703" s="3" t="str">
        <x:v>SW-M05-P04</x:v>
      </x:c>
      <x:c r="C703" s="16" t="n">
        <x:v>5</x:v>
      </x:c>
      <x:c r="D703" s="30" t="n">
        <x:v>46527</x:v>
      </x:c>
      <x:c r="E703" s="30" t="n">
        <x:v>46508</x:v>
      </x:c>
      <x:c r="F703" s="30" t="n">
        <x:v>46557</x:v>
      </x:c>
      <x:c r="G703" s="3" t="str">
        <x:v>GL.VAT.DOM_LIAB</x:v>
      </x:c>
      <x:c r="H703" s="3" t="str">
        <x:v>ENG</x:v>
      </x:c>
      <x:c r="I703" s="3" t="str">
        <x:v>V.SOFTWARE</x:v>
      </x:c>
      <x:c r="J703" s="3" t="str">
        <x:v>MAP.ACTUAL.COST.RC.PPL.SW.ENG.V.SOFTWARE.ENG</x:v>
      </x:c>
      <x:c r="K703" s="3" t="str">
        <x:v>OPX.SOFTWARE</x:v>
      </x:c>
      <x:c r="L703" s="3" t="str">
        <x:v>operating</x:v>
      </x:c>
      <x:c r="M703" s="3" t="str">
        <x:v>not_applicable</x:v>
      </x:c>
      <x:c r="N703" s="3" t="str">
        <x:v>not_applicable</x:v>
      </x:c>
      <x:c r="O703" s="3" t="str">
        <x:v>not_applicable</x:v>
      </x:c>
      <x:c r="P703" s="32" t="n">
        <x:v>0</x:v>
      </x:c>
      <x:c r="Q703" s="32" t="n">
        <x:v>85.5</x:v>
      </x:c>
      <x:c r="R703" s="24" t="n">
        <x:f>P703-Q703</x:f>
        <x:v>-85.5</x:v>
      </x:c>
      <x:c r="S703" s="18" t="n">
        <x:f>'D03_Accounts'!D29</x:f>
        <x:v>0</x:v>
      </x:c>
      <x:c r="T703" s="24" t="n">
        <x:f>R703*S703</x:f>
        <x:v>0</x:v>
      </x:c>
      <x:c r="U703" s="25" t="str">
        <x:f>'D03_Mappings'!E120</x:f>
        <x:v>tax_liabilities</x:v>
      </x:c>
      <x:c r="V703" s="24" t="str">
        <x:f>IF(I703="",IF(U703="people","PAYROLL","UNMAPPED"),I703)</x:f>
        <x:v>V.SOFTWARE</x:v>
      </x:c>
      <x:c r="W703" s="24" t="n">
        <x:f>IF(AND(G703="GL.CASH",L703="operating"),Q703,0)</x:f>
        <x:v>0</x:v>
      </x:c>
      <x:c r="X703" s="24" t="n">
        <x:f>IF(AND(G703="GL.CASH",L703="operating"),P703,0)</x:f>
        <x:v>0</x:v>
      </x:c>
      <x:c r="Y703" s="24" t="n">
        <x:f>IF(AND(G703="GL.CASH",L703="investing"),Q703-P703,0)</x:f>
        <x:v>0</x:v>
      </x:c>
      <x:c r="Z703" s="24" t="n">
        <x:f>IF(AND(G703="GL.CASH",L703="financing"),P703,0)</x:f>
        <x:v>0</x:v>
      </x:c>
      <x:c r="AA703" s="24" t="n">
        <x:f>IF(AND(G703="GL.CASH",L703="financing"),Q703,0)</x:f>
        <x:v>0</x:v>
      </x:c>
    </x:row>
    <x:row r="704" ht="25" customHeight="1">
      <x:c r="A704" s="3" t="str">
        <x:v>ACT/SW-M05-P05/1</x:v>
      </x:c>
      <x:c r="B704" s="3" t="str">
        <x:v>SW-M05-P05</x:v>
      </x:c>
      <x:c r="C704" s="16" t="n">
        <x:v>5</x:v>
      </x:c>
      <x:c r="D704" s="30" t="n">
        <x:v>46527</x:v>
      </x:c>
      <x:c r="E704" s="30" t="n">
        <x:v>46508</x:v>
      </x:c>
      <x:c r="F704" s="30" t="n">
        <x:v>46557</x:v>
      </x:c>
      <x:c r="G704" s="3" t="str">
        <x:v>GL.OPEX.PPL.SW</x:v>
      </x:c>
      <x:c r="H704" s="3" t="str">
        <x:v>ENG</x:v>
      </x:c>
      <x:c r="I704" s="3" t="str">
        <x:v>V.SOFTWARE</x:v>
      </x:c>
      <x:c r="J704" s="3" t="str">
        <x:v>MAP.ACTUAL.COST.RC.PPL.SW.ENG.V.SOFTWARE.ENG</x:v>
      </x:c>
      <x:c r="K704" s="3" t="str">
        <x:v>OPX.SOFTWARE</x:v>
      </x:c>
      <x:c r="L704" s="3" t="str">
        <x:v>operating</x:v>
      </x:c>
      <x:c r="M704" s="3" t="str">
        <x:v>recurring</x:v>
      </x:c>
      <x:c r="N704" s="3" t="str">
        <x:v>committed</x:v>
      </x:c>
      <x:c r="O704" s="3" t="str">
        <x:v>fixed</x:v>
      </x:c>
      <x:c r="P704" s="32" t="n">
        <x:v>450</x:v>
      </x:c>
      <x:c r="Q704" s="32" t="n">
        <x:v>0</x:v>
      </x:c>
      <x:c r="R704" s="24" t="n">
        <x:f>P704-Q704</x:f>
        <x:v>450</x:v>
      </x:c>
      <x:c r="S704" s="18" t="n">
        <x:f>'D03_Accounts'!D66</x:f>
        <x:v>1</x:v>
      </x:c>
      <x:c r="T704" s="24" t="n">
        <x:f>R704*S704</x:f>
        <x:v>450</x:v>
      </x:c>
      <x:c r="U704" s="25" t="str">
        <x:f>'D03_Mappings'!E117</x:f>
        <x:v>operating_expense</x:v>
      </x:c>
      <x:c r="V704" s="24" t="str">
        <x:f>IF(I704="",IF(U704="people","PAYROLL","UNMAPPED"),I704)</x:f>
        <x:v>V.SOFTWARE</x:v>
      </x:c>
      <x:c r="W704" s="24" t="n">
        <x:f>IF(AND(G704="GL.CASH",L704="operating"),Q704,0)</x:f>
        <x:v>0</x:v>
      </x:c>
      <x:c r="X704" s="24" t="n">
        <x:f>IF(AND(G704="GL.CASH",L704="operating"),P704,0)</x:f>
        <x:v>0</x:v>
      </x:c>
      <x:c r="Y704" s="24" t="n">
        <x:f>IF(AND(G704="GL.CASH",L704="investing"),Q704-P704,0)</x:f>
        <x:v>0</x:v>
      </x:c>
      <x:c r="Z704" s="24" t="n">
        <x:f>IF(AND(G704="GL.CASH",L704="financing"),P704,0)</x:f>
        <x:v>0</x:v>
      </x:c>
      <x:c r="AA704" s="24" t="n">
        <x:f>IF(AND(G704="GL.CASH",L704="financing"),Q704,0)</x:f>
        <x:v>0</x:v>
      </x:c>
    </x:row>
    <x:row r="705" ht="25" customHeight="1">
      <x:c r="A705" s="3" t="str">
        <x:v>ACT/SW-M05-P05/2</x:v>
      </x:c>
      <x:c r="B705" s="3" t="str">
        <x:v>SW-M05-P05</x:v>
      </x:c>
      <x:c r="C705" s="16" t="n">
        <x:v>5</x:v>
      </x:c>
      <x:c r="D705" s="30" t="n">
        <x:v>46527</x:v>
      </x:c>
      <x:c r="E705" s="30" t="n">
        <x:v>46508</x:v>
      </x:c>
      <x:c r="F705" s="30" t="n">
        <x:v>46557</x:v>
      </x:c>
      <x:c r="G705" s="3" t="str">
        <x:v>GL.VAT.DOM_ASSET</x:v>
      </x:c>
      <x:c r="H705" s="3" t="str">
        <x:v>ENG</x:v>
      </x:c>
      <x:c r="I705" s="3" t="str">
        <x:v>V.SOFTWARE</x:v>
      </x:c>
      <x:c r="J705" s="3" t="str">
        <x:v>MAP.ACTUAL.COST.RC.PPL.SW.ENG.V.SOFTWARE.ENG</x:v>
      </x:c>
      <x:c r="K705" s="3" t="str">
        <x:v>OPX.SOFTWARE</x:v>
      </x:c>
      <x:c r="L705" s="3" t="str">
        <x:v>operating</x:v>
      </x:c>
      <x:c r="M705" s="3" t="str">
        <x:v>not_applicable</x:v>
      </x:c>
      <x:c r="N705" s="3" t="str">
        <x:v>not_applicable</x:v>
      </x:c>
      <x:c r="O705" s="3" t="str">
        <x:v>not_applicable</x:v>
      </x:c>
      <x:c r="P705" s="32" t="n">
        <x:v>85.5</x:v>
      </x:c>
      <x:c r="Q705" s="32" t="n">
        <x:v>0</x:v>
      </x:c>
      <x:c r="R705" s="24" t="n">
        <x:f>P705-Q705</x:f>
        <x:v>85.5</x:v>
      </x:c>
      <x:c r="S705" s="18" t="n">
        <x:f>'D03_Accounts'!D15</x:f>
        <x:v>0</x:v>
      </x:c>
      <x:c r="T705" s="24" t="n">
        <x:f>R705*S705</x:f>
        <x:v>0</x:v>
      </x:c>
      <x:c r="U705" s="25" t="str">
        <x:f>'D03_Mappings'!E118</x:f>
        <x:v>tax_assets</x:v>
      </x:c>
      <x:c r="V705" s="24" t="str">
        <x:f>IF(I705="",IF(U705="people","PAYROLL","UNMAPPED"),I705)</x:f>
        <x:v>V.SOFTWARE</x:v>
      </x:c>
      <x:c r="W705" s="24" t="n">
        <x:f>IF(AND(G705="GL.CASH",L705="operating"),Q705,0)</x:f>
        <x:v>0</x:v>
      </x:c>
      <x:c r="X705" s="24" t="n">
        <x:f>IF(AND(G705="GL.CASH",L705="operating"),P705,0)</x:f>
        <x:v>0</x:v>
      </x:c>
      <x:c r="Y705" s="24" t="n">
        <x:f>IF(AND(G705="GL.CASH",L705="investing"),Q705-P705,0)</x:f>
        <x:v>0</x:v>
      </x:c>
      <x:c r="Z705" s="24" t="n">
        <x:f>IF(AND(G705="GL.CASH",L705="financing"),P705,0)</x:f>
        <x:v>0</x:v>
      </x:c>
      <x:c r="AA705" s="24" t="n">
        <x:f>IF(AND(G705="GL.CASH",L705="financing"),Q705,0)</x:f>
        <x:v>0</x:v>
      </x:c>
    </x:row>
    <x:row r="706" ht="25" customHeight="1">
      <x:c r="A706" s="3" t="str">
        <x:v>ACT/SW-M05-P05/3</x:v>
      </x:c>
      <x:c r="B706" s="3" t="str">
        <x:v>SW-M05-P05</x:v>
      </x:c>
      <x:c r="C706" s="16" t="n">
        <x:v>5</x:v>
      </x:c>
      <x:c r="D706" s="30" t="n">
        <x:v>46527</x:v>
      </x:c>
      <x:c r="E706" s="30" t="n">
        <x:v>46508</x:v>
      </x:c>
      <x:c r="F706" s="30" t="n">
        <x:v>46557</x:v>
      </x:c>
      <x:c r="G706" s="3" t="str">
        <x:v>GL.AP.SUPPLIER</x:v>
      </x:c>
      <x:c r="H706" s="3" t="str">
        <x:v>ENG</x:v>
      </x:c>
      <x:c r="I706" s="3" t="str">
        <x:v>V.SOFTWARE</x:v>
      </x:c>
      <x:c r="J706" s="3" t="str">
        <x:v>MAP.ACTUAL.COST.RC.PPL.SW.ENG.V.SOFTWARE.ENG</x:v>
      </x:c>
      <x:c r="K706" s="3" t="str">
        <x:v>OPX.SOFTWARE</x:v>
      </x:c>
      <x:c r="L706" s="3" t="str">
        <x:v>operating</x:v>
      </x:c>
      <x:c r="M706" s="3" t="str">
        <x:v>not_applicable</x:v>
      </x:c>
      <x:c r="N706" s="3" t="str">
        <x:v>not_applicable</x:v>
      </x:c>
      <x:c r="O706" s="3" t="str">
        <x:v>not_applicable</x:v>
      </x:c>
      <x:c r="P706" s="32" t="n">
        <x:v>0</x:v>
      </x:c>
      <x:c r="Q706" s="32" t="n">
        <x:v>450</x:v>
      </x:c>
      <x:c r="R706" s="24" t="n">
        <x:f>P706-Q706</x:f>
        <x:v>-450</x:v>
      </x:c>
      <x:c r="S706" s="18" t="n">
        <x:f>'D03_Accounts'!D23</x:f>
        <x:v>0</x:v>
      </x:c>
      <x:c r="T706" s="24" t="n">
        <x:f>R706*S706</x:f>
        <x:v>0</x:v>
      </x:c>
      <x:c r="U706" s="25" t="str">
        <x:f>'D03_Mappings'!E119</x:f>
        <x:v>ap</x:v>
      </x:c>
      <x:c r="V706" s="24" t="str">
        <x:f>IF(I706="",IF(U706="people","PAYROLL","UNMAPPED"),I706)</x:f>
        <x:v>V.SOFTWARE</x:v>
      </x:c>
      <x:c r="W706" s="24" t="n">
        <x:f>IF(AND(G706="GL.CASH",L706="operating"),Q706,0)</x:f>
        <x:v>0</x:v>
      </x:c>
      <x:c r="X706" s="24" t="n">
        <x:f>IF(AND(G706="GL.CASH",L706="operating"),P706,0)</x:f>
        <x:v>0</x:v>
      </x:c>
      <x:c r="Y706" s="24" t="n">
        <x:f>IF(AND(G706="GL.CASH",L706="investing"),Q706-P706,0)</x:f>
        <x:v>0</x:v>
      </x:c>
      <x:c r="Z706" s="24" t="n">
        <x:f>IF(AND(G706="GL.CASH",L706="financing"),P706,0)</x:f>
        <x:v>0</x:v>
      </x:c>
      <x:c r="AA706" s="24" t="n">
        <x:f>IF(AND(G706="GL.CASH",L706="financing"),Q706,0)</x:f>
        <x:v>0</x:v>
      </x:c>
    </x:row>
    <x:row r="707" ht="25" customHeight="1">
      <x:c r="A707" s="3" t="str">
        <x:v>ACT/SW-M05-P05/4</x:v>
      </x:c>
      <x:c r="B707" s="3" t="str">
        <x:v>SW-M05-P05</x:v>
      </x:c>
      <x:c r="C707" s="16" t="n">
        <x:v>5</x:v>
      </x:c>
      <x:c r="D707" s="30" t="n">
        <x:v>46527</x:v>
      </x:c>
      <x:c r="E707" s="30" t="n">
        <x:v>46508</x:v>
      </x:c>
      <x:c r="F707" s="30" t="n">
        <x:v>46557</x:v>
      </x:c>
      <x:c r="G707" s="3" t="str">
        <x:v>GL.VAT.DOM_LIAB</x:v>
      </x:c>
      <x:c r="H707" s="3" t="str">
        <x:v>ENG</x:v>
      </x:c>
      <x:c r="I707" s="3" t="str">
        <x:v>V.SOFTWARE</x:v>
      </x:c>
      <x:c r="J707" s="3" t="str">
        <x:v>MAP.ACTUAL.COST.RC.PPL.SW.ENG.V.SOFTWARE.ENG</x:v>
      </x:c>
      <x:c r="K707" s="3" t="str">
        <x:v>OPX.SOFTWARE</x:v>
      </x:c>
      <x:c r="L707" s="3" t="str">
        <x:v>operating</x:v>
      </x:c>
      <x:c r="M707" s="3" t="str">
        <x:v>not_applicable</x:v>
      </x:c>
      <x:c r="N707" s="3" t="str">
        <x:v>not_applicable</x:v>
      </x:c>
      <x:c r="O707" s="3" t="str">
        <x:v>not_applicable</x:v>
      </x:c>
      <x:c r="P707" s="32" t="n">
        <x:v>0</x:v>
      </x:c>
      <x:c r="Q707" s="32" t="n">
        <x:v>85.5</x:v>
      </x:c>
      <x:c r="R707" s="24" t="n">
        <x:f>P707-Q707</x:f>
        <x:v>-85.5</x:v>
      </x:c>
      <x:c r="S707" s="18" t="n">
        <x:f>'D03_Accounts'!D29</x:f>
        <x:v>0</x:v>
      </x:c>
      <x:c r="T707" s="24" t="n">
        <x:f>R707*S707</x:f>
        <x:v>0</x:v>
      </x:c>
      <x:c r="U707" s="25" t="str">
        <x:f>'D03_Mappings'!E120</x:f>
        <x:v>tax_liabilities</x:v>
      </x:c>
      <x:c r="V707" s="24" t="str">
        <x:f>IF(I707="",IF(U707="people","PAYROLL","UNMAPPED"),I707)</x:f>
        <x:v>V.SOFTWARE</x:v>
      </x:c>
      <x:c r="W707" s="24" t="n">
        <x:f>IF(AND(G707="GL.CASH",L707="operating"),Q707,0)</x:f>
        <x:v>0</x:v>
      </x:c>
      <x:c r="X707" s="24" t="n">
        <x:f>IF(AND(G707="GL.CASH",L707="operating"),P707,0)</x:f>
        <x:v>0</x:v>
      </x:c>
      <x:c r="Y707" s="24" t="n">
        <x:f>IF(AND(G707="GL.CASH",L707="investing"),Q707-P707,0)</x:f>
        <x:v>0</x:v>
      </x:c>
      <x:c r="Z707" s="24" t="n">
        <x:f>IF(AND(G707="GL.CASH",L707="financing"),P707,0)</x:f>
        <x:v>0</x:v>
      </x:c>
      <x:c r="AA707" s="24" t="n">
        <x:f>IF(AND(G707="GL.CASH",L707="financing"),Q707,0)</x:f>
        <x:v>0</x:v>
      </x:c>
    </x:row>
    <x:row r="708" ht="25" customHeight="1">
      <x:c r="A708" s="3" t="str">
        <x:v>ACT/SW-M05-P06/1</x:v>
      </x:c>
      <x:c r="B708" s="3" t="str">
        <x:v>SW-M05-P06</x:v>
      </x:c>
      <x:c r="C708" s="16" t="n">
        <x:v>5</x:v>
      </x:c>
      <x:c r="D708" s="30" t="n">
        <x:v>46527</x:v>
      </x:c>
      <x:c r="E708" s="30" t="n">
        <x:v>46508</x:v>
      </x:c>
      <x:c r="F708" s="30" t="n">
        <x:v>46557</x:v>
      </x:c>
      <x:c r="G708" s="3" t="str">
        <x:v>GL.OPEX.PPL.SW</x:v>
      </x:c>
      <x:c r="H708" s="3" t="str">
        <x:v>COMP</x:v>
      </x:c>
      <x:c r="I708" s="3" t="str">
        <x:v>V.SOFTWARE</x:v>
      </x:c>
      <x:c r="J708" s="3" t="str">
        <x:v>MAP.ACTUAL.COST.RC.PPL.SW.COMP.V.SOFTWARE.COMP</x:v>
      </x:c>
      <x:c r="K708" s="3" t="str">
        <x:v>OPX.SOFTWARE</x:v>
      </x:c>
      <x:c r="L708" s="3" t="str">
        <x:v>operating</x:v>
      </x:c>
      <x:c r="M708" s="3" t="str">
        <x:v>recurring</x:v>
      </x:c>
      <x:c r="N708" s="3" t="str">
        <x:v>committed</x:v>
      </x:c>
      <x:c r="O708" s="3" t="str">
        <x:v>fixed</x:v>
      </x:c>
      <x:c r="P708" s="32" t="n">
        <x:v>450</x:v>
      </x:c>
      <x:c r="Q708" s="32" t="n">
        <x:v>0</x:v>
      </x:c>
      <x:c r="R708" s="24" t="n">
        <x:f>P708-Q708</x:f>
        <x:v>450</x:v>
      </x:c>
      <x:c r="S708" s="18" t="n">
        <x:f>'D03_Accounts'!D66</x:f>
        <x:v>1</x:v>
      </x:c>
      <x:c r="T708" s="24" t="n">
        <x:f>R708*S708</x:f>
        <x:v>450</x:v>
      </x:c>
      <x:c r="U708" s="25" t="str">
        <x:f>'D03_Mappings'!E113</x:f>
        <x:v>operating_expense</x:v>
      </x:c>
      <x:c r="V708" s="24" t="str">
        <x:f>IF(I708="",IF(U708="people","PAYROLL","UNMAPPED"),I708)</x:f>
        <x:v>V.SOFTWARE</x:v>
      </x:c>
      <x:c r="W708" s="24" t="n">
        <x:f>IF(AND(G708="GL.CASH",L708="operating"),Q708,0)</x:f>
        <x:v>0</x:v>
      </x:c>
      <x:c r="X708" s="24" t="n">
        <x:f>IF(AND(G708="GL.CASH",L708="operating"),P708,0)</x:f>
        <x:v>0</x:v>
      </x:c>
      <x:c r="Y708" s="24" t="n">
        <x:f>IF(AND(G708="GL.CASH",L708="investing"),Q708-P708,0)</x:f>
        <x:v>0</x:v>
      </x:c>
      <x:c r="Z708" s="24" t="n">
        <x:f>IF(AND(G708="GL.CASH",L708="financing"),P708,0)</x:f>
        <x:v>0</x:v>
      </x:c>
      <x:c r="AA708" s="24" t="n">
        <x:f>IF(AND(G708="GL.CASH",L708="financing"),Q708,0)</x:f>
        <x:v>0</x:v>
      </x:c>
    </x:row>
    <x:row r="709" ht="25" customHeight="1">
      <x:c r="A709" s="3" t="str">
        <x:v>ACT/SW-M05-P06/2</x:v>
      </x:c>
      <x:c r="B709" s="3" t="str">
        <x:v>SW-M05-P06</x:v>
      </x:c>
      <x:c r="C709" s="16" t="n">
        <x:v>5</x:v>
      </x:c>
      <x:c r="D709" s="30" t="n">
        <x:v>46527</x:v>
      </x:c>
      <x:c r="E709" s="30" t="n">
        <x:v>46508</x:v>
      </x:c>
      <x:c r="F709" s="30" t="n">
        <x:v>46557</x:v>
      </x:c>
      <x:c r="G709" s="3" t="str">
        <x:v>GL.VAT.DOM_ASSET</x:v>
      </x:c>
      <x:c r="H709" s="3" t="str">
        <x:v>COMP</x:v>
      </x:c>
      <x:c r="I709" s="3" t="str">
        <x:v>V.SOFTWARE</x:v>
      </x:c>
      <x:c r="J709" s="3" t="str">
        <x:v>MAP.ACTUAL.COST.RC.PPL.SW.COMP.V.SOFTWARE.COMP</x:v>
      </x:c>
      <x:c r="K709" s="3" t="str">
        <x:v>OPX.SOFTWARE</x:v>
      </x:c>
      <x:c r="L709" s="3" t="str">
        <x:v>operating</x:v>
      </x:c>
      <x:c r="M709" s="3" t="str">
        <x:v>not_applicable</x:v>
      </x:c>
      <x:c r="N709" s="3" t="str">
        <x:v>not_applicable</x:v>
      </x:c>
      <x:c r="O709" s="3" t="str">
        <x:v>not_applicable</x:v>
      </x:c>
      <x:c r="P709" s="32" t="n">
        <x:v>85.5</x:v>
      </x:c>
      <x:c r="Q709" s="32" t="n">
        <x:v>0</x:v>
      </x:c>
      <x:c r="R709" s="24" t="n">
        <x:f>P709-Q709</x:f>
        <x:v>85.5</x:v>
      </x:c>
      <x:c r="S709" s="18" t="n">
        <x:f>'D03_Accounts'!D15</x:f>
        <x:v>0</x:v>
      </x:c>
      <x:c r="T709" s="24" t="n">
        <x:f>R709*S709</x:f>
        <x:v>0</x:v>
      </x:c>
      <x:c r="U709" s="25" t="str">
        <x:f>'D03_Mappings'!E114</x:f>
        <x:v>tax_assets</x:v>
      </x:c>
      <x:c r="V709" s="24" t="str">
        <x:f>IF(I709="",IF(U709="people","PAYROLL","UNMAPPED"),I709)</x:f>
        <x:v>V.SOFTWARE</x:v>
      </x:c>
      <x:c r="W709" s="24" t="n">
        <x:f>IF(AND(G709="GL.CASH",L709="operating"),Q709,0)</x:f>
        <x:v>0</x:v>
      </x:c>
      <x:c r="X709" s="24" t="n">
        <x:f>IF(AND(G709="GL.CASH",L709="operating"),P709,0)</x:f>
        <x:v>0</x:v>
      </x:c>
      <x:c r="Y709" s="24" t="n">
        <x:f>IF(AND(G709="GL.CASH",L709="investing"),Q709-P709,0)</x:f>
        <x:v>0</x:v>
      </x:c>
      <x:c r="Z709" s="24" t="n">
        <x:f>IF(AND(G709="GL.CASH",L709="financing"),P709,0)</x:f>
        <x:v>0</x:v>
      </x:c>
      <x:c r="AA709" s="24" t="n">
        <x:f>IF(AND(G709="GL.CASH",L709="financing"),Q709,0)</x:f>
        <x:v>0</x:v>
      </x:c>
    </x:row>
    <x:row r="710" ht="25" customHeight="1">
      <x:c r="A710" s="3" t="str">
        <x:v>ACT/SW-M05-P06/3</x:v>
      </x:c>
      <x:c r="B710" s="3" t="str">
        <x:v>SW-M05-P06</x:v>
      </x:c>
      <x:c r="C710" s="16" t="n">
        <x:v>5</x:v>
      </x:c>
      <x:c r="D710" s="30" t="n">
        <x:v>46527</x:v>
      </x:c>
      <x:c r="E710" s="30" t="n">
        <x:v>46508</x:v>
      </x:c>
      <x:c r="F710" s="30" t="n">
        <x:v>46557</x:v>
      </x:c>
      <x:c r="G710" s="3" t="str">
        <x:v>GL.AP.SUPPLIER</x:v>
      </x:c>
      <x:c r="H710" s="3" t="str">
        <x:v>COMP</x:v>
      </x:c>
      <x:c r="I710" s="3" t="str">
        <x:v>V.SOFTWARE</x:v>
      </x:c>
      <x:c r="J710" s="3" t="str">
        <x:v>MAP.ACTUAL.COST.RC.PPL.SW.COMP.V.SOFTWARE.COMP</x:v>
      </x:c>
      <x:c r="K710" s="3" t="str">
        <x:v>OPX.SOFTWARE</x:v>
      </x:c>
      <x:c r="L710" s="3" t="str">
        <x:v>operating</x:v>
      </x:c>
      <x:c r="M710" s="3" t="str">
        <x:v>not_applicable</x:v>
      </x:c>
      <x:c r="N710" s="3" t="str">
        <x:v>not_applicable</x:v>
      </x:c>
      <x:c r="O710" s="3" t="str">
        <x:v>not_applicable</x:v>
      </x:c>
      <x:c r="P710" s="32" t="n">
        <x:v>0</x:v>
      </x:c>
      <x:c r="Q710" s="32" t="n">
        <x:v>450</x:v>
      </x:c>
      <x:c r="R710" s="24" t="n">
        <x:f>P710-Q710</x:f>
        <x:v>-450</x:v>
      </x:c>
      <x:c r="S710" s="18" t="n">
        <x:f>'D03_Accounts'!D23</x:f>
        <x:v>0</x:v>
      </x:c>
      <x:c r="T710" s="24" t="n">
        <x:f>R710*S710</x:f>
        <x:v>0</x:v>
      </x:c>
      <x:c r="U710" s="25" t="str">
        <x:f>'D03_Mappings'!E115</x:f>
        <x:v>ap</x:v>
      </x:c>
      <x:c r="V710" s="24" t="str">
        <x:f>IF(I710="",IF(U710="people","PAYROLL","UNMAPPED"),I710)</x:f>
        <x:v>V.SOFTWARE</x:v>
      </x:c>
      <x:c r="W710" s="24" t="n">
        <x:f>IF(AND(G710="GL.CASH",L710="operating"),Q710,0)</x:f>
        <x:v>0</x:v>
      </x:c>
      <x:c r="X710" s="24" t="n">
        <x:f>IF(AND(G710="GL.CASH",L710="operating"),P710,0)</x:f>
        <x:v>0</x:v>
      </x:c>
      <x:c r="Y710" s="24" t="n">
        <x:f>IF(AND(G710="GL.CASH",L710="investing"),Q710-P710,0)</x:f>
        <x:v>0</x:v>
      </x:c>
      <x:c r="Z710" s="24" t="n">
        <x:f>IF(AND(G710="GL.CASH",L710="financing"),P710,0)</x:f>
        <x:v>0</x:v>
      </x:c>
      <x:c r="AA710" s="24" t="n">
        <x:f>IF(AND(G710="GL.CASH",L710="financing"),Q710,0)</x:f>
        <x:v>0</x:v>
      </x:c>
    </x:row>
    <x:row r="711" ht="25" customHeight="1">
      <x:c r="A711" s="3" t="str">
        <x:v>ACT/SW-M05-P06/4</x:v>
      </x:c>
      <x:c r="B711" s="3" t="str">
        <x:v>SW-M05-P06</x:v>
      </x:c>
      <x:c r="C711" s="16" t="n">
        <x:v>5</x:v>
      </x:c>
      <x:c r="D711" s="30" t="n">
        <x:v>46527</x:v>
      </x:c>
      <x:c r="E711" s="30" t="n">
        <x:v>46508</x:v>
      </x:c>
      <x:c r="F711" s="30" t="n">
        <x:v>46557</x:v>
      </x:c>
      <x:c r="G711" s="3" t="str">
        <x:v>GL.VAT.DOM_LIAB</x:v>
      </x:c>
      <x:c r="H711" s="3" t="str">
        <x:v>COMP</x:v>
      </x:c>
      <x:c r="I711" s="3" t="str">
        <x:v>V.SOFTWARE</x:v>
      </x:c>
      <x:c r="J711" s="3" t="str">
        <x:v>MAP.ACTUAL.COST.RC.PPL.SW.COMP.V.SOFTWARE.COMP</x:v>
      </x:c>
      <x:c r="K711" s="3" t="str">
        <x:v>OPX.SOFTWARE</x:v>
      </x:c>
      <x:c r="L711" s="3" t="str">
        <x:v>operating</x:v>
      </x:c>
      <x:c r="M711" s="3" t="str">
        <x:v>not_applicable</x:v>
      </x:c>
      <x:c r="N711" s="3" t="str">
        <x:v>not_applicable</x:v>
      </x:c>
      <x:c r="O711" s="3" t="str">
        <x:v>not_applicable</x:v>
      </x:c>
      <x:c r="P711" s="32" t="n">
        <x:v>0</x:v>
      </x:c>
      <x:c r="Q711" s="32" t="n">
        <x:v>85.5</x:v>
      </x:c>
      <x:c r="R711" s="24" t="n">
        <x:f>P711-Q711</x:f>
        <x:v>-85.5</x:v>
      </x:c>
      <x:c r="S711" s="18" t="n">
        <x:f>'D03_Accounts'!D29</x:f>
        <x:v>0</x:v>
      </x:c>
      <x:c r="T711" s="24" t="n">
        <x:f>R711*S711</x:f>
        <x:v>0</x:v>
      </x:c>
      <x:c r="U711" s="25" t="str">
        <x:f>'D03_Mappings'!E116</x:f>
        <x:v>tax_liabilities</x:v>
      </x:c>
      <x:c r="V711" s="24" t="str">
        <x:f>IF(I711="",IF(U711="people","PAYROLL","UNMAPPED"),I711)</x:f>
        <x:v>V.SOFTWARE</x:v>
      </x:c>
      <x:c r="W711" s="24" t="n">
        <x:f>IF(AND(G711="GL.CASH",L711="operating"),Q711,0)</x:f>
        <x:v>0</x:v>
      </x:c>
      <x:c r="X711" s="24" t="n">
        <x:f>IF(AND(G711="GL.CASH",L711="operating"),P711,0)</x:f>
        <x:v>0</x:v>
      </x:c>
      <x:c r="Y711" s="24" t="n">
        <x:f>IF(AND(G711="GL.CASH",L711="investing"),Q711-P711,0)</x:f>
        <x:v>0</x:v>
      </x:c>
      <x:c r="Z711" s="24" t="n">
        <x:f>IF(AND(G711="GL.CASH",L711="financing"),P711,0)</x:f>
        <x:v>0</x:v>
      </x:c>
      <x:c r="AA711" s="24" t="n">
        <x:f>IF(AND(G711="GL.CASH",L711="financing"),Q711,0)</x:f>
        <x:v>0</x:v>
      </x:c>
    </x:row>
    <x:row r="712" ht="25" customHeight="1">
      <x:c r="A712" s="3" t="str">
        <x:v>ACT/SW-M05-P07/1</x:v>
      </x:c>
      <x:c r="B712" s="3" t="str">
        <x:v>SW-M05-P07</x:v>
      </x:c>
      <x:c r="C712" s="16" t="n">
        <x:v>5</x:v>
      </x:c>
      <x:c r="D712" s="30" t="n">
        <x:v>46527</x:v>
      </x:c>
      <x:c r="E712" s="30" t="n">
        <x:v>46508</x:v>
      </x:c>
      <x:c r="F712" s="30" t="n">
        <x:v>46557</x:v>
      </x:c>
      <x:c r="G712" s="3" t="str">
        <x:v>GL.OPEX.PPL.SW</x:v>
      </x:c>
      <x:c r="H712" s="3" t="str">
        <x:v>PROD</x:v>
      </x:c>
      <x:c r="I712" s="3" t="str">
        <x:v>V.SOFTWARE</x:v>
      </x:c>
      <x:c r="J712" s="3" t="str">
        <x:v>MAP.ACTUAL.COST.RC.PPL.SW.PROD.V.SOFTWARE.PROD</x:v>
      </x:c>
      <x:c r="K712" s="3" t="str">
        <x:v>OPX.SOFTWARE</x:v>
      </x:c>
      <x:c r="L712" s="3" t="str">
        <x:v>operating</x:v>
      </x:c>
      <x:c r="M712" s="3" t="str">
        <x:v>recurring</x:v>
      </x:c>
      <x:c r="N712" s="3" t="str">
        <x:v>committed</x:v>
      </x:c>
      <x:c r="O712" s="3" t="str">
        <x:v>fixed</x:v>
      </x:c>
      <x:c r="P712" s="32" t="n">
        <x:v>450</x:v>
      </x:c>
      <x:c r="Q712" s="32" t="n">
        <x:v>0</x:v>
      </x:c>
      <x:c r="R712" s="24" t="n">
        <x:f>P712-Q712</x:f>
        <x:v>450</x:v>
      </x:c>
      <x:c r="S712" s="18" t="n">
        <x:f>'D03_Accounts'!D66</x:f>
        <x:v>1</x:v>
      </x:c>
      <x:c r="T712" s="24" t="n">
        <x:f>R712*S712</x:f>
        <x:v>450</x:v>
      </x:c>
      <x:c r="U712" s="25" t="str">
        <x:f>'D03_Mappings'!E129</x:f>
        <x:v>operating_expense</x:v>
      </x:c>
      <x:c r="V712" s="24" t="str">
        <x:f>IF(I712="",IF(U712="people","PAYROLL","UNMAPPED"),I712)</x:f>
        <x:v>V.SOFTWARE</x:v>
      </x:c>
      <x:c r="W712" s="24" t="n">
        <x:f>IF(AND(G712="GL.CASH",L712="operating"),Q712,0)</x:f>
        <x:v>0</x:v>
      </x:c>
      <x:c r="X712" s="24" t="n">
        <x:f>IF(AND(G712="GL.CASH",L712="operating"),P712,0)</x:f>
        <x:v>0</x:v>
      </x:c>
      <x:c r="Y712" s="24" t="n">
        <x:f>IF(AND(G712="GL.CASH",L712="investing"),Q712-P712,0)</x:f>
        <x:v>0</x:v>
      </x:c>
      <x:c r="Z712" s="24" t="n">
        <x:f>IF(AND(G712="GL.CASH",L712="financing"),P712,0)</x:f>
        <x:v>0</x:v>
      </x:c>
      <x:c r="AA712" s="24" t="n">
        <x:f>IF(AND(G712="GL.CASH",L712="financing"),Q712,0)</x:f>
        <x:v>0</x:v>
      </x:c>
    </x:row>
    <x:row r="713" ht="25" customHeight="1">
      <x:c r="A713" s="3" t="str">
        <x:v>ACT/SW-M05-P07/2</x:v>
      </x:c>
      <x:c r="B713" s="3" t="str">
        <x:v>SW-M05-P07</x:v>
      </x:c>
      <x:c r="C713" s="16" t="n">
        <x:v>5</x:v>
      </x:c>
      <x:c r="D713" s="30" t="n">
        <x:v>46527</x:v>
      </x:c>
      <x:c r="E713" s="30" t="n">
        <x:v>46508</x:v>
      </x:c>
      <x:c r="F713" s="30" t="n">
        <x:v>46557</x:v>
      </x:c>
      <x:c r="G713" s="3" t="str">
        <x:v>GL.VAT.DOM_ASSET</x:v>
      </x:c>
      <x:c r="H713" s="3" t="str">
        <x:v>PROD</x:v>
      </x:c>
      <x:c r="I713" s="3" t="str">
        <x:v>V.SOFTWARE</x:v>
      </x:c>
      <x:c r="J713" s="3" t="str">
        <x:v>MAP.ACTUAL.COST.RC.PPL.SW.PROD.V.SOFTWARE.PROD</x:v>
      </x:c>
      <x:c r="K713" s="3" t="str">
        <x:v>OPX.SOFTWARE</x:v>
      </x:c>
      <x:c r="L713" s="3" t="str">
        <x:v>operating</x:v>
      </x:c>
      <x:c r="M713" s="3" t="str">
        <x:v>not_applicable</x:v>
      </x:c>
      <x:c r="N713" s="3" t="str">
        <x:v>not_applicable</x:v>
      </x:c>
      <x:c r="O713" s="3" t="str">
        <x:v>not_applicable</x:v>
      </x:c>
      <x:c r="P713" s="32" t="n">
        <x:v>85.5</x:v>
      </x:c>
      <x:c r="Q713" s="32" t="n">
        <x:v>0</x:v>
      </x:c>
      <x:c r="R713" s="24" t="n">
        <x:f>P713-Q713</x:f>
        <x:v>85.5</x:v>
      </x:c>
      <x:c r="S713" s="18" t="n">
        <x:f>'D03_Accounts'!D15</x:f>
        <x:v>0</x:v>
      </x:c>
      <x:c r="T713" s="24" t="n">
        <x:f>R713*S713</x:f>
        <x:v>0</x:v>
      </x:c>
      <x:c r="U713" s="25" t="str">
        <x:f>'D03_Mappings'!E130</x:f>
        <x:v>tax_assets</x:v>
      </x:c>
      <x:c r="V713" s="24" t="str">
        <x:f>IF(I713="",IF(U713="people","PAYROLL","UNMAPPED"),I713)</x:f>
        <x:v>V.SOFTWARE</x:v>
      </x:c>
      <x:c r="W713" s="24" t="n">
        <x:f>IF(AND(G713="GL.CASH",L713="operating"),Q713,0)</x:f>
        <x:v>0</x:v>
      </x:c>
      <x:c r="X713" s="24" t="n">
        <x:f>IF(AND(G713="GL.CASH",L713="operating"),P713,0)</x:f>
        <x:v>0</x:v>
      </x:c>
      <x:c r="Y713" s="24" t="n">
        <x:f>IF(AND(G713="GL.CASH",L713="investing"),Q713-P713,0)</x:f>
        <x:v>0</x:v>
      </x:c>
      <x:c r="Z713" s="24" t="n">
        <x:f>IF(AND(G713="GL.CASH",L713="financing"),P713,0)</x:f>
        <x:v>0</x:v>
      </x:c>
      <x:c r="AA713" s="24" t="n">
        <x:f>IF(AND(G713="GL.CASH",L713="financing"),Q713,0)</x:f>
        <x:v>0</x:v>
      </x:c>
    </x:row>
    <x:row r="714" ht="25" customHeight="1">
      <x:c r="A714" s="3" t="str">
        <x:v>ACT/SW-M05-P07/3</x:v>
      </x:c>
      <x:c r="B714" s="3" t="str">
        <x:v>SW-M05-P07</x:v>
      </x:c>
      <x:c r="C714" s="16" t="n">
        <x:v>5</x:v>
      </x:c>
      <x:c r="D714" s="30" t="n">
        <x:v>46527</x:v>
      </x:c>
      <x:c r="E714" s="30" t="n">
        <x:v>46508</x:v>
      </x:c>
      <x:c r="F714" s="30" t="n">
        <x:v>46557</x:v>
      </x:c>
      <x:c r="G714" s="3" t="str">
        <x:v>GL.AP.SUPPLIER</x:v>
      </x:c>
      <x:c r="H714" s="3" t="str">
        <x:v>PROD</x:v>
      </x:c>
      <x:c r="I714" s="3" t="str">
        <x:v>V.SOFTWARE</x:v>
      </x:c>
      <x:c r="J714" s="3" t="str">
        <x:v>MAP.ACTUAL.COST.RC.PPL.SW.PROD.V.SOFTWARE.PROD</x:v>
      </x:c>
      <x:c r="K714" s="3" t="str">
        <x:v>OPX.SOFTWARE</x:v>
      </x:c>
      <x:c r="L714" s="3" t="str">
        <x:v>operating</x:v>
      </x:c>
      <x:c r="M714" s="3" t="str">
        <x:v>not_applicable</x:v>
      </x:c>
      <x:c r="N714" s="3" t="str">
        <x:v>not_applicable</x:v>
      </x:c>
      <x:c r="O714" s="3" t="str">
        <x:v>not_applicable</x:v>
      </x:c>
      <x:c r="P714" s="32" t="n">
        <x:v>0</x:v>
      </x:c>
      <x:c r="Q714" s="32" t="n">
        <x:v>450</x:v>
      </x:c>
      <x:c r="R714" s="24" t="n">
        <x:f>P714-Q714</x:f>
        <x:v>-450</x:v>
      </x:c>
      <x:c r="S714" s="18" t="n">
        <x:f>'D03_Accounts'!D23</x:f>
        <x:v>0</x:v>
      </x:c>
      <x:c r="T714" s="24" t="n">
        <x:f>R714*S714</x:f>
        <x:v>0</x:v>
      </x:c>
      <x:c r="U714" s="25" t="str">
        <x:f>'D03_Mappings'!E131</x:f>
        <x:v>ap</x:v>
      </x:c>
      <x:c r="V714" s="24" t="str">
        <x:f>IF(I714="",IF(U714="people","PAYROLL","UNMAPPED"),I714)</x:f>
        <x:v>V.SOFTWARE</x:v>
      </x:c>
      <x:c r="W714" s="24" t="n">
        <x:f>IF(AND(G714="GL.CASH",L714="operating"),Q714,0)</x:f>
        <x:v>0</x:v>
      </x:c>
      <x:c r="X714" s="24" t="n">
        <x:f>IF(AND(G714="GL.CASH",L714="operating"),P714,0)</x:f>
        <x:v>0</x:v>
      </x:c>
      <x:c r="Y714" s="24" t="n">
        <x:f>IF(AND(G714="GL.CASH",L714="investing"),Q714-P714,0)</x:f>
        <x:v>0</x:v>
      </x:c>
      <x:c r="Z714" s="24" t="n">
        <x:f>IF(AND(G714="GL.CASH",L714="financing"),P714,0)</x:f>
        <x:v>0</x:v>
      </x:c>
      <x:c r="AA714" s="24" t="n">
        <x:f>IF(AND(G714="GL.CASH",L714="financing"),Q714,0)</x:f>
        <x:v>0</x:v>
      </x:c>
    </x:row>
    <x:row r="715" ht="25" customHeight="1">
      <x:c r="A715" s="3" t="str">
        <x:v>ACT/SW-M05-P07/4</x:v>
      </x:c>
      <x:c r="B715" s="3" t="str">
        <x:v>SW-M05-P07</x:v>
      </x:c>
      <x:c r="C715" s="16" t="n">
        <x:v>5</x:v>
      </x:c>
      <x:c r="D715" s="30" t="n">
        <x:v>46527</x:v>
      </x:c>
      <x:c r="E715" s="30" t="n">
        <x:v>46508</x:v>
      </x:c>
      <x:c r="F715" s="30" t="n">
        <x:v>46557</x:v>
      </x:c>
      <x:c r="G715" s="3" t="str">
        <x:v>GL.VAT.DOM_LIAB</x:v>
      </x:c>
      <x:c r="H715" s="3" t="str">
        <x:v>PROD</x:v>
      </x:c>
      <x:c r="I715" s="3" t="str">
        <x:v>V.SOFTWARE</x:v>
      </x:c>
      <x:c r="J715" s="3" t="str">
        <x:v>MAP.ACTUAL.COST.RC.PPL.SW.PROD.V.SOFTWARE.PROD</x:v>
      </x:c>
      <x:c r="K715" s="3" t="str">
        <x:v>OPX.SOFTWARE</x:v>
      </x:c>
      <x:c r="L715" s="3" t="str">
        <x:v>operating</x:v>
      </x:c>
      <x:c r="M715" s="3" t="str">
        <x:v>not_applicable</x:v>
      </x:c>
      <x:c r="N715" s="3" t="str">
        <x:v>not_applicable</x:v>
      </x:c>
      <x:c r="O715" s="3" t="str">
        <x:v>not_applicable</x:v>
      </x:c>
      <x:c r="P715" s="32" t="n">
        <x:v>0</x:v>
      </x:c>
      <x:c r="Q715" s="32" t="n">
        <x:v>85.5</x:v>
      </x:c>
      <x:c r="R715" s="24" t="n">
        <x:f>P715-Q715</x:f>
        <x:v>-85.5</x:v>
      </x:c>
      <x:c r="S715" s="18" t="n">
        <x:f>'D03_Accounts'!D29</x:f>
        <x:v>0</x:v>
      </x:c>
      <x:c r="T715" s="24" t="n">
        <x:f>R715*S715</x:f>
        <x:v>0</x:v>
      </x:c>
      <x:c r="U715" s="25" t="str">
        <x:f>'D03_Mappings'!E132</x:f>
        <x:v>tax_liabilities</x:v>
      </x:c>
      <x:c r="V715" s="24" t="str">
        <x:f>IF(I715="",IF(U715="people","PAYROLL","UNMAPPED"),I715)</x:f>
        <x:v>V.SOFTWARE</x:v>
      </x:c>
      <x:c r="W715" s="24" t="n">
        <x:f>IF(AND(G715="GL.CASH",L715="operating"),Q715,0)</x:f>
        <x:v>0</x:v>
      </x:c>
      <x:c r="X715" s="24" t="n">
        <x:f>IF(AND(G715="GL.CASH",L715="operating"),P715,0)</x:f>
        <x:v>0</x:v>
      </x:c>
      <x:c r="Y715" s="24" t="n">
        <x:f>IF(AND(G715="GL.CASH",L715="investing"),Q715-P715,0)</x:f>
        <x:v>0</x:v>
      </x:c>
      <x:c r="Z715" s="24" t="n">
        <x:f>IF(AND(G715="GL.CASH",L715="financing"),P715,0)</x:f>
        <x:v>0</x:v>
      </x:c>
      <x:c r="AA715" s="24" t="n">
        <x:f>IF(AND(G715="GL.CASH",L715="financing"),Q715,0)</x:f>
        <x:v>0</x:v>
      </x:c>
    </x:row>
    <x:row r="716" ht="25" customHeight="1">
      <x:c r="A716" s="3" t="str">
        <x:v>ACT/SW-M05-P08/1</x:v>
      </x:c>
      <x:c r="B716" s="3" t="str">
        <x:v>SW-M05-P08</x:v>
      </x:c>
      <x:c r="C716" s="16" t="n">
        <x:v>5</x:v>
      </x:c>
      <x:c r="D716" s="30" t="n">
        <x:v>46527</x:v>
      </x:c>
      <x:c r="E716" s="30" t="n">
        <x:v>46508</x:v>
      </x:c>
      <x:c r="F716" s="30" t="n">
        <x:v>46557</x:v>
      </x:c>
      <x:c r="G716" s="3" t="str">
        <x:v>GL.OPEX.PPL.SW</x:v>
      </x:c>
      <x:c r="H716" s="3" t="str">
        <x:v>ENG</x:v>
      </x:c>
      <x:c r="I716" s="3" t="str">
        <x:v>V.SOFTWARE</x:v>
      </x:c>
      <x:c r="J716" s="3" t="str">
        <x:v>MAP.ACTUAL.COST.RC.PPL.SW.ENG.V.SOFTWARE.ENG</x:v>
      </x:c>
      <x:c r="K716" s="3" t="str">
        <x:v>OPX.SOFTWARE</x:v>
      </x:c>
      <x:c r="L716" s="3" t="str">
        <x:v>operating</x:v>
      </x:c>
      <x:c r="M716" s="3" t="str">
        <x:v>recurring</x:v>
      </x:c>
      <x:c r="N716" s="3" t="str">
        <x:v>committed</x:v>
      </x:c>
      <x:c r="O716" s="3" t="str">
        <x:v>fixed</x:v>
      </x:c>
      <x:c r="P716" s="32" t="n">
        <x:v>450</x:v>
      </x:c>
      <x:c r="Q716" s="32" t="n">
        <x:v>0</x:v>
      </x:c>
      <x:c r="R716" s="24" t="n">
        <x:f>P716-Q716</x:f>
        <x:v>450</x:v>
      </x:c>
      <x:c r="S716" s="18" t="n">
        <x:f>'D03_Accounts'!D66</x:f>
        <x:v>1</x:v>
      </x:c>
      <x:c r="T716" s="24" t="n">
        <x:f>R716*S716</x:f>
        <x:v>450</x:v>
      </x:c>
      <x:c r="U716" s="25" t="str">
        <x:f>'D03_Mappings'!E117</x:f>
        <x:v>operating_expense</x:v>
      </x:c>
      <x:c r="V716" s="24" t="str">
        <x:f>IF(I716="",IF(U716="people","PAYROLL","UNMAPPED"),I716)</x:f>
        <x:v>V.SOFTWARE</x:v>
      </x:c>
      <x:c r="W716" s="24" t="n">
        <x:f>IF(AND(G716="GL.CASH",L716="operating"),Q716,0)</x:f>
        <x:v>0</x:v>
      </x:c>
      <x:c r="X716" s="24" t="n">
        <x:f>IF(AND(G716="GL.CASH",L716="operating"),P716,0)</x:f>
        <x:v>0</x:v>
      </x:c>
      <x:c r="Y716" s="24" t="n">
        <x:f>IF(AND(G716="GL.CASH",L716="investing"),Q716-P716,0)</x:f>
        <x:v>0</x:v>
      </x:c>
      <x:c r="Z716" s="24" t="n">
        <x:f>IF(AND(G716="GL.CASH",L716="financing"),P716,0)</x:f>
        <x:v>0</x:v>
      </x:c>
      <x:c r="AA716" s="24" t="n">
        <x:f>IF(AND(G716="GL.CASH",L716="financing"),Q716,0)</x:f>
        <x:v>0</x:v>
      </x:c>
    </x:row>
    <x:row r="717" ht="25" customHeight="1">
      <x:c r="A717" s="3" t="str">
        <x:v>ACT/SW-M05-P08/2</x:v>
      </x:c>
      <x:c r="B717" s="3" t="str">
        <x:v>SW-M05-P08</x:v>
      </x:c>
      <x:c r="C717" s="16" t="n">
        <x:v>5</x:v>
      </x:c>
      <x:c r="D717" s="30" t="n">
        <x:v>46527</x:v>
      </x:c>
      <x:c r="E717" s="30" t="n">
        <x:v>46508</x:v>
      </x:c>
      <x:c r="F717" s="30" t="n">
        <x:v>46557</x:v>
      </x:c>
      <x:c r="G717" s="3" t="str">
        <x:v>GL.VAT.DOM_ASSET</x:v>
      </x:c>
      <x:c r="H717" s="3" t="str">
        <x:v>ENG</x:v>
      </x:c>
      <x:c r="I717" s="3" t="str">
        <x:v>V.SOFTWARE</x:v>
      </x:c>
      <x:c r="J717" s="3" t="str">
        <x:v>MAP.ACTUAL.COST.RC.PPL.SW.ENG.V.SOFTWARE.ENG</x:v>
      </x:c>
      <x:c r="K717" s="3" t="str">
        <x:v>OPX.SOFTWARE</x:v>
      </x:c>
      <x:c r="L717" s="3" t="str">
        <x:v>operating</x:v>
      </x:c>
      <x:c r="M717" s="3" t="str">
        <x:v>not_applicable</x:v>
      </x:c>
      <x:c r="N717" s="3" t="str">
        <x:v>not_applicable</x:v>
      </x:c>
      <x:c r="O717" s="3" t="str">
        <x:v>not_applicable</x:v>
      </x:c>
      <x:c r="P717" s="32" t="n">
        <x:v>85.5</x:v>
      </x:c>
      <x:c r="Q717" s="32" t="n">
        <x:v>0</x:v>
      </x:c>
      <x:c r="R717" s="24" t="n">
        <x:f>P717-Q717</x:f>
        <x:v>85.5</x:v>
      </x:c>
      <x:c r="S717" s="18" t="n">
        <x:f>'D03_Accounts'!D15</x:f>
        <x:v>0</x:v>
      </x:c>
      <x:c r="T717" s="24" t="n">
        <x:f>R717*S717</x:f>
        <x:v>0</x:v>
      </x:c>
      <x:c r="U717" s="25" t="str">
        <x:f>'D03_Mappings'!E118</x:f>
        <x:v>tax_assets</x:v>
      </x:c>
      <x:c r="V717" s="24" t="str">
        <x:f>IF(I717="",IF(U717="people","PAYROLL","UNMAPPED"),I717)</x:f>
        <x:v>V.SOFTWARE</x:v>
      </x:c>
      <x:c r="W717" s="24" t="n">
        <x:f>IF(AND(G717="GL.CASH",L717="operating"),Q717,0)</x:f>
        <x:v>0</x:v>
      </x:c>
      <x:c r="X717" s="24" t="n">
        <x:f>IF(AND(G717="GL.CASH",L717="operating"),P717,0)</x:f>
        <x:v>0</x:v>
      </x:c>
      <x:c r="Y717" s="24" t="n">
        <x:f>IF(AND(G717="GL.CASH",L717="investing"),Q717-P717,0)</x:f>
        <x:v>0</x:v>
      </x:c>
      <x:c r="Z717" s="24" t="n">
        <x:f>IF(AND(G717="GL.CASH",L717="financing"),P717,0)</x:f>
        <x:v>0</x:v>
      </x:c>
      <x:c r="AA717" s="24" t="n">
        <x:f>IF(AND(G717="GL.CASH",L717="financing"),Q717,0)</x:f>
        <x:v>0</x:v>
      </x:c>
    </x:row>
    <x:row r="718" ht="25" customHeight="1">
      <x:c r="A718" s="3" t="str">
        <x:v>ACT/SW-M05-P08/3</x:v>
      </x:c>
      <x:c r="B718" s="3" t="str">
        <x:v>SW-M05-P08</x:v>
      </x:c>
      <x:c r="C718" s="16" t="n">
        <x:v>5</x:v>
      </x:c>
      <x:c r="D718" s="30" t="n">
        <x:v>46527</x:v>
      </x:c>
      <x:c r="E718" s="30" t="n">
        <x:v>46508</x:v>
      </x:c>
      <x:c r="F718" s="30" t="n">
        <x:v>46557</x:v>
      </x:c>
      <x:c r="G718" s="3" t="str">
        <x:v>GL.AP.SUPPLIER</x:v>
      </x:c>
      <x:c r="H718" s="3" t="str">
        <x:v>ENG</x:v>
      </x:c>
      <x:c r="I718" s="3" t="str">
        <x:v>V.SOFTWARE</x:v>
      </x:c>
      <x:c r="J718" s="3" t="str">
        <x:v>MAP.ACTUAL.COST.RC.PPL.SW.ENG.V.SOFTWARE.ENG</x:v>
      </x:c>
      <x:c r="K718" s="3" t="str">
        <x:v>OPX.SOFTWARE</x:v>
      </x:c>
      <x:c r="L718" s="3" t="str">
        <x:v>operating</x:v>
      </x:c>
      <x:c r="M718" s="3" t="str">
        <x:v>not_applicable</x:v>
      </x:c>
      <x:c r="N718" s="3" t="str">
        <x:v>not_applicable</x:v>
      </x:c>
      <x:c r="O718" s="3" t="str">
        <x:v>not_applicable</x:v>
      </x:c>
      <x:c r="P718" s="32" t="n">
        <x:v>0</x:v>
      </x:c>
      <x:c r="Q718" s="32" t="n">
        <x:v>450</x:v>
      </x:c>
      <x:c r="R718" s="24" t="n">
        <x:f>P718-Q718</x:f>
        <x:v>-450</x:v>
      </x:c>
      <x:c r="S718" s="18" t="n">
        <x:f>'D03_Accounts'!D23</x:f>
        <x:v>0</x:v>
      </x:c>
      <x:c r="T718" s="24" t="n">
        <x:f>R718*S718</x:f>
        <x:v>0</x:v>
      </x:c>
      <x:c r="U718" s="25" t="str">
        <x:f>'D03_Mappings'!E119</x:f>
        <x:v>ap</x:v>
      </x:c>
      <x:c r="V718" s="24" t="str">
        <x:f>IF(I718="",IF(U718="people","PAYROLL","UNMAPPED"),I718)</x:f>
        <x:v>V.SOFTWARE</x:v>
      </x:c>
      <x:c r="W718" s="24" t="n">
        <x:f>IF(AND(G718="GL.CASH",L718="operating"),Q718,0)</x:f>
        <x:v>0</x:v>
      </x:c>
      <x:c r="X718" s="24" t="n">
        <x:f>IF(AND(G718="GL.CASH",L718="operating"),P718,0)</x:f>
        <x:v>0</x:v>
      </x:c>
      <x:c r="Y718" s="24" t="n">
        <x:f>IF(AND(G718="GL.CASH",L718="investing"),Q718-P718,0)</x:f>
        <x:v>0</x:v>
      </x:c>
      <x:c r="Z718" s="24" t="n">
        <x:f>IF(AND(G718="GL.CASH",L718="financing"),P718,0)</x:f>
        <x:v>0</x:v>
      </x:c>
      <x:c r="AA718" s="24" t="n">
        <x:f>IF(AND(G718="GL.CASH",L718="financing"),Q718,0)</x:f>
        <x:v>0</x:v>
      </x:c>
    </x:row>
    <x:row r="719" ht="25" customHeight="1">
      <x:c r="A719" s="3" t="str">
        <x:v>ACT/SW-M05-P08/4</x:v>
      </x:c>
      <x:c r="B719" s="3" t="str">
        <x:v>SW-M05-P08</x:v>
      </x:c>
      <x:c r="C719" s="16" t="n">
        <x:v>5</x:v>
      </x:c>
      <x:c r="D719" s="30" t="n">
        <x:v>46527</x:v>
      </x:c>
      <x:c r="E719" s="30" t="n">
        <x:v>46508</x:v>
      </x:c>
      <x:c r="F719" s="30" t="n">
        <x:v>46557</x:v>
      </x:c>
      <x:c r="G719" s="3" t="str">
        <x:v>GL.VAT.DOM_LIAB</x:v>
      </x:c>
      <x:c r="H719" s="3" t="str">
        <x:v>ENG</x:v>
      </x:c>
      <x:c r="I719" s="3" t="str">
        <x:v>V.SOFTWARE</x:v>
      </x:c>
      <x:c r="J719" s="3" t="str">
        <x:v>MAP.ACTUAL.COST.RC.PPL.SW.ENG.V.SOFTWARE.ENG</x:v>
      </x:c>
      <x:c r="K719" s="3" t="str">
        <x:v>OPX.SOFTWARE</x:v>
      </x:c>
      <x:c r="L719" s="3" t="str">
        <x:v>operating</x:v>
      </x:c>
      <x:c r="M719" s="3" t="str">
        <x:v>not_applicable</x:v>
      </x:c>
      <x:c r="N719" s="3" t="str">
        <x:v>not_applicable</x:v>
      </x:c>
      <x:c r="O719" s="3" t="str">
        <x:v>not_applicable</x:v>
      </x:c>
      <x:c r="P719" s="32" t="n">
        <x:v>0</x:v>
      </x:c>
      <x:c r="Q719" s="32" t="n">
        <x:v>85.5</x:v>
      </x:c>
      <x:c r="R719" s="24" t="n">
        <x:f>P719-Q719</x:f>
        <x:v>-85.5</x:v>
      </x:c>
      <x:c r="S719" s="18" t="n">
        <x:f>'D03_Accounts'!D29</x:f>
        <x:v>0</x:v>
      </x:c>
      <x:c r="T719" s="24" t="n">
        <x:f>R719*S719</x:f>
        <x:v>0</x:v>
      </x:c>
      <x:c r="U719" s="25" t="str">
        <x:f>'D03_Mappings'!E120</x:f>
        <x:v>tax_liabilities</x:v>
      </x:c>
      <x:c r="V719" s="24" t="str">
        <x:f>IF(I719="",IF(U719="people","PAYROLL","UNMAPPED"),I719)</x:f>
        <x:v>V.SOFTWARE</x:v>
      </x:c>
      <x:c r="W719" s="24" t="n">
        <x:f>IF(AND(G719="GL.CASH",L719="operating"),Q719,0)</x:f>
        <x:v>0</x:v>
      </x:c>
      <x:c r="X719" s="24" t="n">
        <x:f>IF(AND(G719="GL.CASH",L719="operating"),P719,0)</x:f>
        <x:v>0</x:v>
      </x:c>
      <x:c r="Y719" s="24" t="n">
        <x:f>IF(AND(G719="GL.CASH",L719="investing"),Q719-P719,0)</x:f>
        <x:v>0</x:v>
      </x:c>
      <x:c r="Z719" s="24" t="n">
        <x:f>IF(AND(G719="GL.CASH",L719="financing"),P719,0)</x:f>
        <x:v>0</x:v>
      </x:c>
      <x:c r="AA719" s="24" t="n">
        <x:f>IF(AND(G719="GL.CASH",L719="financing"),Q719,0)</x:f>
        <x:v>0</x:v>
      </x:c>
    </x:row>
    <x:row r="720" ht="25" customHeight="1">
      <x:c r="A720" s="3" t="str">
        <x:v>ACT/PAYROLL-M05-P01/1</x:v>
      </x:c>
      <x:c r="B720" s="3" t="str">
        <x:v>PAYROLL-M05-P01</x:v>
      </x:c>
      <x:c r="C720" s="16" t="n">
        <x:v>5</x:v>
      </x:c>
      <x:c r="D720" s="30" t="n">
        <x:v>46535</x:v>
      </x:c>
      <x:c r="E720" s="30" t="n">
        <x:v>46508</x:v>
      </x:c>
      <x:c r="F720" s="30" t="n">
        <x:v>46535</x:v>
      </x:c>
      <x:c r="G720" s="3" t="str">
        <x:v>GL.PEOPLE.SALARY</x:v>
      </x:c>
      <x:c r="H720" s="3" t="str">
        <x:v>MGMT</x:v>
      </x:c>
      <x:c r="I720" s="3" t="str">
        <x:v>PAYROLL</x:v>
      </x:c>
      <x:c r="J720" s="3" t="str">
        <x:v>MAP.ACTUAL.PAYROLL.SALARY.MGMT.PAYROLL.MGMT</x:v>
      </x:c>
      <x:c r="K720" s="3" t="str">
        <x:v>PPL.SALARY</x:v>
      </x:c>
      <x:c r="L720" s="3" t="str">
        <x:v>operating</x:v>
      </x:c>
      <x:c r="M720" s="3" t="str">
        <x:v>recurring</x:v>
      </x:c>
      <x:c r="N720" s="3" t="str">
        <x:v>committed</x:v>
      </x:c>
      <x:c r="O720" s="3" t="str">
        <x:v>fixed</x:v>
      </x:c>
      <x:c r="P720" s="32" t="n">
        <x:v>5433.75</x:v>
      </x:c>
      <x:c r="Q720" s="32" t="n">
        <x:v>0</x:v>
      </x:c>
      <x:c r="R720" s="24" t="n">
        <x:f>P720-Q720</x:f>
        <x:v>5433.75</x:v>
      </x:c>
      <x:c r="S720" s="18" t="n">
        <x:f>'D03_Accounts'!D91</x:f>
        <x:v>1</x:v>
      </x:c>
      <x:c r="T720" s="24" t="n">
        <x:f>R720*S720</x:f>
        <x:v>5433.75</x:v>
      </x:c>
      <x:c r="U720" s="25" t="str">
        <x:f>'D03_Mappings'!E222</x:f>
        <x:v>people</x:v>
      </x:c>
      <x:c r="V720" s="24" t="str">
        <x:f>IF(I720="",IF(U720="people","PAYROLL","UNMAPPED"),I720)</x:f>
        <x:v>PAYROLL</x:v>
      </x:c>
      <x:c r="W720" s="24" t="n">
        <x:f>IF(AND(G720="GL.CASH",L720="operating"),Q720,0)</x:f>
        <x:v>0</x:v>
      </x:c>
      <x:c r="X720" s="24" t="n">
        <x:f>IF(AND(G720="GL.CASH",L720="operating"),P720,0)</x:f>
        <x:v>0</x:v>
      </x:c>
      <x:c r="Y720" s="24" t="n">
        <x:f>IF(AND(G720="GL.CASH",L720="investing"),Q720-P720,0)</x:f>
        <x:v>0</x:v>
      </x:c>
      <x:c r="Z720" s="24" t="n">
        <x:f>IF(AND(G720="GL.CASH",L720="financing"),P720,0)</x:f>
        <x:v>0</x:v>
      </x:c>
      <x:c r="AA720" s="24" t="n">
        <x:f>IF(AND(G720="GL.CASH",L720="financing"),Q720,0)</x:f>
        <x:v>0</x:v>
      </x:c>
    </x:row>
    <x:row r="721" ht="25" customHeight="1">
      <x:c r="A721" s="3" t="str">
        <x:v>ACT/PAYROLL-M05-P01/2</x:v>
      </x:c>
      <x:c r="B721" s="3" t="str">
        <x:v>PAYROLL-M05-P01</x:v>
      </x:c>
      <x:c r="C721" s="16" t="n">
        <x:v>5</x:v>
      </x:c>
      <x:c r="D721" s="30" t="n">
        <x:v>46535</x:v>
      </x:c>
      <x:c r="E721" s="30" t="n">
        <x:v>46508</x:v>
      </x:c>
      <x:c r="F721" s="30" t="n">
        <x:v>46535</x:v>
      </x:c>
      <x:c r="G721" s="3" t="str">
        <x:v>GL.CASH</x:v>
      </x:c>
      <x:c r="H721" s="3" t="str">
        <x:v>MGMT</x:v>
      </x:c>
      <x:c r="I721" s="3" t="str">
        <x:v>PAYROLL</x:v>
      </x:c>
      <x:c r="J721" s="3" t="str">
        <x:v>MAP.ACTUAL.PAYROLL.SALARY.MGMT.PAYROLL.MGMT</x:v>
      </x:c>
      <x:c r="K721" s="3" t="str">
        <x:v>PPL.SALARY</x:v>
      </x:c>
      <x:c r="L721" s="3" t="str">
        <x:v>operating</x:v>
      </x:c>
      <x:c r="M721" s="3" t="str">
        <x:v>not_applicable</x:v>
      </x:c>
      <x:c r="N721" s="3" t="str">
        <x:v>not_applicable</x:v>
      </x:c>
      <x:c r="O721" s="3" t="str">
        <x:v>not_applicable</x:v>
      </x:c>
      <x:c r="P721" s="32" t="n">
        <x:v>0</x:v>
      </x:c>
      <x:c r="Q721" s="32" t="n">
        <x:v>5433.75</x:v>
      </x:c>
      <x:c r="R721" s="24" t="n">
        <x:f>P721-Q721</x:f>
        <x:v>-5433.75</x:v>
      </x:c>
      <x:c r="S721" s="18" t="n">
        <x:f>'D03_Accounts'!D11</x:f>
        <x:v>0</x:v>
      </x:c>
      <x:c r="T721" s="24" t="n">
        <x:f>R721*S721</x:f>
        <x:v>0</x:v>
      </x:c>
      <x:c r="U721" s="25" t="str">
        <x:f>'D03_Mappings'!E223</x:f>
        <x:v>cash</x:v>
      </x:c>
      <x:c r="V721" s="24" t="str">
        <x:f>IF(I721="",IF(U721="people","PAYROLL","UNMAPPED"),I721)</x:f>
        <x:v>PAYROLL</x:v>
      </x:c>
      <x:c r="W721" s="24" t="n">
        <x:f>IF(AND(G721="GL.CASH",L721="operating"),Q721,0)</x:f>
        <x:v>5433.75</x:v>
      </x:c>
      <x:c r="X721" s="24" t="n">
        <x:f>IF(AND(G721="GL.CASH",L721="operating"),P721,0)</x:f>
        <x:v>0</x:v>
      </x:c>
      <x:c r="Y721" s="24" t="n">
        <x:f>IF(AND(G721="GL.CASH",L721="investing"),Q721-P721,0)</x:f>
        <x:v>0</x:v>
      </x:c>
      <x:c r="Z721" s="24" t="n">
        <x:f>IF(AND(G721="GL.CASH",L721="financing"),P721,0)</x:f>
        <x:v>0</x:v>
      </x:c>
      <x:c r="AA721" s="24" t="n">
        <x:f>IF(AND(G721="GL.CASH",L721="financing"),Q721,0)</x:f>
        <x:v>0</x:v>
      </x:c>
    </x:row>
    <x:row r="722" ht="25" customHeight="1">
      <x:c r="A722" s="3" t="str">
        <x:v>ACT/PAYROLL-M05-P02/1</x:v>
      </x:c>
      <x:c r="B722" s="3" t="str">
        <x:v>PAYROLL-M05-P02</x:v>
      </x:c>
      <x:c r="C722" s="16" t="n">
        <x:v>5</x:v>
      </x:c>
      <x:c r="D722" s="30" t="n">
        <x:v>46535</x:v>
      </x:c>
      <x:c r="E722" s="30" t="n">
        <x:v>46508</x:v>
      </x:c>
      <x:c r="F722" s="30" t="n">
        <x:v>46535</x:v>
      </x:c>
      <x:c r="G722" s="3" t="str">
        <x:v>GL.PEOPLE.SALARY</x:v>
      </x:c>
      <x:c r="H722" s="3" t="str">
        <x:v>ENG</x:v>
      </x:c>
      <x:c r="I722" s="3" t="str">
        <x:v>PAYROLL</x:v>
      </x:c>
      <x:c r="J722" s="3" t="str">
        <x:v>MAP.ACTUAL.PAYROLL.SALARY.ENG.PAYROLL.ENG</x:v>
      </x:c>
      <x:c r="K722" s="3" t="str">
        <x:v>PPL.SALARY</x:v>
      </x:c>
      <x:c r="L722" s="3" t="str">
        <x:v>operating</x:v>
      </x:c>
      <x:c r="M722" s="3" t="str">
        <x:v>recurring</x:v>
      </x:c>
      <x:c r="N722" s="3" t="str">
        <x:v>committed</x:v>
      </x:c>
      <x:c r="O722" s="3" t="str">
        <x:v>fixed</x:v>
      </x:c>
      <x:c r="P722" s="32" t="n">
        <x:v>5433.75</x:v>
      </x:c>
      <x:c r="Q722" s="32" t="n">
        <x:v>0</x:v>
      </x:c>
      <x:c r="R722" s="24" t="n">
        <x:f>P722-Q722</x:f>
        <x:v>5433.75</x:v>
      </x:c>
      <x:c r="S722" s="18" t="n">
        <x:f>'D03_Accounts'!D91</x:f>
        <x:v>1</x:v>
      </x:c>
      <x:c r="T722" s="24" t="n">
        <x:f>R722*S722</x:f>
        <x:v>5433.75</x:v>
      </x:c>
      <x:c r="U722" s="25" t="str">
        <x:f>'D03_Mappings'!E220</x:f>
        <x:v>people</x:v>
      </x:c>
      <x:c r="V722" s="24" t="str">
        <x:f>IF(I722="",IF(U722="people","PAYROLL","UNMAPPED"),I722)</x:f>
        <x:v>PAYROLL</x:v>
      </x:c>
      <x:c r="W722" s="24" t="n">
        <x:f>IF(AND(G722="GL.CASH",L722="operating"),Q722,0)</x:f>
        <x:v>0</x:v>
      </x:c>
      <x:c r="X722" s="24" t="n">
        <x:f>IF(AND(G722="GL.CASH",L722="operating"),P722,0)</x:f>
        <x:v>0</x:v>
      </x:c>
      <x:c r="Y722" s="24" t="n">
        <x:f>IF(AND(G722="GL.CASH",L722="investing"),Q722-P722,0)</x:f>
        <x:v>0</x:v>
      </x:c>
      <x:c r="Z722" s="24" t="n">
        <x:f>IF(AND(G722="GL.CASH",L722="financing"),P722,0)</x:f>
        <x:v>0</x:v>
      </x:c>
      <x:c r="AA722" s="24" t="n">
        <x:f>IF(AND(G722="GL.CASH",L722="financing"),Q722,0)</x:f>
        <x:v>0</x:v>
      </x:c>
    </x:row>
    <x:row r="723" ht="25" customHeight="1">
      <x:c r="A723" s="3" t="str">
        <x:v>ACT/PAYROLL-M05-P02/2</x:v>
      </x:c>
      <x:c r="B723" s="3" t="str">
        <x:v>PAYROLL-M05-P02</x:v>
      </x:c>
      <x:c r="C723" s="16" t="n">
        <x:v>5</x:v>
      </x:c>
      <x:c r="D723" s="30" t="n">
        <x:v>46535</x:v>
      </x:c>
      <x:c r="E723" s="30" t="n">
        <x:v>46508</x:v>
      </x:c>
      <x:c r="F723" s="30" t="n">
        <x:v>46535</x:v>
      </x:c>
      <x:c r="G723" s="3" t="str">
        <x:v>GL.CASH</x:v>
      </x:c>
      <x:c r="H723" s="3" t="str">
        <x:v>ENG</x:v>
      </x:c>
      <x:c r="I723" s="3" t="str">
        <x:v>PAYROLL</x:v>
      </x:c>
      <x:c r="J723" s="3" t="str">
        <x:v>MAP.ACTUAL.PAYROLL.SALARY.ENG.PAYROLL.ENG</x:v>
      </x:c>
      <x:c r="K723" s="3" t="str">
        <x:v>PPL.SALARY</x:v>
      </x:c>
      <x:c r="L723" s="3" t="str">
        <x:v>operating</x:v>
      </x:c>
      <x:c r="M723" s="3" t="str">
        <x:v>not_applicable</x:v>
      </x:c>
      <x:c r="N723" s="3" t="str">
        <x:v>not_applicable</x:v>
      </x:c>
      <x:c r="O723" s="3" t="str">
        <x:v>not_applicable</x:v>
      </x:c>
      <x:c r="P723" s="32" t="n">
        <x:v>0</x:v>
      </x:c>
      <x:c r="Q723" s="32" t="n">
        <x:v>5433.75</x:v>
      </x:c>
      <x:c r="R723" s="24" t="n">
        <x:f>P723-Q723</x:f>
        <x:v>-5433.75</x:v>
      </x:c>
      <x:c r="S723" s="18" t="n">
        <x:f>'D03_Accounts'!D11</x:f>
        <x:v>0</x:v>
      </x:c>
      <x:c r="T723" s="24" t="n">
        <x:f>R723*S723</x:f>
        <x:v>0</x:v>
      </x:c>
      <x:c r="U723" s="25" t="str">
        <x:f>'D03_Mappings'!E221</x:f>
        <x:v>cash</x:v>
      </x:c>
      <x:c r="V723" s="24" t="str">
        <x:f>IF(I723="",IF(U723="people","PAYROLL","UNMAPPED"),I723)</x:f>
        <x:v>PAYROLL</x:v>
      </x:c>
      <x:c r="W723" s="24" t="n">
        <x:f>IF(AND(G723="GL.CASH",L723="operating"),Q723,0)</x:f>
        <x:v>5433.75</x:v>
      </x:c>
      <x:c r="X723" s="24" t="n">
        <x:f>IF(AND(G723="GL.CASH",L723="operating"),P723,0)</x:f>
        <x:v>0</x:v>
      </x:c>
      <x:c r="Y723" s="24" t="n">
        <x:f>IF(AND(G723="GL.CASH",L723="investing"),Q723-P723,0)</x:f>
        <x:v>0</x:v>
      </x:c>
      <x:c r="Z723" s="24" t="n">
        <x:f>IF(AND(G723="GL.CASH",L723="financing"),P723,0)</x:f>
        <x:v>0</x:v>
      </x:c>
      <x:c r="AA723" s="24" t="n">
        <x:f>IF(AND(G723="GL.CASH",L723="financing"),Q723,0)</x:f>
        <x:v>0</x:v>
      </x:c>
    </x:row>
    <x:row r="724" ht="25" customHeight="1">
      <x:c r="A724" s="3" t="str">
        <x:v>ACT/PAYROLL-M05-P03/1</x:v>
      </x:c>
      <x:c r="B724" s="3" t="str">
        <x:v>PAYROLL-M05-P03</x:v>
      </x:c>
      <x:c r="C724" s="16" t="n">
        <x:v>5</x:v>
      </x:c>
      <x:c r="D724" s="30" t="n">
        <x:v>46535</x:v>
      </x:c>
      <x:c r="E724" s="30" t="n">
        <x:v>46508</x:v>
      </x:c>
      <x:c r="F724" s="30" t="n">
        <x:v>46535</x:v>
      </x:c>
      <x:c r="G724" s="3" t="str">
        <x:v>GL.PEOPLE.SALARY</x:v>
      </x:c>
      <x:c r="H724" s="3" t="str">
        <x:v>ENG</x:v>
      </x:c>
      <x:c r="I724" s="3" t="str">
        <x:v>PAYROLL</x:v>
      </x:c>
      <x:c r="J724" s="3" t="str">
        <x:v>MAP.ACTUAL.PAYROLL.SALARY.ENG.PAYROLL.ENG</x:v>
      </x:c>
      <x:c r="K724" s="3" t="str">
        <x:v>PPL.SALARY</x:v>
      </x:c>
      <x:c r="L724" s="3" t="str">
        <x:v>operating</x:v>
      </x:c>
      <x:c r="M724" s="3" t="str">
        <x:v>recurring</x:v>
      </x:c>
      <x:c r="N724" s="3" t="str">
        <x:v>committed</x:v>
      </x:c>
      <x:c r="O724" s="3" t="str">
        <x:v>fixed</x:v>
      </x:c>
      <x:c r="P724" s="32" t="n">
        <x:v>7762.5</x:v>
      </x:c>
      <x:c r="Q724" s="32" t="n">
        <x:v>0</x:v>
      </x:c>
      <x:c r="R724" s="24" t="n">
        <x:f>P724-Q724</x:f>
        <x:v>7762.5</x:v>
      </x:c>
      <x:c r="S724" s="18" t="n">
        <x:f>'D03_Accounts'!D91</x:f>
        <x:v>1</x:v>
      </x:c>
      <x:c r="T724" s="24" t="n">
        <x:f>R724*S724</x:f>
        <x:v>7762.5</x:v>
      </x:c>
      <x:c r="U724" s="25" t="str">
        <x:f>'D03_Mappings'!E220</x:f>
        <x:v>people</x:v>
      </x:c>
      <x:c r="V724" s="24" t="str">
        <x:f>IF(I724="",IF(U724="people","PAYROLL","UNMAPPED"),I724)</x:f>
        <x:v>PAYROLL</x:v>
      </x:c>
      <x:c r="W724" s="24" t="n">
        <x:f>IF(AND(G724="GL.CASH",L724="operating"),Q724,0)</x:f>
        <x:v>0</x:v>
      </x:c>
      <x:c r="X724" s="24" t="n">
        <x:f>IF(AND(G724="GL.CASH",L724="operating"),P724,0)</x:f>
        <x:v>0</x:v>
      </x:c>
      <x:c r="Y724" s="24" t="n">
        <x:f>IF(AND(G724="GL.CASH",L724="investing"),Q724-P724,0)</x:f>
        <x:v>0</x:v>
      </x:c>
      <x:c r="Z724" s="24" t="n">
        <x:f>IF(AND(G724="GL.CASH",L724="financing"),P724,0)</x:f>
        <x:v>0</x:v>
      </x:c>
      <x:c r="AA724" s="24" t="n">
        <x:f>IF(AND(G724="GL.CASH",L724="financing"),Q724,0)</x:f>
        <x:v>0</x:v>
      </x:c>
    </x:row>
    <x:row r="725" ht="25" customHeight="1">
      <x:c r="A725" s="3" t="str">
        <x:v>ACT/PAYROLL-M05-P03/2</x:v>
      </x:c>
      <x:c r="B725" s="3" t="str">
        <x:v>PAYROLL-M05-P03</x:v>
      </x:c>
      <x:c r="C725" s="16" t="n">
        <x:v>5</x:v>
      </x:c>
      <x:c r="D725" s="30" t="n">
        <x:v>46535</x:v>
      </x:c>
      <x:c r="E725" s="30" t="n">
        <x:v>46508</x:v>
      </x:c>
      <x:c r="F725" s="30" t="n">
        <x:v>46535</x:v>
      </x:c>
      <x:c r="G725" s="3" t="str">
        <x:v>GL.CASH</x:v>
      </x:c>
      <x:c r="H725" s="3" t="str">
        <x:v>ENG</x:v>
      </x:c>
      <x:c r="I725" s="3" t="str">
        <x:v>PAYROLL</x:v>
      </x:c>
      <x:c r="J725" s="3" t="str">
        <x:v>MAP.ACTUAL.PAYROLL.SALARY.ENG.PAYROLL.ENG</x:v>
      </x:c>
      <x:c r="K725" s="3" t="str">
        <x:v>PPL.SALARY</x:v>
      </x:c>
      <x:c r="L725" s="3" t="str">
        <x:v>operating</x:v>
      </x:c>
      <x:c r="M725" s="3" t="str">
        <x:v>not_applicable</x:v>
      </x:c>
      <x:c r="N725" s="3" t="str">
        <x:v>not_applicable</x:v>
      </x:c>
      <x:c r="O725" s="3" t="str">
        <x:v>not_applicable</x:v>
      </x:c>
      <x:c r="P725" s="32" t="n">
        <x:v>0</x:v>
      </x:c>
      <x:c r="Q725" s="32" t="n">
        <x:v>7762.5</x:v>
      </x:c>
      <x:c r="R725" s="24" t="n">
        <x:f>P725-Q725</x:f>
        <x:v>-7762.5</x:v>
      </x:c>
      <x:c r="S725" s="18" t="n">
        <x:f>'D03_Accounts'!D11</x:f>
        <x:v>0</x:v>
      </x:c>
      <x:c r="T725" s="24" t="n">
        <x:f>R725*S725</x:f>
        <x:v>0</x:v>
      </x:c>
      <x:c r="U725" s="25" t="str">
        <x:f>'D03_Mappings'!E221</x:f>
        <x:v>cash</x:v>
      </x:c>
      <x:c r="V725" s="24" t="str">
        <x:f>IF(I725="",IF(U725="people","PAYROLL","UNMAPPED"),I725)</x:f>
        <x:v>PAYROLL</x:v>
      </x:c>
      <x:c r="W725" s="24" t="n">
        <x:f>IF(AND(G725="GL.CASH",L725="operating"),Q725,0)</x:f>
        <x:v>7762.5</x:v>
      </x:c>
      <x:c r="X725" s="24" t="n">
        <x:f>IF(AND(G725="GL.CASH",L725="operating"),P725,0)</x:f>
        <x:v>0</x:v>
      </x:c>
      <x:c r="Y725" s="24" t="n">
        <x:f>IF(AND(G725="GL.CASH",L725="investing"),Q725-P725,0)</x:f>
        <x:v>0</x:v>
      </x:c>
      <x:c r="Z725" s="24" t="n">
        <x:f>IF(AND(G725="GL.CASH",L725="financing"),P725,0)</x:f>
        <x:v>0</x:v>
      </x:c>
      <x:c r="AA725" s="24" t="n">
        <x:f>IF(AND(G725="GL.CASH",L725="financing"),Q725,0)</x:f>
        <x:v>0</x:v>
      </x:c>
    </x:row>
    <x:row r="726" ht="25" customHeight="1">
      <x:c r="A726" s="3" t="str">
        <x:v>ACT/PAYROLL-M05-P03/3</x:v>
      </x:c>
      <x:c r="B726" s="3" t="str">
        <x:v>PAYROLL-M05-P03</x:v>
      </x:c>
      <x:c r="C726" s="16" t="n">
        <x:v>5</x:v>
      </x:c>
      <x:c r="D726" s="30" t="n">
        <x:v>46535</x:v>
      </x:c>
      <x:c r="E726" s="30" t="n">
        <x:v>46508</x:v>
      </x:c>
      <x:c r="F726" s="30" t="n">
        <x:v>46535</x:v>
      </x:c>
      <x:c r="G726" s="3" t="str">
        <x:v>GL.PEOPLE.RV</x:v>
      </x:c>
      <x:c r="H726" s="3" t="str">
        <x:v>ENG</x:v>
      </x:c>
      <x:c r="I726" s="3" t="str">
        <x:v>PAYROLL</x:v>
      </x:c>
      <x:c r="J726" s="3" t="str">
        <x:v>MAP.ACTUAL.PAYROLL.RV.ENG.PAYROLL.ENG</x:v>
      </x:c>
      <x:c r="K726" s="3" t="str">
        <x:v>PPL.RV</x:v>
      </x:c>
      <x:c r="L726" s="3" t="str">
        <x:v>operating</x:v>
      </x:c>
      <x:c r="M726" s="3" t="str">
        <x:v>recurring</x:v>
      </x:c>
      <x:c r="N726" s="3" t="str">
        <x:v>committed</x:v>
      </x:c>
      <x:c r="O726" s="3" t="str">
        <x:v>fixed</x:v>
      </x:c>
      <x:c r="P726" s="32" t="n">
        <x:v>721.91</x:v>
      </x:c>
      <x:c r="Q726" s="32" t="n">
        <x:v>0</x:v>
      </x:c>
      <x:c r="R726" s="24" t="n">
        <x:f>P726-Q726</x:f>
        <x:v>721.91</x:v>
      </x:c>
      <x:c r="S726" s="18" t="n">
        <x:f>'D03_Accounts'!D92</x:f>
        <x:v>1</x:v>
      </x:c>
      <x:c r="T726" s="24" t="n">
        <x:f>R726*S726</x:f>
        <x:v>721.91</x:v>
      </x:c>
      <x:c r="U726" s="25" t="str">
        <x:f>'D03_Mappings'!E210</x:f>
        <x:v>people</x:v>
      </x:c>
      <x:c r="V726" s="24" t="str">
        <x:f>IF(I726="",IF(U726="people","PAYROLL","UNMAPPED"),I726)</x:f>
        <x:v>PAYROLL</x:v>
      </x:c>
      <x:c r="W726" s="24" t="n">
        <x:f>IF(AND(G726="GL.CASH",L726="operating"),Q726,0)</x:f>
        <x:v>0</x:v>
      </x:c>
      <x:c r="X726" s="24" t="n">
        <x:f>IF(AND(G726="GL.CASH",L726="operating"),P726,0)</x:f>
        <x:v>0</x:v>
      </x:c>
      <x:c r="Y726" s="24" t="n">
        <x:f>IF(AND(G726="GL.CASH",L726="investing"),Q726-P726,0)</x:f>
        <x:v>0</x:v>
      </x:c>
      <x:c r="Z726" s="24" t="n">
        <x:f>IF(AND(G726="GL.CASH",L726="financing"),P726,0)</x:f>
        <x:v>0</x:v>
      </x:c>
      <x:c r="AA726" s="24" t="n">
        <x:f>IF(AND(G726="GL.CASH",L726="financing"),Q726,0)</x:f>
        <x:v>0</x:v>
      </x:c>
    </x:row>
    <x:row r="727" ht="25" customHeight="1">
      <x:c r="A727" s="3" t="str">
        <x:v>ACT/PAYROLL-M05-P03/4</x:v>
      </x:c>
      <x:c r="B727" s="3" t="str">
        <x:v>PAYROLL-M05-P03</x:v>
      </x:c>
      <x:c r="C727" s="16" t="n">
        <x:v>5</x:v>
      </x:c>
      <x:c r="D727" s="30" t="n">
        <x:v>46535</x:v>
      </x:c>
      <x:c r="E727" s="30" t="n">
        <x:v>46508</x:v>
      </x:c>
      <x:c r="F727" s="30" t="n">
        <x:v>46535</x:v>
      </x:c>
      <x:c r="G727" s="3" t="str">
        <x:v>GL.CASH</x:v>
      </x:c>
      <x:c r="H727" s="3" t="str">
        <x:v>ENG</x:v>
      </x:c>
      <x:c r="I727" s="3" t="str">
        <x:v>PAYROLL</x:v>
      </x:c>
      <x:c r="J727" s="3" t="str">
        <x:v>MAP.ACTUAL.PAYROLL.RV.ENG.PAYROLL.ENG</x:v>
      </x:c>
      <x:c r="K727" s="3" t="str">
        <x:v>PPL.RV</x:v>
      </x:c>
      <x:c r="L727" s="3" t="str">
        <x:v>operating</x:v>
      </x:c>
      <x:c r="M727" s="3" t="str">
        <x:v>not_applicable</x:v>
      </x:c>
      <x:c r="N727" s="3" t="str">
        <x:v>not_applicable</x:v>
      </x:c>
      <x:c r="O727" s="3" t="str">
        <x:v>not_applicable</x:v>
      </x:c>
      <x:c r="P727" s="32" t="n">
        <x:v>0</x:v>
      </x:c>
      <x:c r="Q727" s="32" t="n">
        <x:v>721.91</x:v>
      </x:c>
      <x:c r="R727" s="24" t="n">
        <x:f>P727-Q727</x:f>
        <x:v>-721.91</x:v>
      </x:c>
      <x:c r="S727" s="18" t="n">
        <x:f>'D03_Accounts'!D11</x:f>
        <x:v>0</x:v>
      </x:c>
      <x:c r="T727" s="24" t="n">
        <x:f>R727*S727</x:f>
        <x:v>0</x:v>
      </x:c>
      <x:c r="U727" s="25" t="str">
        <x:f>'D03_Mappings'!E211</x:f>
        <x:v>cash</x:v>
      </x:c>
      <x:c r="V727" s="24" t="str">
        <x:f>IF(I727="",IF(U727="people","PAYROLL","UNMAPPED"),I727)</x:f>
        <x:v>PAYROLL</x:v>
      </x:c>
      <x:c r="W727" s="24" t="n">
        <x:f>IF(AND(G727="GL.CASH",L727="operating"),Q727,0)</x:f>
        <x:v>721.91</x:v>
      </x:c>
      <x:c r="X727" s="24" t="n">
        <x:f>IF(AND(G727="GL.CASH",L727="operating"),P727,0)</x:f>
        <x:v>0</x:v>
      </x:c>
      <x:c r="Y727" s="24" t="n">
        <x:f>IF(AND(G727="GL.CASH",L727="investing"),Q727-P727,0)</x:f>
        <x:v>0</x:v>
      </x:c>
      <x:c r="Z727" s="24" t="n">
        <x:f>IF(AND(G727="GL.CASH",L727="financing"),P727,0)</x:f>
        <x:v>0</x:v>
      </x:c>
      <x:c r="AA727" s="24" t="n">
        <x:f>IF(AND(G727="GL.CASH",L727="financing"),Q727,0)</x:f>
        <x:v>0</x:v>
      </x:c>
    </x:row>
    <x:row r="728" ht="25" customHeight="1">
      <x:c r="A728" s="3" t="str">
        <x:v>ACT/PAYROLL-M05-P03/5</x:v>
      </x:c>
      <x:c r="B728" s="3" t="str">
        <x:v>PAYROLL-M05-P03</x:v>
      </x:c>
      <x:c r="C728" s="16" t="n">
        <x:v>5</x:v>
      </x:c>
      <x:c r="D728" s="30" t="n">
        <x:v>46535</x:v>
      </x:c>
      <x:c r="E728" s="30" t="n">
        <x:v>46508</x:v>
      </x:c>
      <x:c r="F728" s="30" t="n">
        <x:v>46535</x:v>
      </x:c>
      <x:c r="G728" s="3" t="str">
        <x:v>GL.PEOPLE.AV</x:v>
      </x:c>
      <x:c r="H728" s="3" t="str">
        <x:v>ENG</x:v>
      </x:c>
      <x:c r="I728" s="3" t="str">
        <x:v>PAYROLL</x:v>
      </x:c>
      <x:c r="J728" s="3" t="str">
        <x:v>MAP.ACTUAL.PAYROLL.AV.ENG.PAYROLL.ENG</x:v>
      </x:c>
      <x:c r="K728" s="3" t="str">
        <x:v>PPL.AV</x:v>
      </x:c>
      <x:c r="L728" s="3" t="str">
        <x:v>operating</x:v>
      </x:c>
      <x:c r="M728" s="3" t="str">
        <x:v>recurring</x:v>
      </x:c>
      <x:c r="N728" s="3" t="str">
        <x:v>committed</x:v>
      </x:c>
      <x:c r="O728" s="3" t="str">
        <x:v>fixed</x:v>
      </x:c>
      <x:c r="P728" s="32" t="n">
        <x:v>100.91</x:v>
      </x:c>
      <x:c r="Q728" s="32" t="n">
        <x:v>0</x:v>
      </x:c>
      <x:c r="R728" s="24" t="n">
        <x:f>P728-Q728</x:f>
        <x:v>100.91</x:v>
      </x:c>
      <x:c r="S728" s="18" t="n">
        <x:f>'D03_Accounts'!D93</x:f>
        <x:v>1</x:v>
      </x:c>
      <x:c r="T728" s="24" t="n">
        <x:f>R728*S728</x:f>
        <x:v>100.91</x:v>
      </x:c>
      <x:c r="U728" s="25" t="str">
        <x:f>'D03_Mappings'!E160</x:f>
        <x:v>people</x:v>
      </x:c>
      <x:c r="V728" s="24" t="str">
        <x:f>IF(I728="",IF(U728="people","PAYROLL","UNMAPPED"),I728)</x:f>
        <x:v>PAYROLL</x:v>
      </x:c>
      <x:c r="W728" s="24" t="n">
        <x:f>IF(AND(G728="GL.CASH",L728="operating"),Q728,0)</x:f>
        <x:v>0</x:v>
      </x:c>
      <x:c r="X728" s="24" t="n">
        <x:f>IF(AND(G728="GL.CASH",L728="operating"),P728,0)</x:f>
        <x:v>0</x:v>
      </x:c>
      <x:c r="Y728" s="24" t="n">
        <x:f>IF(AND(G728="GL.CASH",L728="investing"),Q728-P728,0)</x:f>
        <x:v>0</x:v>
      </x:c>
      <x:c r="Z728" s="24" t="n">
        <x:f>IF(AND(G728="GL.CASH",L728="financing"),P728,0)</x:f>
        <x:v>0</x:v>
      </x:c>
      <x:c r="AA728" s="24" t="n">
        <x:f>IF(AND(G728="GL.CASH",L728="financing"),Q728,0)</x:f>
        <x:v>0</x:v>
      </x:c>
    </x:row>
    <x:row r="729" ht="25" customHeight="1">
      <x:c r="A729" s="3" t="str">
        <x:v>ACT/PAYROLL-M05-P03/6</x:v>
      </x:c>
      <x:c r="B729" s="3" t="str">
        <x:v>PAYROLL-M05-P03</x:v>
      </x:c>
      <x:c r="C729" s="16" t="n">
        <x:v>5</x:v>
      </x:c>
      <x:c r="D729" s="30" t="n">
        <x:v>46535</x:v>
      </x:c>
      <x:c r="E729" s="30" t="n">
        <x:v>46508</x:v>
      </x:c>
      <x:c r="F729" s="30" t="n">
        <x:v>46535</x:v>
      </x:c>
      <x:c r="G729" s="3" t="str">
        <x:v>GL.CASH</x:v>
      </x:c>
      <x:c r="H729" s="3" t="str">
        <x:v>ENG</x:v>
      </x:c>
      <x:c r="I729" s="3" t="str">
        <x:v>PAYROLL</x:v>
      </x:c>
      <x:c r="J729" s="3" t="str">
        <x:v>MAP.ACTUAL.PAYROLL.AV.ENG.PAYROLL.ENG</x:v>
      </x:c>
      <x:c r="K729" s="3" t="str">
        <x:v>PPL.AV</x:v>
      </x:c>
      <x:c r="L729" s="3" t="str">
        <x:v>operating</x:v>
      </x:c>
      <x:c r="M729" s="3" t="str">
        <x:v>not_applicable</x:v>
      </x:c>
      <x:c r="N729" s="3" t="str">
        <x:v>not_applicable</x:v>
      </x:c>
      <x:c r="O729" s="3" t="str">
        <x:v>not_applicable</x:v>
      </x:c>
      <x:c r="P729" s="32" t="n">
        <x:v>0</x:v>
      </x:c>
      <x:c r="Q729" s="32" t="n">
        <x:v>100.91</x:v>
      </x:c>
      <x:c r="R729" s="24" t="n">
        <x:f>P729-Q729</x:f>
        <x:v>-100.91</x:v>
      </x:c>
      <x:c r="S729" s="18" t="n">
        <x:f>'D03_Accounts'!D11</x:f>
        <x:v>0</x:v>
      </x:c>
      <x:c r="T729" s="24" t="n">
        <x:f>R729*S729</x:f>
        <x:v>0</x:v>
      </x:c>
      <x:c r="U729" s="25" t="str">
        <x:f>'D03_Mappings'!E161</x:f>
        <x:v>cash</x:v>
      </x:c>
      <x:c r="V729" s="24" t="str">
        <x:f>IF(I729="",IF(U729="people","PAYROLL","UNMAPPED"),I729)</x:f>
        <x:v>PAYROLL</x:v>
      </x:c>
      <x:c r="W729" s="24" t="n">
        <x:f>IF(AND(G729="GL.CASH",L729="operating"),Q729,0)</x:f>
        <x:v>100.91</x:v>
      </x:c>
      <x:c r="X729" s="24" t="n">
        <x:f>IF(AND(G729="GL.CASH",L729="operating"),P729,0)</x:f>
        <x:v>0</x:v>
      </x:c>
      <x:c r="Y729" s="24" t="n">
        <x:f>IF(AND(G729="GL.CASH",L729="investing"),Q729-P729,0)</x:f>
        <x:v>0</x:v>
      </x:c>
      <x:c r="Z729" s="24" t="n">
        <x:f>IF(AND(G729="GL.CASH",L729="financing"),P729,0)</x:f>
        <x:v>0</x:v>
      </x:c>
      <x:c r="AA729" s="24" t="n">
        <x:f>IF(AND(G729="GL.CASH",L729="financing"),Q729,0)</x:f>
        <x:v>0</x:v>
      </x:c>
    </x:row>
    <x:row r="730" ht="25" customHeight="1">
      <x:c r="A730" s="3" t="str">
        <x:v>ACT/PAYROLL-M05-P03/7</x:v>
      </x:c>
      <x:c r="B730" s="3" t="str">
        <x:v>PAYROLL-M05-P03</x:v>
      </x:c>
      <x:c r="C730" s="16" t="n">
        <x:v>5</x:v>
      </x:c>
      <x:c r="D730" s="30" t="n">
        <x:v>46535</x:v>
      </x:c>
      <x:c r="E730" s="30" t="n">
        <x:v>46508</x:v>
      </x:c>
      <x:c r="F730" s="30" t="n">
        <x:v>46535</x:v>
      </x:c>
      <x:c r="G730" s="3" t="str">
        <x:v>GL.PEOPLE.KV</x:v>
      </x:c>
      <x:c r="H730" s="3" t="str">
        <x:v>ENG</x:v>
      </x:c>
      <x:c r="I730" s="3" t="str">
        <x:v>PAYROLL</x:v>
      </x:c>
      <x:c r="J730" s="3" t="str">
        <x:v>MAP.ACTUAL.PAYROLL.KV.ENG.PAYROLL.ENG</x:v>
      </x:c>
      <x:c r="K730" s="3" t="str">
        <x:v>PPL.KV</x:v>
      </x:c>
      <x:c r="L730" s="3" t="str">
        <x:v>operating</x:v>
      </x:c>
      <x:c r="M730" s="3" t="str">
        <x:v>recurring</x:v>
      </x:c>
      <x:c r="N730" s="3" t="str">
        <x:v>committed</x:v>
      </x:c>
      <x:c r="O730" s="3" t="str">
        <x:v>fixed</x:v>
      </x:c>
      <x:c r="P730" s="32" t="n">
        <x:v>564.19</x:v>
      </x:c>
      <x:c r="Q730" s="32" t="n">
        <x:v>0</x:v>
      </x:c>
      <x:c r="R730" s="24" t="n">
        <x:f>P730-Q730</x:f>
        <x:v>564.19</x:v>
      </x:c>
      <x:c r="S730" s="18" t="n">
        <x:f>'D03_Accounts'!D94</x:f>
        <x:v>1</x:v>
      </x:c>
      <x:c r="T730" s="24" t="n">
        <x:f>R730*S730</x:f>
        <x:v>564.19</x:v>
      </x:c>
      <x:c r="U730" s="25" t="str">
        <x:f>'D03_Mappings'!E190</x:f>
        <x:v>people</x:v>
      </x:c>
      <x:c r="V730" s="24" t="str">
        <x:f>IF(I730="",IF(U730="people","PAYROLL","UNMAPPED"),I730)</x:f>
        <x:v>PAYROLL</x:v>
      </x:c>
      <x:c r="W730" s="24" t="n">
        <x:f>IF(AND(G730="GL.CASH",L730="operating"),Q730,0)</x:f>
        <x:v>0</x:v>
      </x:c>
      <x:c r="X730" s="24" t="n">
        <x:f>IF(AND(G730="GL.CASH",L730="operating"),P730,0)</x:f>
        <x:v>0</x:v>
      </x:c>
      <x:c r="Y730" s="24" t="n">
        <x:f>IF(AND(G730="GL.CASH",L730="investing"),Q730-P730,0)</x:f>
        <x:v>0</x:v>
      </x:c>
      <x:c r="Z730" s="24" t="n">
        <x:f>IF(AND(G730="GL.CASH",L730="financing"),P730,0)</x:f>
        <x:v>0</x:v>
      </x:c>
      <x:c r="AA730" s="24" t="n">
        <x:f>IF(AND(G730="GL.CASH",L730="financing"),Q730,0)</x:f>
        <x:v>0</x:v>
      </x:c>
    </x:row>
    <x:row r="731" ht="25" customHeight="1">
      <x:c r="A731" s="3" t="str">
        <x:v>ACT/PAYROLL-M05-P03/8</x:v>
      </x:c>
      <x:c r="B731" s="3" t="str">
        <x:v>PAYROLL-M05-P03</x:v>
      </x:c>
      <x:c r="C731" s="16" t="n">
        <x:v>5</x:v>
      </x:c>
      <x:c r="D731" s="30" t="n">
        <x:v>46535</x:v>
      </x:c>
      <x:c r="E731" s="30" t="n">
        <x:v>46508</x:v>
      </x:c>
      <x:c r="F731" s="30" t="n">
        <x:v>46535</x:v>
      </x:c>
      <x:c r="G731" s="3" t="str">
        <x:v>GL.CASH</x:v>
      </x:c>
      <x:c r="H731" s="3" t="str">
        <x:v>ENG</x:v>
      </x:c>
      <x:c r="I731" s="3" t="str">
        <x:v>PAYROLL</x:v>
      </x:c>
      <x:c r="J731" s="3" t="str">
        <x:v>MAP.ACTUAL.PAYROLL.KV.ENG.PAYROLL.ENG</x:v>
      </x:c>
      <x:c r="K731" s="3" t="str">
        <x:v>PPL.KV</x:v>
      </x:c>
      <x:c r="L731" s="3" t="str">
        <x:v>operating</x:v>
      </x:c>
      <x:c r="M731" s="3" t="str">
        <x:v>not_applicable</x:v>
      </x:c>
      <x:c r="N731" s="3" t="str">
        <x:v>not_applicable</x:v>
      </x:c>
      <x:c r="O731" s="3" t="str">
        <x:v>not_applicable</x:v>
      </x:c>
      <x:c r="P731" s="32" t="n">
        <x:v>0</x:v>
      </x:c>
      <x:c r="Q731" s="32" t="n">
        <x:v>564.19</x:v>
      </x:c>
      <x:c r="R731" s="24" t="n">
        <x:f>P731-Q731</x:f>
        <x:v>-564.19</x:v>
      </x:c>
      <x:c r="S731" s="18" t="n">
        <x:f>'D03_Accounts'!D11</x:f>
        <x:v>0</x:v>
      </x:c>
      <x:c r="T731" s="24" t="n">
        <x:f>R731*S731</x:f>
        <x:v>0</x:v>
      </x:c>
      <x:c r="U731" s="25" t="str">
        <x:f>'D03_Mappings'!E191</x:f>
        <x:v>cash</x:v>
      </x:c>
      <x:c r="V731" s="24" t="str">
        <x:f>IF(I731="",IF(U731="people","PAYROLL","UNMAPPED"),I731)</x:f>
        <x:v>PAYROLL</x:v>
      </x:c>
      <x:c r="W731" s="24" t="n">
        <x:f>IF(AND(G731="GL.CASH",L731="operating"),Q731,0)</x:f>
        <x:v>564.19</x:v>
      </x:c>
      <x:c r="X731" s="24" t="n">
        <x:f>IF(AND(G731="GL.CASH",L731="operating"),P731,0)</x:f>
        <x:v>0</x:v>
      </x:c>
      <x:c r="Y731" s="24" t="n">
        <x:f>IF(AND(G731="GL.CASH",L731="investing"),Q731-P731,0)</x:f>
        <x:v>0</x:v>
      </x:c>
      <x:c r="Z731" s="24" t="n">
        <x:f>IF(AND(G731="GL.CASH",L731="financing"),P731,0)</x:f>
        <x:v>0</x:v>
      </x:c>
      <x:c r="AA731" s="24" t="n">
        <x:f>IF(AND(G731="GL.CASH",L731="financing"),Q731,0)</x:f>
        <x:v>0</x:v>
      </x:c>
    </x:row>
    <x:row r="732" ht="25" customHeight="1">
      <x:c r="A732" s="3" t="str">
        <x:v>ACT/PAYROLL-M05-P03/9</x:v>
      </x:c>
      <x:c r="B732" s="3" t="str">
        <x:v>PAYROLL-M05-P03</x:v>
      </x:c>
      <x:c r="C732" s="16" t="n">
        <x:v>5</x:v>
      </x:c>
      <x:c r="D732" s="30" t="n">
        <x:v>46535</x:v>
      </x:c>
      <x:c r="E732" s="30" t="n">
        <x:v>46508</x:v>
      </x:c>
      <x:c r="F732" s="30" t="n">
        <x:v>46535</x:v>
      </x:c>
      <x:c r="G732" s="3" t="str">
        <x:v>GL.PEOPLE.PV</x:v>
      </x:c>
      <x:c r="H732" s="3" t="str">
        <x:v>ENG</x:v>
      </x:c>
      <x:c r="I732" s="3" t="str">
        <x:v>PAYROLL</x:v>
      </x:c>
      <x:c r="J732" s="3" t="str">
        <x:v>MAP.ACTUAL.PAYROLL.PV.ENG.PAYROLL.ENG</x:v>
      </x:c>
      <x:c r="K732" s="3" t="str">
        <x:v>PPL.PV</x:v>
      </x:c>
      <x:c r="L732" s="3" t="str">
        <x:v>operating</x:v>
      </x:c>
      <x:c r="M732" s="3" t="str">
        <x:v>recurring</x:v>
      </x:c>
      <x:c r="N732" s="3" t="str">
        <x:v>committed</x:v>
      </x:c>
      <x:c r="O732" s="3" t="str">
        <x:v>fixed</x:v>
      </x:c>
      <x:c r="P732" s="32" t="n">
        <x:v>114.75</x:v>
      </x:c>
      <x:c r="Q732" s="32" t="n">
        <x:v>0</x:v>
      </x:c>
      <x:c r="R732" s="24" t="n">
        <x:f>P732-Q732</x:f>
        <x:v>114.75</x:v>
      </x:c>
      <x:c r="S732" s="18" t="n">
        <x:f>'D03_Accounts'!D95</x:f>
        <x:v>1</x:v>
      </x:c>
      <x:c r="T732" s="24" t="n">
        <x:f>R732*S732</x:f>
        <x:v>114.75</x:v>
      </x:c>
      <x:c r="U732" s="25" t="str">
        <x:f>'D03_Mappings'!E200</x:f>
        <x:v>people</x:v>
      </x:c>
      <x:c r="V732" s="24" t="str">
        <x:f>IF(I732="",IF(U732="people","PAYROLL","UNMAPPED"),I732)</x:f>
        <x:v>PAYROLL</x:v>
      </x:c>
      <x:c r="W732" s="24" t="n">
        <x:f>IF(AND(G732="GL.CASH",L732="operating"),Q732,0)</x:f>
        <x:v>0</x:v>
      </x:c>
      <x:c r="X732" s="24" t="n">
        <x:f>IF(AND(G732="GL.CASH",L732="operating"),P732,0)</x:f>
        <x:v>0</x:v>
      </x:c>
      <x:c r="Y732" s="24" t="n">
        <x:f>IF(AND(G732="GL.CASH",L732="investing"),Q732-P732,0)</x:f>
        <x:v>0</x:v>
      </x:c>
      <x:c r="Z732" s="24" t="n">
        <x:f>IF(AND(G732="GL.CASH",L732="financing"),P732,0)</x:f>
        <x:v>0</x:v>
      </x:c>
      <x:c r="AA732" s="24" t="n">
        <x:f>IF(AND(G732="GL.CASH",L732="financing"),Q732,0)</x:f>
        <x:v>0</x:v>
      </x:c>
    </x:row>
    <x:row r="733" ht="25" customHeight="1">
      <x:c r="A733" s="3" t="str">
        <x:v>ACT/PAYROLL-M05-P03/10</x:v>
      </x:c>
      <x:c r="B733" s="3" t="str">
        <x:v>PAYROLL-M05-P03</x:v>
      </x:c>
      <x:c r="C733" s="16" t="n">
        <x:v>5</x:v>
      </x:c>
      <x:c r="D733" s="30" t="n">
        <x:v>46535</x:v>
      </x:c>
      <x:c r="E733" s="30" t="n">
        <x:v>46508</x:v>
      </x:c>
      <x:c r="F733" s="30" t="n">
        <x:v>46535</x:v>
      </x:c>
      <x:c r="G733" s="3" t="str">
        <x:v>GL.CASH</x:v>
      </x:c>
      <x:c r="H733" s="3" t="str">
        <x:v>ENG</x:v>
      </x:c>
      <x:c r="I733" s="3" t="str">
        <x:v>PAYROLL</x:v>
      </x:c>
      <x:c r="J733" s="3" t="str">
        <x:v>MAP.ACTUAL.PAYROLL.PV.ENG.PAYROLL.ENG</x:v>
      </x:c>
      <x:c r="K733" s="3" t="str">
        <x:v>PPL.PV</x:v>
      </x:c>
      <x:c r="L733" s="3" t="str">
        <x:v>operating</x:v>
      </x:c>
      <x:c r="M733" s="3" t="str">
        <x:v>not_applicable</x:v>
      </x:c>
      <x:c r="N733" s="3" t="str">
        <x:v>not_applicable</x:v>
      </x:c>
      <x:c r="O733" s="3" t="str">
        <x:v>not_applicable</x:v>
      </x:c>
      <x:c r="P733" s="32" t="n">
        <x:v>0</x:v>
      </x:c>
      <x:c r="Q733" s="32" t="n">
        <x:v>114.75</x:v>
      </x:c>
      <x:c r="R733" s="24" t="n">
        <x:f>P733-Q733</x:f>
        <x:v>-114.75</x:v>
      </x:c>
      <x:c r="S733" s="18" t="n">
        <x:f>'D03_Accounts'!D11</x:f>
        <x:v>0</x:v>
      </x:c>
      <x:c r="T733" s="24" t="n">
        <x:f>R733*S733</x:f>
        <x:v>0</x:v>
      </x:c>
      <x:c r="U733" s="25" t="str">
        <x:f>'D03_Mappings'!E201</x:f>
        <x:v>cash</x:v>
      </x:c>
      <x:c r="V733" s="24" t="str">
        <x:f>IF(I733="",IF(U733="people","PAYROLL","UNMAPPED"),I733)</x:f>
        <x:v>PAYROLL</x:v>
      </x:c>
      <x:c r="W733" s="24" t="n">
        <x:f>IF(AND(G733="GL.CASH",L733="operating"),Q733,0)</x:f>
        <x:v>114.75</x:v>
      </x:c>
      <x:c r="X733" s="24" t="n">
        <x:f>IF(AND(G733="GL.CASH",L733="operating"),P733,0)</x:f>
        <x:v>0</x:v>
      </x:c>
      <x:c r="Y733" s="24" t="n">
        <x:f>IF(AND(G733="GL.CASH",L733="investing"),Q733-P733,0)</x:f>
        <x:v>0</x:v>
      </x:c>
      <x:c r="Z733" s="24" t="n">
        <x:f>IF(AND(G733="GL.CASH",L733="financing"),P733,0)</x:f>
        <x:v>0</x:v>
      </x:c>
      <x:c r="AA733" s="24" t="n">
        <x:f>IF(AND(G733="GL.CASH",L733="financing"),Q733,0)</x:f>
        <x:v>0</x:v>
      </x:c>
    </x:row>
    <x:row r="734" ht="25" customHeight="1">
      <x:c r="A734" s="3" t="str">
        <x:v>ACT/PAYROLL-M05-P03/11</x:v>
      </x:c>
      <x:c r="B734" s="3" t="str">
        <x:v>PAYROLL-M05-P03</x:v>
      </x:c>
      <x:c r="C734" s="16" t="n">
        <x:v>5</x:v>
      </x:c>
      <x:c r="D734" s="30" t="n">
        <x:v>46535</x:v>
      </x:c>
      <x:c r="E734" s="30" t="n">
        <x:v>46508</x:v>
      </x:c>
      <x:c r="F734" s="30" t="n">
        <x:v>46535</x:v>
      </x:c>
      <x:c r="G734" s="3" t="str">
        <x:v>GL.PEOPLE.U1</x:v>
      </x:c>
      <x:c r="H734" s="3" t="str">
        <x:v>ENG</x:v>
      </x:c>
      <x:c r="I734" s="3" t="str">
        <x:v>PAYROLL</x:v>
      </x:c>
      <x:c r="J734" s="3" t="str">
        <x:v>MAP.ACTUAL.PAYROLL.U1.ENG.PAYROLL.ENG</x:v>
      </x:c>
      <x:c r="K734" s="3" t="str">
        <x:v>PPL.U1</x:v>
      </x:c>
      <x:c r="L734" s="3" t="str">
        <x:v>operating</x:v>
      </x:c>
      <x:c r="M734" s="3" t="str">
        <x:v>recurring</x:v>
      </x:c>
      <x:c r="N734" s="3" t="str">
        <x:v>committed</x:v>
      </x:c>
      <x:c r="O734" s="3" t="str">
        <x:v>fixed</x:v>
      </x:c>
      <x:c r="P734" s="32" t="n">
        <x:v>163.01</x:v>
      </x:c>
      <x:c r="Q734" s="32" t="n">
        <x:v>0</x:v>
      </x:c>
      <x:c r="R734" s="24" t="n">
        <x:f>P734-Q734</x:f>
        <x:v>163.01</x:v>
      </x:c>
      <x:c r="S734" s="18" t="n">
        <x:f>'D03_Accounts'!D96</x:f>
        <x:v>1</x:v>
      </x:c>
      <x:c r="T734" s="24" t="n">
        <x:f>R734*S734</x:f>
        <x:v>163.01</x:v>
      </x:c>
      <x:c r="U734" s="25" t="str">
        <x:f>'D03_Mappings'!E230</x:f>
        <x:v>people</x:v>
      </x:c>
      <x:c r="V734" s="24" t="str">
        <x:f>IF(I734="",IF(U734="people","PAYROLL","UNMAPPED"),I734)</x:f>
        <x:v>PAYROLL</x:v>
      </x:c>
      <x:c r="W734" s="24" t="n">
        <x:f>IF(AND(G734="GL.CASH",L734="operating"),Q734,0)</x:f>
        <x:v>0</x:v>
      </x:c>
      <x:c r="X734" s="24" t="n">
        <x:f>IF(AND(G734="GL.CASH",L734="operating"),P734,0)</x:f>
        <x:v>0</x:v>
      </x:c>
      <x:c r="Y734" s="24" t="n">
        <x:f>IF(AND(G734="GL.CASH",L734="investing"),Q734-P734,0)</x:f>
        <x:v>0</x:v>
      </x:c>
      <x:c r="Z734" s="24" t="n">
        <x:f>IF(AND(G734="GL.CASH",L734="financing"),P734,0)</x:f>
        <x:v>0</x:v>
      </x:c>
      <x:c r="AA734" s="24" t="n">
        <x:f>IF(AND(G734="GL.CASH",L734="financing"),Q734,0)</x:f>
        <x:v>0</x:v>
      </x:c>
    </x:row>
    <x:row r="735" ht="25" customHeight="1">
      <x:c r="A735" s="3" t="str">
        <x:v>ACT/PAYROLL-M05-P03/12</x:v>
      </x:c>
      <x:c r="B735" s="3" t="str">
        <x:v>PAYROLL-M05-P03</x:v>
      </x:c>
      <x:c r="C735" s="16" t="n">
        <x:v>5</x:v>
      </x:c>
      <x:c r="D735" s="30" t="n">
        <x:v>46535</x:v>
      </x:c>
      <x:c r="E735" s="30" t="n">
        <x:v>46508</x:v>
      </x:c>
      <x:c r="F735" s="30" t="n">
        <x:v>46535</x:v>
      </x:c>
      <x:c r="G735" s="3" t="str">
        <x:v>GL.CASH</x:v>
      </x:c>
      <x:c r="H735" s="3" t="str">
        <x:v>ENG</x:v>
      </x:c>
      <x:c r="I735" s="3" t="str">
        <x:v>PAYROLL</x:v>
      </x:c>
      <x:c r="J735" s="3" t="str">
        <x:v>MAP.ACTUAL.PAYROLL.U1.ENG.PAYROLL.ENG</x:v>
      </x:c>
      <x:c r="K735" s="3" t="str">
        <x:v>PPL.U1</x:v>
      </x:c>
      <x:c r="L735" s="3" t="str">
        <x:v>operating</x:v>
      </x:c>
      <x:c r="M735" s="3" t="str">
        <x:v>not_applicable</x:v>
      </x:c>
      <x:c r="N735" s="3" t="str">
        <x:v>not_applicable</x:v>
      </x:c>
      <x:c r="O735" s="3" t="str">
        <x:v>not_applicable</x:v>
      </x:c>
      <x:c r="P735" s="32" t="n">
        <x:v>0</x:v>
      </x:c>
      <x:c r="Q735" s="32" t="n">
        <x:v>163.01</x:v>
      </x:c>
      <x:c r="R735" s="24" t="n">
        <x:f>P735-Q735</x:f>
        <x:v>-163.01</x:v>
      </x:c>
      <x:c r="S735" s="18" t="n">
        <x:f>'D03_Accounts'!D11</x:f>
        <x:v>0</x:v>
      </x:c>
      <x:c r="T735" s="24" t="n">
        <x:f>R735*S735</x:f>
        <x:v>0</x:v>
      </x:c>
      <x:c r="U735" s="25" t="str">
        <x:f>'D03_Mappings'!E231</x:f>
        <x:v>cash</x:v>
      </x:c>
      <x:c r="V735" s="24" t="str">
        <x:f>IF(I735="",IF(U735="people","PAYROLL","UNMAPPED"),I735)</x:f>
        <x:v>PAYROLL</x:v>
      </x:c>
      <x:c r="W735" s="24" t="n">
        <x:f>IF(AND(G735="GL.CASH",L735="operating"),Q735,0)</x:f>
        <x:v>163.01</x:v>
      </x:c>
      <x:c r="X735" s="24" t="n">
        <x:f>IF(AND(G735="GL.CASH",L735="operating"),P735,0)</x:f>
        <x:v>0</x:v>
      </x:c>
      <x:c r="Y735" s="24" t="n">
        <x:f>IF(AND(G735="GL.CASH",L735="investing"),Q735-P735,0)</x:f>
        <x:v>0</x:v>
      </x:c>
      <x:c r="Z735" s="24" t="n">
        <x:f>IF(AND(G735="GL.CASH",L735="financing"),P735,0)</x:f>
        <x:v>0</x:v>
      </x:c>
      <x:c r="AA735" s="24" t="n">
        <x:f>IF(AND(G735="GL.CASH",L735="financing"),Q735,0)</x:f>
        <x:v>0</x:v>
      </x:c>
    </x:row>
    <x:row r="736" ht="25" customHeight="1">
      <x:c r="A736" s="3" t="str">
        <x:v>ACT/PAYROLL-M05-P03/13</x:v>
      </x:c>
      <x:c r="B736" s="3" t="str">
        <x:v>PAYROLL-M05-P03</x:v>
      </x:c>
      <x:c r="C736" s="16" t="n">
        <x:v>5</x:v>
      </x:c>
      <x:c r="D736" s="30" t="n">
        <x:v>46535</x:v>
      </x:c>
      <x:c r="E736" s="30" t="n">
        <x:v>46508</x:v>
      </x:c>
      <x:c r="F736" s="30" t="n">
        <x:v>46535</x:v>
      </x:c>
      <x:c r="G736" s="3" t="str">
        <x:v>GL.PEOPLE.U2</x:v>
      </x:c>
      <x:c r="H736" s="3" t="str">
        <x:v>ENG</x:v>
      </x:c>
      <x:c r="I736" s="3" t="str">
        <x:v>PAYROLL</x:v>
      </x:c>
      <x:c r="J736" s="3" t="str">
        <x:v>MAP.ACTUAL.PAYROLL.U2.ENG.PAYROLL.ENG</x:v>
      </x:c>
      <x:c r="K736" s="3" t="str">
        <x:v>PPL.U2</x:v>
      </x:c>
      <x:c r="L736" s="3" t="str">
        <x:v>operating</x:v>
      </x:c>
      <x:c r="M736" s="3" t="str">
        <x:v>recurring</x:v>
      </x:c>
      <x:c r="N736" s="3" t="str">
        <x:v>committed</x:v>
      </x:c>
      <x:c r="O736" s="3" t="str">
        <x:v>fixed</x:v>
      </x:c>
      <x:c r="P736" s="32" t="n">
        <x:v>34.16</x:v>
      </x:c>
      <x:c r="Q736" s="32" t="n">
        <x:v>0</x:v>
      </x:c>
      <x:c r="R736" s="24" t="n">
        <x:f>P736-Q736</x:f>
        <x:v>34.16</x:v>
      </x:c>
      <x:c r="S736" s="18" t="n">
        <x:f>'D03_Accounts'!D97</x:f>
        <x:v>1</x:v>
      </x:c>
      <x:c r="T736" s="24" t="n">
        <x:f>R736*S736</x:f>
        <x:v>34.16</x:v>
      </x:c>
      <x:c r="U736" s="25" t="str">
        <x:f>'D03_Mappings'!E240</x:f>
        <x:v>people</x:v>
      </x:c>
      <x:c r="V736" s="24" t="str">
        <x:f>IF(I736="",IF(U736="people","PAYROLL","UNMAPPED"),I736)</x:f>
        <x:v>PAYROLL</x:v>
      </x:c>
      <x:c r="W736" s="24" t="n">
        <x:f>IF(AND(G736="GL.CASH",L736="operating"),Q736,0)</x:f>
        <x:v>0</x:v>
      </x:c>
      <x:c r="X736" s="24" t="n">
        <x:f>IF(AND(G736="GL.CASH",L736="operating"),P736,0)</x:f>
        <x:v>0</x:v>
      </x:c>
      <x:c r="Y736" s="24" t="n">
        <x:f>IF(AND(G736="GL.CASH",L736="investing"),Q736-P736,0)</x:f>
        <x:v>0</x:v>
      </x:c>
      <x:c r="Z736" s="24" t="n">
        <x:f>IF(AND(G736="GL.CASH",L736="financing"),P736,0)</x:f>
        <x:v>0</x:v>
      </x:c>
      <x:c r="AA736" s="24" t="n">
        <x:f>IF(AND(G736="GL.CASH",L736="financing"),Q736,0)</x:f>
        <x:v>0</x:v>
      </x:c>
    </x:row>
    <x:row r="737" ht="25" customHeight="1">
      <x:c r="A737" s="3" t="str">
        <x:v>ACT/PAYROLL-M05-P03/14</x:v>
      </x:c>
      <x:c r="B737" s="3" t="str">
        <x:v>PAYROLL-M05-P03</x:v>
      </x:c>
      <x:c r="C737" s="16" t="n">
        <x:v>5</x:v>
      </x:c>
      <x:c r="D737" s="30" t="n">
        <x:v>46535</x:v>
      </x:c>
      <x:c r="E737" s="30" t="n">
        <x:v>46508</x:v>
      </x:c>
      <x:c r="F737" s="30" t="n">
        <x:v>46535</x:v>
      </x:c>
      <x:c r="G737" s="3" t="str">
        <x:v>GL.CASH</x:v>
      </x:c>
      <x:c r="H737" s="3" t="str">
        <x:v>ENG</x:v>
      </x:c>
      <x:c r="I737" s="3" t="str">
        <x:v>PAYROLL</x:v>
      </x:c>
      <x:c r="J737" s="3" t="str">
        <x:v>MAP.ACTUAL.PAYROLL.U2.ENG.PAYROLL.ENG</x:v>
      </x:c>
      <x:c r="K737" s="3" t="str">
        <x:v>PPL.U2</x:v>
      </x:c>
      <x:c r="L737" s="3" t="str">
        <x:v>operating</x:v>
      </x:c>
      <x:c r="M737" s="3" t="str">
        <x:v>not_applicable</x:v>
      </x:c>
      <x:c r="N737" s="3" t="str">
        <x:v>not_applicable</x:v>
      </x:c>
      <x:c r="O737" s="3" t="str">
        <x:v>not_applicable</x:v>
      </x:c>
      <x:c r="P737" s="32" t="n">
        <x:v>0</x:v>
      </x:c>
      <x:c r="Q737" s="32" t="n">
        <x:v>34.16</x:v>
      </x:c>
      <x:c r="R737" s="24" t="n">
        <x:f>P737-Q737</x:f>
        <x:v>-34.16</x:v>
      </x:c>
      <x:c r="S737" s="18" t="n">
        <x:f>'D03_Accounts'!D11</x:f>
        <x:v>0</x:v>
      </x:c>
      <x:c r="T737" s="24" t="n">
        <x:f>R737*S737</x:f>
        <x:v>0</x:v>
      </x:c>
      <x:c r="U737" s="25" t="str">
        <x:f>'D03_Mappings'!E241</x:f>
        <x:v>cash</x:v>
      </x:c>
      <x:c r="V737" s="24" t="str">
        <x:f>IF(I737="",IF(U737="people","PAYROLL","UNMAPPED"),I737)</x:f>
        <x:v>PAYROLL</x:v>
      </x:c>
      <x:c r="W737" s="24" t="n">
        <x:f>IF(AND(G737="GL.CASH",L737="operating"),Q737,0)</x:f>
        <x:v>34.16</x:v>
      </x:c>
      <x:c r="X737" s="24" t="n">
        <x:f>IF(AND(G737="GL.CASH",L737="operating"),P737,0)</x:f>
        <x:v>0</x:v>
      </x:c>
      <x:c r="Y737" s="24" t="n">
        <x:f>IF(AND(G737="GL.CASH",L737="investing"),Q737-P737,0)</x:f>
        <x:v>0</x:v>
      </x:c>
      <x:c r="Z737" s="24" t="n">
        <x:f>IF(AND(G737="GL.CASH",L737="financing"),P737,0)</x:f>
        <x:v>0</x:v>
      </x:c>
      <x:c r="AA737" s="24" t="n">
        <x:f>IF(AND(G737="GL.CASH",L737="financing"),Q737,0)</x:f>
        <x:v>0</x:v>
      </x:c>
    </x:row>
    <x:row r="738" ht="25" customHeight="1">
      <x:c r="A738" s="3" t="str">
        <x:v>ACT/PAYROLL-M05-P03/15</x:v>
      </x:c>
      <x:c r="B738" s="3" t="str">
        <x:v>PAYROLL-M05-P03</x:v>
      </x:c>
      <x:c r="C738" s="16" t="n">
        <x:v>5</x:v>
      </x:c>
      <x:c r="D738" s="30" t="n">
        <x:v>46535</x:v>
      </x:c>
      <x:c r="E738" s="30" t="n">
        <x:v>46508</x:v>
      </x:c>
      <x:c r="F738" s="30" t="n">
        <x:v>46535</x:v>
      </x:c>
      <x:c r="G738" s="3" t="str">
        <x:v>GL.PEOPLE.INSOLV</x:v>
      </x:c>
      <x:c r="H738" s="3" t="str">
        <x:v>ENG</x:v>
      </x:c>
      <x:c r="I738" s="3" t="str">
        <x:v>PAYROLL</x:v>
      </x:c>
      <x:c r="J738" s="3" t="str">
        <x:v>MAP.ACTUAL.PAYROLL.INSOLV.ENG.PAYROLL.ENG</x:v>
      </x:c>
      <x:c r="K738" s="3" t="str">
        <x:v>PPL.INSOLV</x:v>
      </x:c>
      <x:c r="L738" s="3" t="str">
        <x:v>operating</x:v>
      </x:c>
      <x:c r="M738" s="3" t="str">
        <x:v>recurring</x:v>
      </x:c>
      <x:c r="N738" s="3" t="str">
        <x:v>committed</x:v>
      </x:c>
      <x:c r="O738" s="3" t="str">
        <x:v>fixed</x:v>
      </x:c>
      <x:c r="P738" s="32" t="n">
        <x:v>11.64</x:v>
      </x:c>
      <x:c r="Q738" s="32" t="n">
        <x:v>0</x:v>
      </x:c>
      <x:c r="R738" s="24" t="n">
        <x:f>P738-Q738</x:f>
        <x:v>11.64</x:v>
      </x:c>
      <x:c r="S738" s="18" t="n">
        <x:f>'D03_Accounts'!D98</x:f>
        <x:v>1</x:v>
      </x:c>
      <x:c r="T738" s="24" t="n">
        <x:f>R738*S738</x:f>
        <x:v>11.64</x:v>
      </x:c>
      <x:c r="U738" s="25" t="str">
        <x:f>'D03_Mappings'!E180</x:f>
        <x:v>people</x:v>
      </x:c>
      <x:c r="V738" s="24" t="str">
        <x:f>IF(I738="",IF(U738="people","PAYROLL","UNMAPPED"),I738)</x:f>
        <x:v>PAYROLL</x:v>
      </x:c>
      <x:c r="W738" s="24" t="n">
        <x:f>IF(AND(G738="GL.CASH",L738="operating"),Q738,0)</x:f>
        <x:v>0</x:v>
      </x:c>
      <x:c r="X738" s="24" t="n">
        <x:f>IF(AND(G738="GL.CASH",L738="operating"),P738,0)</x:f>
        <x:v>0</x:v>
      </x:c>
      <x:c r="Y738" s="24" t="n">
        <x:f>IF(AND(G738="GL.CASH",L738="investing"),Q738-P738,0)</x:f>
        <x:v>0</x:v>
      </x:c>
      <x:c r="Z738" s="24" t="n">
        <x:f>IF(AND(G738="GL.CASH",L738="financing"),P738,0)</x:f>
        <x:v>0</x:v>
      </x:c>
      <x:c r="AA738" s="24" t="n">
        <x:f>IF(AND(G738="GL.CASH",L738="financing"),Q738,0)</x:f>
        <x:v>0</x:v>
      </x:c>
    </x:row>
    <x:row r="739" ht="25" customHeight="1">
      <x:c r="A739" s="3" t="str">
        <x:v>ACT/PAYROLL-M05-P03/16</x:v>
      </x:c>
      <x:c r="B739" s="3" t="str">
        <x:v>PAYROLL-M05-P03</x:v>
      </x:c>
      <x:c r="C739" s="16" t="n">
        <x:v>5</x:v>
      </x:c>
      <x:c r="D739" s="30" t="n">
        <x:v>46535</x:v>
      </x:c>
      <x:c r="E739" s="30" t="n">
        <x:v>46508</x:v>
      </x:c>
      <x:c r="F739" s="30" t="n">
        <x:v>46535</x:v>
      </x:c>
      <x:c r="G739" s="3" t="str">
        <x:v>GL.CASH</x:v>
      </x:c>
      <x:c r="H739" s="3" t="str">
        <x:v>ENG</x:v>
      </x:c>
      <x:c r="I739" s="3" t="str">
        <x:v>PAYROLL</x:v>
      </x:c>
      <x:c r="J739" s="3" t="str">
        <x:v>MAP.ACTUAL.PAYROLL.INSOLV.ENG.PAYROLL.ENG</x:v>
      </x:c>
      <x:c r="K739" s="3" t="str">
        <x:v>PPL.INSOLV</x:v>
      </x:c>
      <x:c r="L739" s="3" t="str">
        <x:v>operating</x:v>
      </x:c>
      <x:c r="M739" s="3" t="str">
        <x:v>not_applicable</x:v>
      </x:c>
      <x:c r="N739" s="3" t="str">
        <x:v>not_applicable</x:v>
      </x:c>
      <x:c r="O739" s="3" t="str">
        <x:v>not_applicable</x:v>
      </x:c>
      <x:c r="P739" s="32" t="n">
        <x:v>0</x:v>
      </x:c>
      <x:c r="Q739" s="32" t="n">
        <x:v>11.64</x:v>
      </x:c>
      <x:c r="R739" s="24" t="n">
        <x:f>P739-Q739</x:f>
        <x:v>-11.64</x:v>
      </x:c>
      <x:c r="S739" s="18" t="n">
        <x:f>'D03_Accounts'!D11</x:f>
        <x:v>0</x:v>
      </x:c>
      <x:c r="T739" s="24" t="n">
        <x:f>R739*S739</x:f>
        <x:v>0</x:v>
      </x:c>
      <x:c r="U739" s="25" t="str">
        <x:f>'D03_Mappings'!E181</x:f>
        <x:v>cash</x:v>
      </x:c>
      <x:c r="V739" s="24" t="str">
        <x:f>IF(I739="",IF(U739="people","PAYROLL","UNMAPPED"),I739)</x:f>
        <x:v>PAYROLL</x:v>
      </x:c>
      <x:c r="W739" s="24" t="n">
        <x:f>IF(AND(G739="GL.CASH",L739="operating"),Q739,0)</x:f>
        <x:v>11.64</x:v>
      </x:c>
      <x:c r="X739" s="24" t="n">
        <x:f>IF(AND(G739="GL.CASH",L739="operating"),P739,0)</x:f>
        <x:v>0</x:v>
      </x:c>
      <x:c r="Y739" s="24" t="n">
        <x:f>IF(AND(G739="GL.CASH",L739="investing"),Q739-P739,0)</x:f>
        <x:v>0</x:v>
      </x:c>
      <x:c r="Z739" s="24" t="n">
        <x:f>IF(AND(G739="GL.CASH",L739="financing"),P739,0)</x:f>
        <x:v>0</x:v>
      </x:c>
      <x:c r="AA739" s="24" t="n">
        <x:f>IF(AND(G739="GL.CASH",L739="financing"),Q739,0)</x:f>
        <x:v>0</x:v>
      </x:c>
    </x:row>
    <x:row r="740" ht="25" customHeight="1">
      <x:c r="A740" s="3" t="str">
        <x:v>ACT/PAYROLL-M05-P03/17</x:v>
      </x:c>
      <x:c r="B740" s="3" t="str">
        <x:v>PAYROLL-M05-P03</x:v>
      </x:c>
      <x:c r="C740" s="16" t="n">
        <x:v>5</x:v>
      </x:c>
      <x:c r="D740" s="30" t="n">
        <x:v>46535</x:v>
      </x:c>
      <x:c r="E740" s="30" t="n">
        <x:v>46508</x:v>
      </x:c>
      <x:c r="F740" s="30" t="n">
        <x:v>46535</x:v>
      </x:c>
      <x:c r="G740" s="3" t="str">
        <x:v>GL.PEOPLE.BG</x:v>
      </x:c>
      <x:c r="H740" s="3" t="str">
        <x:v>ENG</x:v>
      </x:c>
      <x:c r="I740" s="3" t="str">
        <x:v>PAYROLL</x:v>
      </x:c>
      <x:c r="J740" s="3" t="str">
        <x:v>MAP.ACTUAL.PAYROLL.BG.ENG.PAYROLL.ENG</x:v>
      </x:c>
      <x:c r="K740" s="3" t="str">
        <x:v>PPL.BG</x:v>
      </x:c>
      <x:c r="L740" s="3" t="str">
        <x:v>operating</x:v>
      </x:c>
      <x:c r="M740" s="3" t="str">
        <x:v>recurring</x:v>
      </x:c>
      <x:c r="N740" s="3" t="str">
        <x:v>committed</x:v>
      </x:c>
      <x:c r="O740" s="3" t="str">
        <x:v>fixed</x:v>
      </x:c>
      <x:c r="P740" s="32" t="n">
        <x:v>23.29</x:v>
      </x:c>
      <x:c r="Q740" s="32" t="n">
        <x:v>0</x:v>
      </x:c>
      <x:c r="R740" s="24" t="n">
        <x:f>P740-Q740</x:f>
        <x:v>23.29</x:v>
      </x:c>
      <x:c r="S740" s="18" t="n">
        <x:f>'D03_Accounts'!D99</x:f>
        <x:v>1</x:v>
      </x:c>
      <x:c r="T740" s="24" t="n">
        <x:f>R740*S740</x:f>
        <x:v>23.29</x:v>
      </x:c>
      <x:c r="U740" s="25" t="str">
        <x:f>'D03_Mappings'!E170</x:f>
        <x:v>people</x:v>
      </x:c>
      <x:c r="V740" s="24" t="str">
        <x:f>IF(I740="",IF(U740="people","PAYROLL","UNMAPPED"),I740)</x:f>
        <x:v>PAYROLL</x:v>
      </x:c>
      <x:c r="W740" s="24" t="n">
        <x:f>IF(AND(G740="GL.CASH",L740="operating"),Q740,0)</x:f>
        <x:v>0</x:v>
      </x:c>
      <x:c r="X740" s="24" t="n">
        <x:f>IF(AND(G740="GL.CASH",L740="operating"),P740,0)</x:f>
        <x:v>0</x:v>
      </x:c>
      <x:c r="Y740" s="24" t="n">
        <x:f>IF(AND(G740="GL.CASH",L740="investing"),Q740-P740,0)</x:f>
        <x:v>0</x:v>
      </x:c>
      <x:c r="Z740" s="24" t="n">
        <x:f>IF(AND(G740="GL.CASH",L740="financing"),P740,0)</x:f>
        <x:v>0</x:v>
      </x:c>
      <x:c r="AA740" s="24" t="n">
        <x:f>IF(AND(G740="GL.CASH",L740="financing"),Q740,0)</x:f>
        <x:v>0</x:v>
      </x:c>
    </x:row>
    <x:row r="741" ht="25" customHeight="1">
      <x:c r="A741" s="3" t="str">
        <x:v>ACT/PAYROLL-M05-P03/18</x:v>
      </x:c>
      <x:c r="B741" s="3" t="str">
        <x:v>PAYROLL-M05-P03</x:v>
      </x:c>
      <x:c r="C741" s="16" t="n">
        <x:v>5</x:v>
      </x:c>
      <x:c r="D741" s="30" t="n">
        <x:v>46535</x:v>
      </x:c>
      <x:c r="E741" s="30" t="n">
        <x:v>46508</x:v>
      </x:c>
      <x:c r="F741" s="30" t="n">
        <x:v>46535</x:v>
      </x:c>
      <x:c r="G741" s="3" t="str">
        <x:v>GL.CASH</x:v>
      </x:c>
      <x:c r="H741" s="3" t="str">
        <x:v>ENG</x:v>
      </x:c>
      <x:c r="I741" s="3" t="str">
        <x:v>PAYROLL</x:v>
      </x:c>
      <x:c r="J741" s="3" t="str">
        <x:v>MAP.ACTUAL.PAYROLL.BG.ENG.PAYROLL.ENG</x:v>
      </x:c>
      <x:c r="K741" s="3" t="str">
        <x:v>PPL.BG</x:v>
      </x:c>
      <x:c r="L741" s="3" t="str">
        <x:v>operating</x:v>
      </x:c>
      <x:c r="M741" s="3" t="str">
        <x:v>not_applicable</x:v>
      </x:c>
      <x:c r="N741" s="3" t="str">
        <x:v>not_applicable</x:v>
      </x:c>
      <x:c r="O741" s="3" t="str">
        <x:v>not_applicable</x:v>
      </x:c>
      <x:c r="P741" s="32" t="n">
        <x:v>0</x:v>
      </x:c>
      <x:c r="Q741" s="32" t="n">
        <x:v>23.29</x:v>
      </x:c>
      <x:c r="R741" s="24" t="n">
        <x:f>P741-Q741</x:f>
        <x:v>-23.29</x:v>
      </x:c>
      <x:c r="S741" s="18" t="n">
        <x:f>'D03_Accounts'!D11</x:f>
        <x:v>0</x:v>
      </x:c>
      <x:c r="T741" s="24" t="n">
        <x:f>R741*S741</x:f>
        <x:v>0</x:v>
      </x:c>
      <x:c r="U741" s="25" t="str">
        <x:f>'D03_Mappings'!E171</x:f>
        <x:v>cash</x:v>
      </x:c>
      <x:c r="V741" s="24" t="str">
        <x:f>IF(I741="",IF(U741="people","PAYROLL","UNMAPPED"),I741)</x:f>
        <x:v>PAYROLL</x:v>
      </x:c>
      <x:c r="W741" s="24" t="n">
        <x:f>IF(AND(G741="GL.CASH",L741="operating"),Q741,0)</x:f>
        <x:v>23.29</x:v>
      </x:c>
      <x:c r="X741" s="24" t="n">
        <x:f>IF(AND(G741="GL.CASH",L741="operating"),P741,0)</x:f>
        <x:v>0</x:v>
      </x:c>
      <x:c r="Y741" s="24" t="n">
        <x:f>IF(AND(G741="GL.CASH",L741="investing"),Q741-P741,0)</x:f>
        <x:v>0</x:v>
      </x:c>
      <x:c r="Z741" s="24" t="n">
        <x:f>IF(AND(G741="GL.CASH",L741="financing"),P741,0)</x:f>
        <x:v>0</x:v>
      </x:c>
      <x:c r="AA741" s="24" t="n">
        <x:f>IF(AND(G741="GL.CASH",L741="financing"),Q741,0)</x:f>
        <x:v>0</x:v>
      </x:c>
    </x:row>
    <x:row r="742" ht="25" customHeight="1">
      <x:c r="A742" s="3" t="str">
        <x:v>ACT/PAYROLL-M05-P04/1</x:v>
      </x:c>
      <x:c r="B742" s="3" t="str">
        <x:v>PAYROLL-M05-P04</x:v>
      </x:c>
      <x:c r="C742" s="16" t="n">
        <x:v>5</x:v>
      </x:c>
      <x:c r="D742" s="30" t="n">
        <x:v>46535</x:v>
      </x:c>
      <x:c r="E742" s="30" t="n">
        <x:v>46508</x:v>
      </x:c>
      <x:c r="F742" s="30" t="n">
        <x:v>46535</x:v>
      </x:c>
      <x:c r="G742" s="3" t="str">
        <x:v>GL.PEOPLE.SALARY</x:v>
      </x:c>
      <x:c r="H742" s="3" t="str">
        <x:v>ENG</x:v>
      </x:c>
      <x:c r="I742" s="3" t="str">
        <x:v>PAYROLL</x:v>
      </x:c>
      <x:c r="J742" s="3" t="str">
        <x:v>MAP.ACTUAL.PAYROLL.SALARY.ENG.PAYROLL.ENG</x:v>
      </x:c>
      <x:c r="K742" s="3" t="str">
        <x:v>PPL.SALARY</x:v>
      </x:c>
      <x:c r="L742" s="3" t="str">
        <x:v>operating</x:v>
      </x:c>
      <x:c r="M742" s="3" t="str">
        <x:v>recurring</x:v>
      </x:c>
      <x:c r="N742" s="3" t="str">
        <x:v>committed</x:v>
      </x:c>
      <x:c r="O742" s="3" t="str">
        <x:v>fixed</x:v>
      </x:c>
      <x:c r="P742" s="32" t="n">
        <x:v>7762.5</x:v>
      </x:c>
      <x:c r="Q742" s="32" t="n">
        <x:v>0</x:v>
      </x:c>
      <x:c r="R742" s="24" t="n">
        <x:f>P742-Q742</x:f>
        <x:v>7762.5</x:v>
      </x:c>
      <x:c r="S742" s="18" t="n">
        <x:f>'D03_Accounts'!D91</x:f>
        <x:v>1</x:v>
      </x:c>
      <x:c r="T742" s="24" t="n">
        <x:f>R742*S742</x:f>
        <x:v>7762.5</x:v>
      </x:c>
      <x:c r="U742" s="25" t="str">
        <x:f>'D03_Mappings'!E220</x:f>
        <x:v>people</x:v>
      </x:c>
      <x:c r="V742" s="24" t="str">
        <x:f>IF(I742="",IF(U742="people","PAYROLL","UNMAPPED"),I742)</x:f>
        <x:v>PAYROLL</x:v>
      </x:c>
      <x:c r="W742" s="24" t="n">
        <x:f>IF(AND(G742="GL.CASH",L742="operating"),Q742,0)</x:f>
        <x:v>0</x:v>
      </x:c>
      <x:c r="X742" s="24" t="n">
        <x:f>IF(AND(G742="GL.CASH",L742="operating"),P742,0)</x:f>
        <x:v>0</x:v>
      </x:c>
      <x:c r="Y742" s="24" t="n">
        <x:f>IF(AND(G742="GL.CASH",L742="investing"),Q742-P742,0)</x:f>
        <x:v>0</x:v>
      </x:c>
      <x:c r="Z742" s="24" t="n">
        <x:f>IF(AND(G742="GL.CASH",L742="financing"),P742,0)</x:f>
        <x:v>0</x:v>
      </x:c>
      <x:c r="AA742" s="24" t="n">
        <x:f>IF(AND(G742="GL.CASH",L742="financing"),Q742,0)</x:f>
        <x:v>0</x:v>
      </x:c>
    </x:row>
    <x:row r="743" ht="25" customHeight="1">
      <x:c r="A743" s="3" t="str">
        <x:v>ACT/PAYROLL-M05-P04/2</x:v>
      </x:c>
      <x:c r="B743" s="3" t="str">
        <x:v>PAYROLL-M05-P04</x:v>
      </x:c>
      <x:c r="C743" s="16" t="n">
        <x:v>5</x:v>
      </x:c>
      <x:c r="D743" s="30" t="n">
        <x:v>46535</x:v>
      </x:c>
      <x:c r="E743" s="30" t="n">
        <x:v>46508</x:v>
      </x:c>
      <x:c r="F743" s="30" t="n">
        <x:v>46535</x:v>
      </x:c>
      <x:c r="G743" s="3" t="str">
        <x:v>GL.CASH</x:v>
      </x:c>
      <x:c r="H743" s="3" t="str">
        <x:v>ENG</x:v>
      </x:c>
      <x:c r="I743" s="3" t="str">
        <x:v>PAYROLL</x:v>
      </x:c>
      <x:c r="J743" s="3" t="str">
        <x:v>MAP.ACTUAL.PAYROLL.SALARY.ENG.PAYROLL.ENG</x:v>
      </x:c>
      <x:c r="K743" s="3" t="str">
        <x:v>PPL.SALARY</x:v>
      </x:c>
      <x:c r="L743" s="3" t="str">
        <x:v>operating</x:v>
      </x:c>
      <x:c r="M743" s="3" t="str">
        <x:v>not_applicable</x:v>
      </x:c>
      <x:c r="N743" s="3" t="str">
        <x:v>not_applicable</x:v>
      </x:c>
      <x:c r="O743" s="3" t="str">
        <x:v>not_applicable</x:v>
      </x:c>
      <x:c r="P743" s="32" t="n">
        <x:v>0</x:v>
      </x:c>
      <x:c r="Q743" s="32" t="n">
        <x:v>7762.5</x:v>
      </x:c>
      <x:c r="R743" s="24" t="n">
        <x:f>P743-Q743</x:f>
        <x:v>-7762.5</x:v>
      </x:c>
      <x:c r="S743" s="18" t="n">
        <x:f>'D03_Accounts'!D11</x:f>
        <x:v>0</x:v>
      </x:c>
      <x:c r="T743" s="24" t="n">
        <x:f>R743*S743</x:f>
        <x:v>0</x:v>
      </x:c>
      <x:c r="U743" s="25" t="str">
        <x:f>'D03_Mappings'!E221</x:f>
        <x:v>cash</x:v>
      </x:c>
      <x:c r="V743" s="24" t="str">
        <x:f>IF(I743="",IF(U743="people","PAYROLL","UNMAPPED"),I743)</x:f>
        <x:v>PAYROLL</x:v>
      </x:c>
      <x:c r="W743" s="24" t="n">
        <x:f>IF(AND(G743="GL.CASH",L743="operating"),Q743,0)</x:f>
        <x:v>7762.5</x:v>
      </x:c>
      <x:c r="X743" s="24" t="n">
        <x:f>IF(AND(G743="GL.CASH",L743="operating"),P743,0)</x:f>
        <x:v>0</x:v>
      </x:c>
      <x:c r="Y743" s="24" t="n">
        <x:f>IF(AND(G743="GL.CASH",L743="investing"),Q743-P743,0)</x:f>
        <x:v>0</x:v>
      </x:c>
      <x:c r="Z743" s="24" t="n">
        <x:f>IF(AND(G743="GL.CASH",L743="financing"),P743,0)</x:f>
        <x:v>0</x:v>
      </x:c>
      <x:c r="AA743" s="24" t="n">
        <x:f>IF(AND(G743="GL.CASH",L743="financing"),Q743,0)</x:f>
        <x:v>0</x:v>
      </x:c>
    </x:row>
    <x:row r="744" ht="25" customHeight="1">
      <x:c r="A744" s="3" t="str">
        <x:v>ACT/PAYROLL-M05-P04/3</x:v>
      </x:c>
      <x:c r="B744" s="3" t="str">
        <x:v>PAYROLL-M05-P04</x:v>
      </x:c>
      <x:c r="C744" s="16" t="n">
        <x:v>5</x:v>
      </x:c>
      <x:c r="D744" s="30" t="n">
        <x:v>46535</x:v>
      </x:c>
      <x:c r="E744" s="30" t="n">
        <x:v>46508</x:v>
      </x:c>
      <x:c r="F744" s="30" t="n">
        <x:v>46535</x:v>
      </x:c>
      <x:c r="G744" s="3" t="str">
        <x:v>GL.PEOPLE.RV</x:v>
      </x:c>
      <x:c r="H744" s="3" t="str">
        <x:v>ENG</x:v>
      </x:c>
      <x:c r="I744" s="3" t="str">
        <x:v>PAYROLL</x:v>
      </x:c>
      <x:c r="J744" s="3" t="str">
        <x:v>MAP.ACTUAL.PAYROLL.RV.ENG.PAYROLL.ENG</x:v>
      </x:c>
      <x:c r="K744" s="3" t="str">
        <x:v>PPL.RV</x:v>
      </x:c>
      <x:c r="L744" s="3" t="str">
        <x:v>operating</x:v>
      </x:c>
      <x:c r="M744" s="3" t="str">
        <x:v>recurring</x:v>
      </x:c>
      <x:c r="N744" s="3" t="str">
        <x:v>committed</x:v>
      </x:c>
      <x:c r="O744" s="3" t="str">
        <x:v>fixed</x:v>
      </x:c>
      <x:c r="P744" s="32" t="n">
        <x:v>721.91</x:v>
      </x:c>
      <x:c r="Q744" s="32" t="n">
        <x:v>0</x:v>
      </x:c>
      <x:c r="R744" s="24" t="n">
        <x:f>P744-Q744</x:f>
        <x:v>721.91</x:v>
      </x:c>
      <x:c r="S744" s="18" t="n">
        <x:f>'D03_Accounts'!D92</x:f>
        <x:v>1</x:v>
      </x:c>
      <x:c r="T744" s="24" t="n">
        <x:f>R744*S744</x:f>
        <x:v>721.91</x:v>
      </x:c>
      <x:c r="U744" s="25" t="str">
        <x:f>'D03_Mappings'!E210</x:f>
        <x:v>people</x:v>
      </x:c>
      <x:c r="V744" s="24" t="str">
        <x:f>IF(I744="",IF(U744="people","PAYROLL","UNMAPPED"),I744)</x:f>
        <x:v>PAYROLL</x:v>
      </x:c>
      <x:c r="W744" s="24" t="n">
        <x:f>IF(AND(G744="GL.CASH",L744="operating"),Q744,0)</x:f>
        <x:v>0</x:v>
      </x:c>
      <x:c r="X744" s="24" t="n">
        <x:f>IF(AND(G744="GL.CASH",L744="operating"),P744,0)</x:f>
        <x:v>0</x:v>
      </x:c>
      <x:c r="Y744" s="24" t="n">
        <x:f>IF(AND(G744="GL.CASH",L744="investing"),Q744-P744,0)</x:f>
        <x:v>0</x:v>
      </x:c>
      <x:c r="Z744" s="24" t="n">
        <x:f>IF(AND(G744="GL.CASH",L744="financing"),P744,0)</x:f>
        <x:v>0</x:v>
      </x:c>
      <x:c r="AA744" s="24" t="n">
        <x:f>IF(AND(G744="GL.CASH",L744="financing"),Q744,0)</x:f>
        <x:v>0</x:v>
      </x:c>
    </x:row>
    <x:row r="745" ht="25" customHeight="1">
      <x:c r="A745" s="3" t="str">
        <x:v>ACT/PAYROLL-M05-P04/4</x:v>
      </x:c>
      <x:c r="B745" s="3" t="str">
        <x:v>PAYROLL-M05-P04</x:v>
      </x:c>
      <x:c r="C745" s="16" t="n">
        <x:v>5</x:v>
      </x:c>
      <x:c r="D745" s="30" t="n">
        <x:v>46535</x:v>
      </x:c>
      <x:c r="E745" s="30" t="n">
        <x:v>46508</x:v>
      </x:c>
      <x:c r="F745" s="30" t="n">
        <x:v>46535</x:v>
      </x:c>
      <x:c r="G745" s="3" t="str">
        <x:v>GL.CASH</x:v>
      </x:c>
      <x:c r="H745" s="3" t="str">
        <x:v>ENG</x:v>
      </x:c>
      <x:c r="I745" s="3" t="str">
        <x:v>PAYROLL</x:v>
      </x:c>
      <x:c r="J745" s="3" t="str">
        <x:v>MAP.ACTUAL.PAYROLL.RV.ENG.PAYROLL.ENG</x:v>
      </x:c>
      <x:c r="K745" s="3" t="str">
        <x:v>PPL.RV</x:v>
      </x:c>
      <x:c r="L745" s="3" t="str">
        <x:v>operating</x:v>
      </x:c>
      <x:c r="M745" s="3" t="str">
        <x:v>not_applicable</x:v>
      </x:c>
      <x:c r="N745" s="3" t="str">
        <x:v>not_applicable</x:v>
      </x:c>
      <x:c r="O745" s="3" t="str">
        <x:v>not_applicable</x:v>
      </x:c>
      <x:c r="P745" s="32" t="n">
        <x:v>0</x:v>
      </x:c>
      <x:c r="Q745" s="32" t="n">
        <x:v>721.91</x:v>
      </x:c>
      <x:c r="R745" s="24" t="n">
        <x:f>P745-Q745</x:f>
        <x:v>-721.91</x:v>
      </x:c>
      <x:c r="S745" s="18" t="n">
        <x:f>'D03_Accounts'!D11</x:f>
        <x:v>0</x:v>
      </x:c>
      <x:c r="T745" s="24" t="n">
        <x:f>R745*S745</x:f>
        <x:v>0</x:v>
      </x:c>
      <x:c r="U745" s="25" t="str">
        <x:f>'D03_Mappings'!E211</x:f>
        <x:v>cash</x:v>
      </x:c>
      <x:c r="V745" s="24" t="str">
        <x:f>IF(I745="",IF(U745="people","PAYROLL","UNMAPPED"),I745)</x:f>
        <x:v>PAYROLL</x:v>
      </x:c>
      <x:c r="W745" s="24" t="n">
        <x:f>IF(AND(G745="GL.CASH",L745="operating"),Q745,0)</x:f>
        <x:v>721.91</x:v>
      </x:c>
      <x:c r="X745" s="24" t="n">
        <x:f>IF(AND(G745="GL.CASH",L745="operating"),P745,0)</x:f>
        <x:v>0</x:v>
      </x:c>
      <x:c r="Y745" s="24" t="n">
        <x:f>IF(AND(G745="GL.CASH",L745="investing"),Q745-P745,0)</x:f>
        <x:v>0</x:v>
      </x:c>
      <x:c r="Z745" s="24" t="n">
        <x:f>IF(AND(G745="GL.CASH",L745="financing"),P745,0)</x:f>
        <x:v>0</x:v>
      </x:c>
      <x:c r="AA745" s="24" t="n">
        <x:f>IF(AND(G745="GL.CASH",L745="financing"),Q745,0)</x:f>
        <x:v>0</x:v>
      </x:c>
    </x:row>
    <x:row r="746" ht="25" customHeight="1">
      <x:c r="A746" s="3" t="str">
        <x:v>ACT/PAYROLL-M05-P04/5</x:v>
      </x:c>
      <x:c r="B746" s="3" t="str">
        <x:v>PAYROLL-M05-P04</x:v>
      </x:c>
      <x:c r="C746" s="16" t="n">
        <x:v>5</x:v>
      </x:c>
      <x:c r="D746" s="30" t="n">
        <x:v>46535</x:v>
      </x:c>
      <x:c r="E746" s="30" t="n">
        <x:v>46508</x:v>
      </x:c>
      <x:c r="F746" s="30" t="n">
        <x:v>46535</x:v>
      </x:c>
      <x:c r="G746" s="3" t="str">
        <x:v>GL.PEOPLE.AV</x:v>
      </x:c>
      <x:c r="H746" s="3" t="str">
        <x:v>ENG</x:v>
      </x:c>
      <x:c r="I746" s="3" t="str">
        <x:v>PAYROLL</x:v>
      </x:c>
      <x:c r="J746" s="3" t="str">
        <x:v>MAP.ACTUAL.PAYROLL.AV.ENG.PAYROLL.ENG</x:v>
      </x:c>
      <x:c r="K746" s="3" t="str">
        <x:v>PPL.AV</x:v>
      </x:c>
      <x:c r="L746" s="3" t="str">
        <x:v>operating</x:v>
      </x:c>
      <x:c r="M746" s="3" t="str">
        <x:v>recurring</x:v>
      </x:c>
      <x:c r="N746" s="3" t="str">
        <x:v>committed</x:v>
      </x:c>
      <x:c r="O746" s="3" t="str">
        <x:v>fixed</x:v>
      </x:c>
      <x:c r="P746" s="32" t="n">
        <x:v>100.91</x:v>
      </x:c>
      <x:c r="Q746" s="32" t="n">
        <x:v>0</x:v>
      </x:c>
      <x:c r="R746" s="24" t="n">
        <x:f>P746-Q746</x:f>
        <x:v>100.91</x:v>
      </x:c>
      <x:c r="S746" s="18" t="n">
        <x:f>'D03_Accounts'!D93</x:f>
        <x:v>1</x:v>
      </x:c>
      <x:c r="T746" s="24" t="n">
        <x:f>R746*S746</x:f>
        <x:v>100.91</x:v>
      </x:c>
      <x:c r="U746" s="25" t="str">
        <x:f>'D03_Mappings'!E160</x:f>
        <x:v>people</x:v>
      </x:c>
      <x:c r="V746" s="24" t="str">
        <x:f>IF(I746="",IF(U746="people","PAYROLL","UNMAPPED"),I746)</x:f>
        <x:v>PAYROLL</x:v>
      </x:c>
      <x:c r="W746" s="24" t="n">
        <x:f>IF(AND(G746="GL.CASH",L746="operating"),Q746,0)</x:f>
        <x:v>0</x:v>
      </x:c>
      <x:c r="X746" s="24" t="n">
        <x:f>IF(AND(G746="GL.CASH",L746="operating"),P746,0)</x:f>
        <x:v>0</x:v>
      </x:c>
      <x:c r="Y746" s="24" t="n">
        <x:f>IF(AND(G746="GL.CASH",L746="investing"),Q746-P746,0)</x:f>
        <x:v>0</x:v>
      </x:c>
      <x:c r="Z746" s="24" t="n">
        <x:f>IF(AND(G746="GL.CASH",L746="financing"),P746,0)</x:f>
        <x:v>0</x:v>
      </x:c>
      <x:c r="AA746" s="24" t="n">
        <x:f>IF(AND(G746="GL.CASH",L746="financing"),Q746,0)</x:f>
        <x:v>0</x:v>
      </x:c>
    </x:row>
    <x:row r="747" ht="25" customHeight="1">
      <x:c r="A747" s="3" t="str">
        <x:v>ACT/PAYROLL-M05-P04/6</x:v>
      </x:c>
      <x:c r="B747" s="3" t="str">
        <x:v>PAYROLL-M05-P04</x:v>
      </x:c>
      <x:c r="C747" s="16" t="n">
        <x:v>5</x:v>
      </x:c>
      <x:c r="D747" s="30" t="n">
        <x:v>46535</x:v>
      </x:c>
      <x:c r="E747" s="30" t="n">
        <x:v>46508</x:v>
      </x:c>
      <x:c r="F747" s="30" t="n">
        <x:v>46535</x:v>
      </x:c>
      <x:c r="G747" s="3" t="str">
        <x:v>GL.CASH</x:v>
      </x:c>
      <x:c r="H747" s="3" t="str">
        <x:v>ENG</x:v>
      </x:c>
      <x:c r="I747" s="3" t="str">
        <x:v>PAYROLL</x:v>
      </x:c>
      <x:c r="J747" s="3" t="str">
        <x:v>MAP.ACTUAL.PAYROLL.AV.ENG.PAYROLL.ENG</x:v>
      </x:c>
      <x:c r="K747" s="3" t="str">
        <x:v>PPL.AV</x:v>
      </x:c>
      <x:c r="L747" s="3" t="str">
        <x:v>operating</x:v>
      </x:c>
      <x:c r="M747" s="3" t="str">
        <x:v>not_applicable</x:v>
      </x:c>
      <x:c r="N747" s="3" t="str">
        <x:v>not_applicable</x:v>
      </x:c>
      <x:c r="O747" s="3" t="str">
        <x:v>not_applicable</x:v>
      </x:c>
      <x:c r="P747" s="32" t="n">
        <x:v>0</x:v>
      </x:c>
      <x:c r="Q747" s="32" t="n">
        <x:v>100.91</x:v>
      </x:c>
      <x:c r="R747" s="24" t="n">
        <x:f>P747-Q747</x:f>
        <x:v>-100.91</x:v>
      </x:c>
      <x:c r="S747" s="18" t="n">
        <x:f>'D03_Accounts'!D11</x:f>
        <x:v>0</x:v>
      </x:c>
      <x:c r="T747" s="24" t="n">
        <x:f>R747*S747</x:f>
        <x:v>0</x:v>
      </x:c>
      <x:c r="U747" s="25" t="str">
        <x:f>'D03_Mappings'!E161</x:f>
        <x:v>cash</x:v>
      </x:c>
      <x:c r="V747" s="24" t="str">
        <x:f>IF(I747="",IF(U747="people","PAYROLL","UNMAPPED"),I747)</x:f>
        <x:v>PAYROLL</x:v>
      </x:c>
      <x:c r="W747" s="24" t="n">
        <x:f>IF(AND(G747="GL.CASH",L747="operating"),Q747,0)</x:f>
        <x:v>100.91</x:v>
      </x:c>
      <x:c r="X747" s="24" t="n">
        <x:f>IF(AND(G747="GL.CASH",L747="operating"),P747,0)</x:f>
        <x:v>0</x:v>
      </x:c>
      <x:c r="Y747" s="24" t="n">
        <x:f>IF(AND(G747="GL.CASH",L747="investing"),Q747-P747,0)</x:f>
        <x:v>0</x:v>
      </x:c>
      <x:c r="Z747" s="24" t="n">
        <x:f>IF(AND(G747="GL.CASH",L747="financing"),P747,0)</x:f>
        <x:v>0</x:v>
      </x:c>
      <x:c r="AA747" s="24" t="n">
        <x:f>IF(AND(G747="GL.CASH",L747="financing"),Q747,0)</x:f>
        <x:v>0</x:v>
      </x:c>
    </x:row>
    <x:row r="748" ht="25" customHeight="1">
      <x:c r="A748" s="3" t="str">
        <x:v>ACT/PAYROLL-M05-P04/7</x:v>
      </x:c>
      <x:c r="B748" s="3" t="str">
        <x:v>PAYROLL-M05-P04</x:v>
      </x:c>
      <x:c r="C748" s="16" t="n">
        <x:v>5</x:v>
      </x:c>
      <x:c r="D748" s="30" t="n">
        <x:v>46535</x:v>
      </x:c>
      <x:c r="E748" s="30" t="n">
        <x:v>46508</x:v>
      </x:c>
      <x:c r="F748" s="30" t="n">
        <x:v>46535</x:v>
      </x:c>
      <x:c r="G748" s="3" t="str">
        <x:v>GL.PEOPLE.KV</x:v>
      </x:c>
      <x:c r="H748" s="3" t="str">
        <x:v>ENG</x:v>
      </x:c>
      <x:c r="I748" s="3" t="str">
        <x:v>PAYROLL</x:v>
      </x:c>
      <x:c r="J748" s="3" t="str">
        <x:v>MAP.ACTUAL.PAYROLL.KV.ENG.PAYROLL.ENG</x:v>
      </x:c>
      <x:c r="K748" s="3" t="str">
        <x:v>PPL.KV</x:v>
      </x:c>
      <x:c r="L748" s="3" t="str">
        <x:v>operating</x:v>
      </x:c>
      <x:c r="M748" s="3" t="str">
        <x:v>recurring</x:v>
      </x:c>
      <x:c r="N748" s="3" t="str">
        <x:v>committed</x:v>
      </x:c>
      <x:c r="O748" s="3" t="str">
        <x:v>fixed</x:v>
      </x:c>
      <x:c r="P748" s="32" t="n">
        <x:v>564.19</x:v>
      </x:c>
      <x:c r="Q748" s="32" t="n">
        <x:v>0</x:v>
      </x:c>
      <x:c r="R748" s="24" t="n">
        <x:f>P748-Q748</x:f>
        <x:v>564.19</x:v>
      </x:c>
      <x:c r="S748" s="18" t="n">
        <x:f>'D03_Accounts'!D94</x:f>
        <x:v>1</x:v>
      </x:c>
      <x:c r="T748" s="24" t="n">
        <x:f>R748*S748</x:f>
        <x:v>564.19</x:v>
      </x:c>
      <x:c r="U748" s="25" t="str">
        <x:f>'D03_Mappings'!E190</x:f>
        <x:v>people</x:v>
      </x:c>
      <x:c r="V748" s="24" t="str">
        <x:f>IF(I748="",IF(U748="people","PAYROLL","UNMAPPED"),I748)</x:f>
        <x:v>PAYROLL</x:v>
      </x:c>
      <x:c r="W748" s="24" t="n">
        <x:f>IF(AND(G748="GL.CASH",L748="operating"),Q748,0)</x:f>
        <x:v>0</x:v>
      </x:c>
      <x:c r="X748" s="24" t="n">
        <x:f>IF(AND(G748="GL.CASH",L748="operating"),P748,0)</x:f>
        <x:v>0</x:v>
      </x:c>
      <x:c r="Y748" s="24" t="n">
        <x:f>IF(AND(G748="GL.CASH",L748="investing"),Q748-P748,0)</x:f>
        <x:v>0</x:v>
      </x:c>
      <x:c r="Z748" s="24" t="n">
        <x:f>IF(AND(G748="GL.CASH",L748="financing"),P748,0)</x:f>
        <x:v>0</x:v>
      </x:c>
      <x:c r="AA748" s="24" t="n">
        <x:f>IF(AND(G748="GL.CASH",L748="financing"),Q748,0)</x:f>
        <x:v>0</x:v>
      </x:c>
    </x:row>
    <x:row r="749" ht="25" customHeight="1">
      <x:c r="A749" s="3" t="str">
        <x:v>ACT/PAYROLL-M05-P04/8</x:v>
      </x:c>
      <x:c r="B749" s="3" t="str">
        <x:v>PAYROLL-M05-P04</x:v>
      </x:c>
      <x:c r="C749" s="16" t="n">
        <x:v>5</x:v>
      </x:c>
      <x:c r="D749" s="30" t="n">
        <x:v>46535</x:v>
      </x:c>
      <x:c r="E749" s="30" t="n">
        <x:v>46508</x:v>
      </x:c>
      <x:c r="F749" s="30" t="n">
        <x:v>46535</x:v>
      </x:c>
      <x:c r="G749" s="3" t="str">
        <x:v>GL.CASH</x:v>
      </x:c>
      <x:c r="H749" s="3" t="str">
        <x:v>ENG</x:v>
      </x:c>
      <x:c r="I749" s="3" t="str">
        <x:v>PAYROLL</x:v>
      </x:c>
      <x:c r="J749" s="3" t="str">
        <x:v>MAP.ACTUAL.PAYROLL.KV.ENG.PAYROLL.ENG</x:v>
      </x:c>
      <x:c r="K749" s="3" t="str">
        <x:v>PPL.KV</x:v>
      </x:c>
      <x:c r="L749" s="3" t="str">
        <x:v>operating</x:v>
      </x:c>
      <x:c r="M749" s="3" t="str">
        <x:v>not_applicable</x:v>
      </x:c>
      <x:c r="N749" s="3" t="str">
        <x:v>not_applicable</x:v>
      </x:c>
      <x:c r="O749" s="3" t="str">
        <x:v>not_applicable</x:v>
      </x:c>
      <x:c r="P749" s="32" t="n">
        <x:v>0</x:v>
      </x:c>
      <x:c r="Q749" s="32" t="n">
        <x:v>564.19</x:v>
      </x:c>
      <x:c r="R749" s="24" t="n">
        <x:f>P749-Q749</x:f>
        <x:v>-564.19</x:v>
      </x:c>
      <x:c r="S749" s="18" t="n">
        <x:f>'D03_Accounts'!D11</x:f>
        <x:v>0</x:v>
      </x:c>
      <x:c r="T749" s="24" t="n">
        <x:f>R749*S749</x:f>
        <x:v>0</x:v>
      </x:c>
      <x:c r="U749" s="25" t="str">
        <x:f>'D03_Mappings'!E191</x:f>
        <x:v>cash</x:v>
      </x:c>
      <x:c r="V749" s="24" t="str">
        <x:f>IF(I749="",IF(U749="people","PAYROLL","UNMAPPED"),I749)</x:f>
        <x:v>PAYROLL</x:v>
      </x:c>
      <x:c r="W749" s="24" t="n">
        <x:f>IF(AND(G749="GL.CASH",L749="operating"),Q749,0)</x:f>
        <x:v>564.19</x:v>
      </x:c>
      <x:c r="X749" s="24" t="n">
        <x:f>IF(AND(G749="GL.CASH",L749="operating"),P749,0)</x:f>
        <x:v>0</x:v>
      </x:c>
      <x:c r="Y749" s="24" t="n">
        <x:f>IF(AND(G749="GL.CASH",L749="investing"),Q749-P749,0)</x:f>
        <x:v>0</x:v>
      </x:c>
      <x:c r="Z749" s="24" t="n">
        <x:f>IF(AND(G749="GL.CASH",L749="financing"),P749,0)</x:f>
        <x:v>0</x:v>
      </x:c>
      <x:c r="AA749" s="24" t="n">
        <x:f>IF(AND(G749="GL.CASH",L749="financing"),Q749,0)</x:f>
        <x:v>0</x:v>
      </x:c>
    </x:row>
    <x:row r="750" ht="25" customHeight="1">
      <x:c r="A750" s="3" t="str">
        <x:v>ACT/PAYROLL-M05-P04/9</x:v>
      </x:c>
      <x:c r="B750" s="3" t="str">
        <x:v>PAYROLL-M05-P04</x:v>
      </x:c>
      <x:c r="C750" s="16" t="n">
        <x:v>5</x:v>
      </x:c>
      <x:c r="D750" s="30" t="n">
        <x:v>46535</x:v>
      </x:c>
      <x:c r="E750" s="30" t="n">
        <x:v>46508</x:v>
      </x:c>
      <x:c r="F750" s="30" t="n">
        <x:v>46535</x:v>
      </x:c>
      <x:c r="G750" s="3" t="str">
        <x:v>GL.PEOPLE.PV</x:v>
      </x:c>
      <x:c r="H750" s="3" t="str">
        <x:v>ENG</x:v>
      </x:c>
      <x:c r="I750" s="3" t="str">
        <x:v>PAYROLL</x:v>
      </x:c>
      <x:c r="J750" s="3" t="str">
        <x:v>MAP.ACTUAL.PAYROLL.PV.ENG.PAYROLL.ENG</x:v>
      </x:c>
      <x:c r="K750" s="3" t="str">
        <x:v>PPL.PV</x:v>
      </x:c>
      <x:c r="L750" s="3" t="str">
        <x:v>operating</x:v>
      </x:c>
      <x:c r="M750" s="3" t="str">
        <x:v>recurring</x:v>
      </x:c>
      <x:c r="N750" s="3" t="str">
        <x:v>committed</x:v>
      </x:c>
      <x:c r="O750" s="3" t="str">
        <x:v>fixed</x:v>
      </x:c>
      <x:c r="P750" s="32" t="n">
        <x:v>114.75</x:v>
      </x:c>
      <x:c r="Q750" s="32" t="n">
        <x:v>0</x:v>
      </x:c>
      <x:c r="R750" s="24" t="n">
        <x:f>P750-Q750</x:f>
        <x:v>114.75</x:v>
      </x:c>
      <x:c r="S750" s="18" t="n">
        <x:f>'D03_Accounts'!D95</x:f>
        <x:v>1</x:v>
      </x:c>
      <x:c r="T750" s="24" t="n">
        <x:f>R750*S750</x:f>
        <x:v>114.75</x:v>
      </x:c>
      <x:c r="U750" s="25" t="str">
        <x:f>'D03_Mappings'!E200</x:f>
        <x:v>people</x:v>
      </x:c>
      <x:c r="V750" s="24" t="str">
        <x:f>IF(I750="",IF(U750="people","PAYROLL","UNMAPPED"),I750)</x:f>
        <x:v>PAYROLL</x:v>
      </x:c>
      <x:c r="W750" s="24" t="n">
        <x:f>IF(AND(G750="GL.CASH",L750="operating"),Q750,0)</x:f>
        <x:v>0</x:v>
      </x:c>
      <x:c r="X750" s="24" t="n">
        <x:f>IF(AND(G750="GL.CASH",L750="operating"),P750,0)</x:f>
        <x:v>0</x:v>
      </x:c>
      <x:c r="Y750" s="24" t="n">
        <x:f>IF(AND(G750="GL.CASH",L750="investing"),Q750-P750,0)</x:f>
        <x:v>0</x:v>
      </x:c>
      <x:c r="Z750" s="24" t="n">
        <x:f>IF(AND(G750="GL.CASH",L750="financing"),P750,0)</x:f>
        <x:v>0</x:v>
      </x:c>
      <x:c r="AA750" s="24" t="n">
        <x:f>IF(AND(G750="GL.CASH",L750="financing"),Q750,0)</x:f>
        <x:v>0</x:v>
      </x:c>
    </x:row>
    <x:row r="751" ht="25" customHeight="1">
      <x:c r="A751" s="3" t="str">
        <x:v>ACT/PAYROLL-M05-P04/10</x:v>
      </x:c>
      <x:c r="B751" s="3" t="str">
        <x:v>PAYROLL-M05-P04</x:v>
      </x:c>
      <x:c r="C751" s="16" t="n">
        <x:v>5</x:v>
      </x:c>
      <x:c r="D751" s="30" t="n">
        <x:v>46535</x:v>
      </x:c>
      <x:c r="E751" s="30" t="n">
        <x:v>46508</x:v>
      </x:c>
      <x:c r="F751" s="30" t="n">
        <x:v>46535</x:v>
      </x:c>
      <x:c r="G751" s="3" t="str">
        <x:v>GL.CASH</x:v>
      </x:c>
      <x:c r="H751" s="3" t="str">
        <x:v>ENG</x:v>
      </x:c>
      <x:c r="I751" s="3" t="str">
        <x:v>PAYROLL</x:v>
      </x:c>
      <x:c r="J751" s="3" t="str">
        <x:v>MAP.ACTUAL.PAYROLL.PV.ENG.PAYROLL.ENG</x:v>
      </x:c>
      <x:c r="K751" s="3" t="str">
        <x:v>PPL.PV</x:v>
      </x:c>
      <x:c r="L751" s="3" t="str">
        <x:v>operating</x:v>
      </x:c>
      <x:c r="M751" s="3" t="str">
        <x:v>not_applicable</x:v>
      </x:c>
      <x:c r="N751" s="3" t="str">
        <x:v>not_applicable</x:v>
      </x:c>
      <x:c r="O751" s="3" t="str">
        <x:v>not_applicable</x:v>
      </x:c>
      <x:c r="P751" s="32" t="n">
        <x:v>0</x:v>
      </x:c>
      <x:c r="Q751" s="32" t="n">
        <x:v>114.75</x:v>
      </x:c>
      <x:c r="R751" s="24" t="n">
        <x:f>P751-Q751</x:f>
        <x:v>-114.75</x:v>
      </x:c>
      <x:c r="S751" s="18" t="n">
        <x:f>'D03_Accounts'!D11</x:f>
        <x:v>0</x:v>
      </x:c>
      <x:c r="T751" s="24" t="n">
        <x:f>R751*S751</x:f>
        <x:v>0</x:v>
      </x:c>
      <x:c r="U751" s="25" t="str">
        <x:f>'D03_Mappings'!E201</x:f>
        <x:v>cash</x:v>
      </x:c>
      <x:c r="V751" s="24" t="str">
        <x:f>IF(I751="",IF(U751="people","PAYROLL","UNMAPPED"),I751)</x:f>
        <x:v>PAYROLL</x:v>
      </x:c>
      <x:c r="W751" s="24" t="n">
        <x:f>IF(AND(G751="GL.CASH",L751="operating"),Q751,0)</x:f>
        <x:v>114.75</x:v>
      </x:c>
      <x:c r="X751" s="24" t="n">
        <x:f>IF(AND(G751="GL.CASH",L751="operating"),P751,0)</x:f>
        <x:v>0</x:v>
      </x:c>
      <x:c r="Y751" s="24" t="n">
        <x:f>IF(AND(G751="GL.CASH",L751="investing"),Q751-P751,0)</x:f>
        <x:v>0</x:v>
      </x:c>
      <x:c r="Z751" s="24" t="n">
        <x:f>IF(AND(G751="GL.CASH",L751="financing"),P751,0)</x:f>
        <x:v>0</x:v>
      </x:c>
      <x:c r="AA751" s="24" t="n">
        <x:f>IF(AND(G751="GL.CASH",L751="financing"),Q751,0)</x:f>
        <x:v>0</x:v>
      </x:c>
    </x:row>
    <x:row r="752" ht="25" customHeight="1">
      <x:c r="A752" s="3" t="str">
        <x:v>ACT/PAYROLL-M05-P04/11</x:v>
      </x:c>
      <x:c r="B752" s="3" t="str">
        <x:v>PAYROLL-M05-P04</x:v>
      </x:c>
      <x:c r="C752" s="16" t="n">
        <x:v>5</x:v>
      </x:c>
      <x:c r="D752" s="30" t="n">
        <x:v>46535</x:v>
      </x:c>
      <x:c r="E752" s="30" t="n">
        <x:v>46508</x:v>
      </x:c>
      <x:c r="F752" s="30" t="n">
        <x:v>46535</x:v>
      </x:c>
      <x:c r="G752" s="3" t="str">
        <x:v>GL.PEOPLE.U1</x:v>
      </x:c>
      <x:c r="H752" s="3" t="str">
        <x:v>ENG</x:v>
      </x:c>
      <x:c r="I752" s="3" t="str">
        <x:v>PAYROLL</x:v>
      </x:c>
      <x:c r="J752" s="3" t="str">
        <x:v>MAP.ACTUAL.PAYROLL.U1.ENG.PAYROLL.ENG</x:v>
      </x:c>
      <x:c r="K752" s="3" t="str">
        <x:v>PPL.U1</x:v>
      </x:c>
      <x:c r="L752" s="3" t="str">
        <x:v>operating</x:v>
      </x:c>
      <x:c r="M752" s="3" t="str">
        <x:v>recurring</x:v>
      </x:c>
      <x:c r="N752" s="3" t="str">
        <x:v>committed</x:v>
      </x:c>
      <x:c r="O752" s="3" t="str">
        <x:v>fixed</x:v>
      </x:c>
      <x:c r="P752" s="32" t="n">
        <x:v>163.01</x:v>
      </x:c>
      <x:c r="Q752" s="32" t="n">
        <x:v>0</x:v>
      </x:c>
      <x:c r="R752" s="24" t="n">
        <x:f>P752-Q752</x:f>
        <x:v>163.01</x:v>
      </x:c>
      <x:c r="S752" s="18" t="n">
        <x:f>'D03_Accounts'!D96</x:f>
        <x:v>1</x:v>
      </x:c>
      <x:c r="T752" s="24" t="n">
        <x:f>R752*S752</x:f>
        <x:v>163.01</x:v>
      </x:c>
      <x:c r="U752" s="25" t="str">
        <x:f>'D03_Mappings'!E230</x:f>
        <x:v>people</x:v>
      </x:c>
      <x:c r="V752" s="24" t="str">
        <x:f>IF(I752="",IF(U752="people","PAYROLL","UNMAPPED"),I752)</x:f>
        <x:v>PAYROLL</x:v>
      </x:c>
      <x:c r="W752" s="24" t="n">
        <x:f>IF(AND(G752="GL.CASH",L752="operating"),Q752,0)</x:f>
        <x:v>0</x:v>
      </x:c>
      <x:c r="X752" s="24" t="n">
        <x:f>IF(AND(G752="GL.CASH",L752="operating"),P752,0)</x:f>
        <x:v>0</x:v>
      </x:c>
      <x:c r="Y752" s="24" t="n">
        <x:f>IF(AND(G752="GL.CASH",L752="investing"),Q752-P752,0)</x:f>
        <x:v>0</x:v>
      </x:c>
      <x:c r="Z752" s="24" t="n">
        <x:f>IF(AND(G752="GL.CASH",L752="financing"),P752,0)</x:f>
        <x:v>0</x:v>
      </x:c>
      <x:c r="AA752" s="24" t="n">
        <x:f>IF(AND(G752="GL.CASH",L752="financing"),Q752,0)</x:f>
        <x:v>0</x:v>
      </x:c>
    </x:row>
    <x:row r="753" ht="25" customHeight="1">
      <x:c r="A753" s="3" t="str">
        <x:v>ACT/PAYROLL-M05-P04/12</x:v>
      </x:c>
      <x:c r="B753" s="3" t="str">
        <x:v>PAYROLL-M05-P04</x:v>
      </x:c>
      <x:c r="C753" s="16" t="n">
        <x:v>5</x:v>
      </x:c>
      <x:c r="D753" s="30" t="n">
        <x:v>46535</x:v>
      </x:c>
      <x:c r="E753" s="30" t="n">
        <x:v>46508</x:v>
      </x:c>
      <x:c r="F753" s="30" t="n">
        <x:v>46535</x:v>
      </x:c>
      <x:c r="G753" s="3" t="str">
        <x:v>GL.CASH</x:v>
      </x:c>
      <x:c r="H753" s="3" t="str">
        <x:v>ENG</x:v>
      </x:c>
      <x:c r="I753" s="3" t="str">
        <x:v>PAYROLL</x:v>
      </x:c>
      <x:c r="J753" s="3" t="str">
        <x:v>MAP.ACTUAL.PAYROLL.U1.ENG.PAYROLL.ENG</x:v>
      </x:c>
      <x:c r="K753" s="3" t="str">
        <x:v>PPL.U1</x:v>
      </x:c>
      <x:c r="L753" s="3" t="str">
        <x:v>operating</x:v>
      </x:c>
      <x:c r="M753" s="3" t="str">
        <x:v>not_applicable</x:v>
      </x:c>
      <x:c r="N753" s="3" t="str">
        <x:v>not_applicable</x:v>
      </x:c>
      <x:c r="O753" s="3" t="str">
        <x:v>not_applicable</x:v>
      </x:c>
      <x:c r="P753" s="32" t="n">
        <x:v>0</x:v>
      </x:c>
      <x:c r="Q753" s="32" t="n">
        <x:v>163.01</x:v>
      </x:c>
      <x:c r="R753" s="24" t="n">
        <x:f>P753-Q753</x:f>
        <x:v>-163.01</x:v>
      </x:c>
      <x:c r="S753" s="18" t="n">
        <x:f>'D03_Accounts'!D11</x:f>
        <x:v>0</x:v>
      </x:c>
      <x:c r="T753" s="24" t="n">
        <x:f>R753*S753</x:f>
        <x:v>0</x:v>
      </x:c>
      <x:c r="U753" s="25" t="str">
        <x:f>'D03_Mappings'!E231</x:f>
        <x:v>cash</x:v>
      </x:c>
      <x:c r="V753" s="24" t="str">
        <x:f>IF(I753="",IF(U753="people","PAYROLL","UNMAPPED"),I753)</x:f>
        <x:v>PAYROLL</x:v>
      </x:c>
      <x:c r="W753" s="24" t="n">
        <x:f>IF(AND(G753="GL.CASH",L753="operating"),Q753,0)</x:f>
        <x:v>163.01</x:v>
      </x:c>
      <x:c r="X753" s="24" t="n">
        <x:f>IF(AND(G753="GL.CASH",L753="operating"),P753,0)</x:f>
        <x:v>0</x:v>
      </x:c>
      <x:c r="Y753" s="24" t="n">
        <x:f>IF(AND(G753="GL.CASH",L753="investing"),Q753-P753,0)</x:f>
        <x:v>0</x:v>
      </x:c>
      <x:c r="Z753" s="24" t="n">
        <x:f>IF(AND(G753="GL.CASH",L753="financing"),P753,0)</x:f>
        <x:v>0</x:v>
      </x:c>
      <x:c r="AA753" s="24" t="n">
        <x:f>IF(AND(G753="GL.CASH",L753="financing"),Q753,0)</x:f>
        <x:v>0</x:v>
      </x:c>
    </x:row>
    <x:row r="754" ht="25" customHeight="1">
      <x:c r="A754" s="3" t="str">
        <x:v>ACT/PAYROLL-M05-P04/13</x:v>
      </x:c>
      <x:c r="B754" s="3" t="str">
        <x:v>PAYROLL-M05-P04</x:v>
      </x:c>
      <x:c r="C754" s="16" t="n">
        <x:v>5</x:v>
      </x:c>
      <x:c r="D754" s="30" t="n">
        <x:v>46535</x:v>
      </x:c>
      <x:c r="E754" s="30" t="n">
        <x:v>46508</x:v>
      </x:c>
      <x:c r="F754" s="30" t="n">
        <x:v>46535</x:v>
      </x:c>
      <x:c r="G754" s="3" t="str">
        <x:v>GL.PEOPLE.U2</x:v>
      </x:c>
      <x:c r="H754" s="3" t="str">
        <x:v>ENG</x:v>
      </x:c>
      <x:c r="I754" s="3" t="str">
        <x:v>PAYROLL</x:v>
      </x:c>
      <x:c r="J754" s="3" t="str">
        <x:v>MAP.ACTUAL.PAYROLL.U2.ENG.PAYROLL.ENG</x:v>
      </x:c>
      <x:c r="K754" s="3" t="str">
        <x:v>PPL.U2</x:v>
      </x:c>
      <x:c r="L754" s="3" t="str">
        <x:v>operating</x:v>
      </x:c>
      <x:c r="M754" s="3" t="str">
        <x:v>recurring</x:v>
      </x:c>
      <x:c r="N754" s="3" t="str">
        <x:v>committed</x:v>
      </x:c>
      <x:c r="O754" s="3" t="str">
        <x:v>fixed</x:v>
      </x:c>
      <x:c r="P754" s="32" t="n">
        <x:v>34.16</x:v>
      </x:c>
      <x:c r="Q754" s="32" t="n">
        <x:v>0</x:v>
      </x:c>
      <x:c r="R754" s="24" t="n">
        <x:f>P754-Q754</x:f>
        <x:v>34.16</x:v>
      </x:c>
      <x:c r="S754" s="18" t="n">
        <x:f>'D03_Accounts'!D97</x:f>
        <x:v>1</x:v>
      </x:c>
      <x:c r="T754" s="24" t="n">
        <x:f>R754*S754</x:f>
        <x:v>34.16</x:v>
      </x:c>
      <x:c r="U754" s="25" t="str">
        <x:f>'D03_Mappings'!E240</x:f>
        <x:v>people</x:v>
      </x:c>
      <x:c r="V754" s="24" t="str">
        <x:f>IF(I754="",IF(U754="people","PAYROLL","UNMAPPED"),I754)</x:f>
        <x:v>PAYROLL</x:v>
      </x:c>
      <x:c r="W754" s="24" t="n">
        <x:f>IF(AND(G754="GL.CASH",L754="operating"),Q754,0)</x:f>
        <x:v>0</x:v>
      </x:c>
      <x:c r="X754" s="24" t="n">
        <x:f>IF(AND(G754="GL.CASH",L754="operating"),P754,0)</x:f>
        <x:v>0</x:v>
      </x:c>
      <x:c r="Y754" s="24" t="n">
        <x:f>IF(AND(G754="GL.CASH",L754="investing"),Q754-P754,0)</x:f>
        <x:v>0</x:v>
      </x:c>
      <x:c r="Z754" s="24" t="n">
        <x:f>IF(AND(G754="GL.CASH",L754="financing"),P754,0)</x:f>
        <x:v>0</x:v>
      </x:c>
      <x:c r="AA754" s="24" t="n">
        <x:f>IF(AND(G754="GL.CASH",L754="financing"),Q754,0)</x:f>
        <x:v>0</x:v>
      </x:c>
    </x:row>
    <x:row r="755" ht="25" customHeight="1">
      <x:c r="A755" s="3" t="str">
        <x:v>ACT/PAYROLL-M05-P04/14</x:v>
      </x:c>
      <x:c r="B755" s="3" t="str">
        <x:v>PAYROLL-M05-P04</x:v>
      </x:c>
      <x:c r="C755" s="16" t="n">
        <x:v>5</x:v>
      </x:c>
      <x:c r="D755" s="30" t="n">
        <x:v>46535</x:v>
      </x:c>
      <x:c r="E755" s="30" t="n">
        <x:v>46508</x:v>
      </x:c>
      <x:c r="F755" s="30" t="n">
        <x:v>46535</x:v>
      </x:c>
      <x:c r="G755" s="3" t="str">
        <x:v>GL.CASH</x:v>
      </x:c>
      <x:c r="H755" s="3" t="str">
        <x:v>ENG</x:v>
      </x:c>
      <x:c r="I755" s="3" t="str">
        <x:v>PAYROLL</x:v>
      </x:c>
      <x:c r="J755" s="3" t="str">
        <x:v>MAP.ACTUAL.PAYROLL.U2.ENG.PAYROLL.ENG</x:v>
      </x:c>
      <x:c r="K755" s="3" t="str">
        <x:v>PPL.U2</x:v>
      </x:c>
      <x:c r="L755" s="3" t="str">
        <x:v>operating</x:v>
      </x:c>
      <x:c r="M755" s="3" t="str">
        <x:v>not_applicable</x:v>
      </x:c>
      <x:c r="N755" s="3" t="str">
        <x:v>not_applicable</x:v>
      </x:c>
      <x:c r="O755" s="3" t="str">
        <x:v>not_applicable</x:v>
      </x:c>
      <x:c r="P755" s="32" t="n">
        <x:v>0</x:v>
      </x:c>
      <x:c r="Q755" s="32" t="n">
        <x:v>34.16</x:v>
      </x:c>
      <x:c r="R755" s="24" t="n">
        <x:f>P755-Q755</x:f>
        <x:v>-34.16</x:v>
      </x:c>
      <x:c r="S755" s="18" t="n">
        <x:f>'D03_Accounts'!D11</x:f>
        <x:v>0</x:v>
      </x:c>
      <x:c r="T755" s="24" t="n">
        <x:f>R755*S755</x:f>
        <x:v>0</x:v>
      </x:c>
      <x:c r="U755" s="25" t="str">
        <x:f>'D03_Mappings'!E241</x:f>
        <x:v>cash</x:v>
      </x:c>
      <x:c r="V755" s="24" t="str">
        <x:f>IF(I755="",IF(U755="people","PAYROLL","UNMAPPED"),I755)</x:f>
        <x:v>PAYROLL</x:v>
      </x:c>
      <x:c r="W755" s="24" t="n">
        <x:f>IF(AND(G755="GL.CASH",L755="operating"),Q755,0)</x:f>
        <x:v>34.16</x:v>
      </x:c>
      <x:c r="X755" s="24" t="n">
        <x:f>IF(AND(G755="GL.CASH",L755="operating"),P755,0)</x:f>
        <x:v>0</x:v>
      </x:c>
      <x:c r="Y755" s="24" t="n">
        <x:f>IF(AND(G755="GL.CASH",L755="investing"),Q755-P755,0)</x:f>
        <x:v>0</x:v>
      </x:c>
      <x:c r="Z755" s="24" t="n">
        <x:f>IF(AND(G755="GL.CASH",L755="financing"),P755,0)</x:f>
        <x:v>0</x:v>
      </x:c>
      <x:c r="AA755" s="24" t="n">
        <x:f>IF(AND(G755="GL.CASH",L755="financing"),Q755,0)</x:f>
        <x:v>0</x:v>
      </x:c>
    </x:row>
    <x:row r="756" ht="25" customHeight="1">
      <x:c r="A756" s="3" t="str">
        <x:v>ACT/PAYROLL-M05-P04/15</x:v>
      </x:c>
      <x:c r="B756" s="3" t="str">
        <x:v>PAYROLL-M05-P04</x:v>
      </x:c>
      <x:c r="C756" s="16" t="n">
        <x:v>5</x:v>
      </x:c>
      <x:c r="D756" s="30" t="n">
        <x:v>46535</x:v>
      </x:c>
      <x:c r="E756" s="30" t="n">
        <x:v>46508</x:v>
      </x:c>
      <x:c r="F756" s="30" t="n">
        <x:v>46535</x:v>
      </x:c>
      <x:c r="G756" s="3" t="str">
        <x:v>GL.PEOPLE.INSOLV</x:v>
      </x:c>
      <x:c r="H756" s="3" t="str">
        <x:v>ENG</x:v>
      </x:c>
      <x:c r="I756" s="3" t="str">
        <x:v>PAYROLL</x:v>
      </x:c>
      <x:c r="J756" s="3" t="str">
        <x:v>MAP.ACTUAL.PAYROLL.INSOLV.ENG.PAYROLL.ENG</x:v>
      </x:c>
      <x:c r="K756" s="3" t="str">
        <x:v>PPL.INSOLV</x:v>
      </x:c>
      <x:c r="L756" s="3" t="str">
        <x:v>operating</x:v>
      </x:c>
      <x:c r="M756" s="3" t="str">
        <x:v>recurring</x:v>
      </x:c>
      <x:c r="N756" s="3" t="str">
        <x:v>committed</x:v>
      </x:c>
      <x:c r="O756" s="3" t="str">
        <x:v>fixed</x:v>
      </x:c>
      <x:c r="P756" s="32" t="n">
        <x:v>11.64</x:v>
      </x:c>
      <x:c r="Q756" s="32" t="n">
        <x:v>0</x:v>
      </x:c>
      <x:c r="R756" s="24" t="n">
        <x:f>P756-Q756</x:f>
        <x:v>11.64</x:v>
      </x:c>
      <x:c r="S756" s="18" t="n">
        <x:f>'D03_Accounts'!D98</x:f>
        <x:v>1</x:v>
      </x:c>
      <x:c r="T756" s="24" t="n">
        <x:f>R756*S756</x:f>
        <x:v>11.64</x:v>
      </x:c>
      <x:c r="U756" s="25" t="str">
        <x:f>'D03_Mappings'!E180</x:f>
        <x:v>people</x:v>
      </x:c>
      <x:c r="V756" s="24" t="str">
        <x:f>IF(I756="",IF(U756="people","PAYROLL","UNMAPPED"),I756)</x:f>
        <x:v>PAYROLL</x:v>
      </x:c>
      <x:c r="W756" s="24" t="n">
        <x:f>IF(AND(G756="GL.CASH",L756="operating"),Q756,0)</x:f>
        <x:v>0</x:v>
      </x:c>
      <x:c r="X756" s="24" t="n">
        <x:f>IF(AND(G756="GL.CASH",L756="operating"),P756,0)</x:f>
        <x:v>0</x:v>
      </x:c>
      <x:c r="Y756" s="24" t="n">
        <x:f>IF(AND(G756="GL.CASH",L756="investing"),Q756-P756,0)</x:f>
        <x:v>0</x:v>
      </x:c>
      <x:c r="Z756" s="24" t="n">
        <x:f>IF(AND(G756="GL.CASH",L756="financing"),P756,0)</x:f>
        <x:v>0</x:v>
      </x:c>
      <x:c r="AA756" s="24" t="n">
        <x:f>IF(AND(G756="GL.CASH",L756="financing"),Q756,0)</x:f>
        <x:v>0</x:v>
      </x:c>
    </x:row>
    <x:row r="757" ht="25" customHeight="1">
      <x:c r="A757" s="3" t="str">
        <x:v>ACT/PAYROLL-M05-P04/16</x:v>
      </x:c>
      <x:c r="B757" s="3" t="str">
        <x:v>PAYROLL-M05-P04</x:v>
      </x:c>
      <x:c r="C757" s="16" t="n">
        <x:v>5</x:v>
      </x:c>
      <x:c r="D757" s="30" t="n">
        <x:v>46535</x:v>
      </x:c>
      <x:c r="E757" s="30" t="n">
        <x:v>46508</x:v>
      </x:c>
      <x:c r="F757" s="30" t="n">
        <x:v>46535</x:v>
      </x:c>
      <x:c r="G757" s="3" t="str">
        <x:v>GL.CASH</x:v>
      </x:c>
      <x:c r="H757" s="3" t="str">
        <x:v>ENG</x:v>
      </x:c>
      <x:c r="I757" s="3" t="str">
        <x:v>PAYROLL</x:v>
      </x:c>
      <x:c r="J757" s="3" t="str">
        <x:v>MAP.ACTUAL.PAYROLL.INSOLV.ENG.PAYROLL.ENG</x:v>
      </x:c>
      <x:c r="K757" s="3" t="str">
        <x:v>PPL.INSOLV</x:v>
      </x:c>
      <x:c r="L757" s="3" t="str">
        <x:v>operating</x:v>
      </x:c>
      <x:c r="M757" s="3" t="str">
        <x:v>not_applicable</x:v>
      </x:c>
      <x:c r="N757" s="3" t="str">
        <x:v>not_applicable</x:v>
      </x:c>
      <x:c r="O757" s="3" t="str">
        <x:v>not_applicable</x:v>
      </x:c>
      <x:c r="P757" s="32" t="n">
        <x:v>0</x:v>
      </x:c>
      <x:c r="Q757" s="32" t="n">
        <x:v>11.64</x:v>
      </x:c>
      <x:c r="R757" s="24" t="n">
        <x:f>P757-Q757</x:f>
        <x:v>-11.64</x:v>
      </x:c>
      <x:c r="S757" s="18" t="n">
        <x:f>'D03_Accounts'!D11</x:f>
        <x:v>0</x:v>
      </x:c>
      <x:c r="T757" s="24" t="n">
        <x:f>R757*S757</x:f>
        <x:v>0</x:v>
      </x:c>
      <x:c r="U757" s="25" t="str">
        <x:f>'D03_Mappings'!E181</x:f>
        <x:v>cash</x:v>
      </x:c>
      <x:c r="V757" s="24" t="str">
        <x:f>IF(I757="",IF(U757="people","PAYROLL","UNMAPPED"),I757)</x:f>
        <x:v>PAYROLL</x:v>
      </x:c>
      <x:c r="W757" s="24" t="n">
        <x:f>IF(AND(G757="GL.CASH",L757="operating"),Q757,0)</x:f>
        <x:v>11.64</x:v>
      </x:c>
      <x:c r="X757" s="24" t="n">
        <x:f>IF(AND(G757="GL.CASH",L757="operating"),P757,0)</x:f>
        <x:v>0</x:v>
      </x:c>
      <x:c r="Y757" s="24" t="n">
        <x:f>IF(AND(G757="GL.CASH",L757="investing"),Q757-P757,0)</x:f>
        <x:v>0</x:v>
      </x:c>
      <x:c r="Z757" s="24" t="n">
        <x:f>IF(AND(G757="GL.CASH",L757="financing"),P757,0)</x:f>
        <x:v>0</x:v>
      </x:c>
      <x:c r="AA757" s="24" t="n">
        <x:f>IF(AND(G757="GL.CASH",L757="financing"),Q757,0)</x:f>
        <x:v>0</x:v>
      </x:c>
    </x:row>
    <x:row r="758" ht="25" customHeight="1">
      <x:c r="A758" s="3" t="str">
        <x:v>ACT/PAYROLL-M05-P04/17</x:v>
      </x:c>
      <x:c r="B758" s="3" t="str">
        <x:v>PAYROLL-M05-P04</x:v>
      </x:c>
      <x:c r="C758" s="16" t="n">
        <x:v>5</x:v>
      </x:c>
      <x:c r="D758" s="30" t="n">
        <x:v>46535</x:v>
      </x:c>
      <x:c r="E758" s="30" t="n">
        <x:v>46508</x:v>
      </x:c>
      <x:c r="F758" s="30" t="n">
        <x:v>46535</x:v>
      </x:c>
      <x:c r="G758" s="3" t="str">
        <x:v>GL.PEOPLE.BG</x:v>
      </x:c>
      <x:c r="H758" s="3" t="str">
        <x:v>ENG</x:v>
      </x:c>
      <x:c r="I758" s="3" t="str">
        <x:v>PAYROLL</x:v>
      </x:c>
      <x:c r="J758" s="3" t="str">
        <x:v>MAP.ACTUAL.PAYROLL.BG.ENG.PAYROLL.ENG</x:v>
      </x:c>
      <x:c r="K758" s="3" t="str">
        <x:v>PPL.BG</x:v>
      </x:c>
      <x:c r="L758" s="3" t="str">
        <x:v>operating</x:v>
      </x:c>
      <x:c r="M758" s="3" t="str">
        <x:v>recurring</x:v>
      </x:c>
      <x:c r="N758" s="3" t="str">
        <x:v>committed</x:v>
      </x:c>
      <x:c r="O758" s="3" t="str">
        <x:v>fixed</x:v>
      </x:c>
      <x:c r="P758" s="32" t="n">
        <x:v>23.29</x:v>
      </x:c>
      <x:c r="Q758" s="32" t="n">
        <x:v>0</x:v>
      </x:c>
      <x:c r="R758" s="24" t="n">
        <x:f>P758-Q758</x:f>
        <x:v>23.29</x:v>
      </x:c>
      <x:c r="S758" s="18" t="n">
        <x:f>'D03_Accounts'!D99</x:f>
        <x:v>1</x:v>
      </x:c>
      <x:c r="T758" s="24" t="n">
        <x:f>R758*S758</x:f>
        <x:v>23.29</x:v>
      </x:c>
      <x:c r="U758" s="25" t="str">
        <x:f>'D03_Mappings'!E170</x:f>
        <x:v>people</x:v>
      </x:c>
      <x:c r="V758" s="24" t="str">
        <x:f>IF(I758="",IF(U758="people","PAYROLL","UNMAPPED"),I758)</x:f>
        <x:v>PAYROLL</x:v>
      </x:c>
      <x:c r="W758" s="24" t="n">
        <x:f>IF(AND(G758="GL.CASH",L758="operating"),Q758,0)</x:f>
        <x:v>0</x:v>
      </x:c>
      <x:c r="X758" s="24" t="n">
        <x:f>IF(AND(G758="GL.CASH",L758="operating"),P758,0)</x:f>
        <x:v>0</x:v>
      </x:c>
      <x:c r="Y758" s="24" t="n">
        <x:f>IF(AND(G758="GL.CASH",L758="investing"),Q758-P758,0)</x:f>
        <x:v>0</x:v>
      </x:c>
      <x:c r="Z758" s="24" t="n">
        <x:f>IF(AND(G758="GL.CASH",L758="financing"),P758,0)</x:f>
        <x:v>0</x:v>
      </x:c>
      <x:c r="AA758" s="24" t="n">
        <x:f>IF(AND(G758="GL.CASH",L758="financing"),Q758,0)</x:f>
        <x:v>0</x:v>
      </x:c>
    </x:row>
    <x:row r="759" ht="25" customHeight="1">
      <x:c r="A759" s="3" t="str">
        <x:v>ACT/PAYROLL-M05-P04/18</x:v>
      </x:c>
      <x:c r="B759" s="3" t="str">
        <x:v>PAYROLL-M05-P04</x:v>
      </x:c>
      <x:c r="C759" s="16" t="n">
        <x:v>5</x:v>
      </x:c>
      <x:c r="D759" s="30" t="n">
        <x:v>46535</x:v>
      </x:c>
      <x:c r="E759" s="30" t="n">
        <x:v>46508</x:v>
      </x:c>
      <x:c r="F759" s="30" t="n">
        <x:v>46535</x:v>
      </x:c>
      <x:c r="G759" s="3" t="str">
        <x:v>GL.CASH</x:v>
      </x:c>
      <x:c r="H759" s="3" t="str">
        <x:v>ENG</x:v>
      </x:c>
      <x:c r="I759" s="3" t="str">
        <x:v>PAYROLL</x:v>
      </x:c>
      <x:c r="J759" s="3" t="str">
        <x:v>MAP.ACTUAL.PAYROLL.BG.ENG.PAYROLL.ENG</x:v>
      </x:c>
      <x:c r="K759" s="3" t="str">
        <x:v>PPL.BG</x:v>
      </x:c>
      <x:c r="L759" s="3" t="str">
        <x:v>operating</x:v>
      </x:c>
      <x:c r="M759" s="3" t="str">
        <x:v>not_applicable</x:v>
      </x:c>
      <x:c r="N759" s="3" t="str">
        <x:v>not_applicable</x:v>
      </x:c>
      <x:c r="O759" s="3" t="str">
        <x:v>not_applicable</x:v>
      </x:c>
      <x:c r="P759" s="32" t="n">
        <x:v>0</x:v>
      </x:c>
      <x:c r="Q759" s="32" t="n">
        <x:v>23.29</x:v>
      </x:c>
      <x:c r="R759" s="24" t="n">
        <x:f>P759-Q759</x:f>
        <x:v>-23.29</x:v>
      </x:c>
      <x:c r="S759" s="18" t="n">
        <x:f>'D03_Accounts'!D11</x:f>
        <x:v>0</x:v>
      </x:c>
      <x:c r="T759" s="24" t="n">
        <x:f>R759*S759</x:f>
        <x:v>0</x:v>
      </x:c>
      <x:c r="U759" s="25" t="str">
        <x:f>'D03_Mappings'!E171</x:f>
        <x:v>cash</x:v>
      </x:c>
      <x:c r="V759" s="24" t="str">
        <x:f>IF(I759="",IF(U759="people","PAYROLL","UNMAPPED"),I759)</x:f>
        <x:v>PAYROLL</x:v>
      </x:c>
      <x:c r="W759" s="24" t="n">
        <x:f>IF(AND(G759="GL.CASH",L759="operating"),Q759,0)</x:f>
        <x:v>23.29</x:v>
      </x:c>
      <x:c r="X759" s="24" t="n">
        <x:f>IF(AND(G759="GL.CASH",L759="operating"),P759,0)</x:f>
        <x:v>0</x:v>
      </x:c>
      <x:c r="Y759" s="24" t="n">
        <x:f>IF(AND(G759="GL.CASH",L759="investing"),Q759-P759,0)</x:f>
        <x:v>0</x:v>
      </x:c>
      <x:c r="Z759" s="24" t="n">
        <x:f>IF(AND(G759="GL.CASH",L759="financing"),P759,0)</x:f>
        <x:v>0</x:v>
      </x:c>
      <x:c r="AA759" s="24" t="n">
        <x:f>IF(AND(G759="GL.CASH",L759="financing"),Q759,0)</x:f>
        <x:v>0</x:v>
      </x:c>
    </x:row>
    <x:row r="760" ht="25" customHeight="1">
      <x:c r="A760" s="3" t="str">
        <x:v>ACT/PAYROLL-M05-P05/1</x:v>
      </x:c>
      <x:c r="B760" s="3" t="str">
        <x:v>PAYROLL-M05-P05</x:v>
      </x:c>
      <x:c r="C760" s="16" t="n">
        <x:v>5</x:v>
      </x:c>
      <x:c r="D760" s="30" t="n">
        <x:v>46535</x:v>
      </x:c>
      <x:c r="E760" s="30" t="n">
        <x:v>46508</x:v>
      </x:c>
      <x:c r="F760" s="30" t="n">
        <x:v>46535</x:v>
      </x:c>
      <x:c r="G760" s="3" t="str">
        <x:v>GL.PEOPLE.SALARY</x:v>
      </x:c>
      <x:c r="H760" s="3" t="str">
        <x:v>ENG</x:v>
      </x:c>
      <x:c r="I760" s="3" t="str">
        <x:v>PAYROLL</x:v>
      </x:c>
      <x:c r="J760" s="3" t="str">
        <x:v>MAP.ACTUAL.PAYROLL.SALARY.ENG.PAYROLL.ENG</x:v>
      </x:c>
      <x:c r="K760" s="3" t="str">
        <x:v>PPL.SALARY</x:v>
      </x:c>
      <x:c r="L760" s="3" t="str">
        <x:v>operating</x:v>
      </x:c>
      <x:c r="M760" s="3" t="str">
        <x:v>recurring</x:v>
      </x:c>
      <x:c r="N760" s="3" t="str">
        <x:v>committed</x:v>
      </x:c>
      <x:c r="O760" s="3" t="str">
        <x:v>fixed</x:v>
      </x:c>
      <x:c r="P760" s="32" t="n">
        <x:v>6900</x:v>
      </x:c>
      <x:c r="Q760" s="32" t="n">
        <x:v>0</x:v>
      </x:c>
      <x:c r="R760" s="24" t="n">
        <x:f>P760-Q760</x:f>
        <x:v>6900</x:v>
      </x:c>
      <x:c r="S760" s="18" t="n">
        <x:f>'D03_Accounts'!D91</x:f>
        <x:v>1</x:v>
      </x:c>
      <x:c r="T760" s="24" t="n">
        <x:f>R760*S760</x:f>
        <x:v>6900</x:v>
      </x:c>
      <x:c r="U760" s="25" t="str">
        <x:f>'D03_Mappings'!E220</x:f>
        <x:v>people</x:v>
      </x:c>
      <x:c r="V760" s="24" t="str">
        <x:f>IF(I760="",IF(U760="people","PAYROLL","UNMAPPED"),I760)</x:f>
        <x:v>PAYROLL</x:v>
      </x:c>
      <x:c r="W760" s="24" t="n">
        <x:f>IF(AND(G760="GL.CASH",L760="operating"),Q760,0)</x:f>
        <x:v>0</x:v>
      </x:c>
      <x:c r="X760" s="24" t="n">
        <x:f>IF(AND(G760="GL.CASH",L760="operating"),P760,0)</x:f>
        <x:v>0</x:v>
      </x:c>
      <x:c r="Y760" s="24" t="n">
        <x:f>IF(AND(G760="GL.CASH",L760="investing"),Q760-P760,0)</x:f>
        <x:v>0</x:v>
      </x:c>
      <x:c r="Z760" s="24" t="n">
        <x:f>IF(AND(G760="GL.CASH",L760="financing"),P760,0)</x:f>
        <x:v>0</x:v>
      </x:c>
      <x:c r="AA760" s="24" t="n">
        <x:f>IF(AND(G760="GL.CASH",L760="financing"),Q760,0)</x:f>
        <x:v>0</x:v>
      </x:c>
    </x:row>
    <x:row r="761" ht="25" customHeight="1">
      <x:c r="A761" s="3" t="str">
        <x:v>ACT/PAYROLL-M05-P05/2</x:v>
      </x:c>
      <x:c r="B761" s="3" t="str">
        <x:v>PAYROLL-M05-P05</x:v>
      </x:c>
      <x:c r="C761" s="16" t="n">
        <x:v>5</x:v>
      </x:c>
      <x:c r="D761" s="30" t="n">
        <x:v>46535</x:v>
      </x:c>
      <x:c r="E761" s="30" t="n">
        <x:v>46508</x:v>
      </x:c>
      <x:c r="F761" s="30" t="n">
        <x:v>46535</x:v>
      </x:c>
      <x:c r="G761" s="3" t="str">
        <x:v>GL.CASH</x:v>
      </x:c>
      <x:c r="H761" s="3" t="str">
        <x:v>ENG</x:v>
      </x:c>
      <x:c r="I761" s="3" t="str">
        <x:v>PAYROLL</x:v>
      </x:c>
      <x:c r="J761" s="3" t="str">
        <x:v>MAP.ACTUAL.PAYROLL.SALARY.ENG.PAYROLL.ENG</x:v>
      </x:c>
      <x:c r="K761" s="3" t="str">
        <x:v>PPL.SALARY</x:v>
      </x:c>
      <x:c r="L761" s="3" t="str">
        <x:v>operating</x:v>
      </x:c>
      <x:c r="M761" s="3" t="str">
        <x:v>not_applicable</x:v>
      </x:c>
      <x:c r="N761" s="3" t="str">
        <x:v>not_applicable</x:v>
      </x:c>
      <x:c r="O761" s="3" t="str">
        <x:v>not_applicable</x:v>
      </x:c>
      <x:c r="P761" s="32" t="n">
        <x:v>0</x:v>
      </x:c>
      <x:c r="Q761" s="32" t="n">
        <x:v>6900</x:v>
      </x:c>
      <x:c r="R761" s="24" t="n">
        <x:f>P761-Q761</x:f>
        <x:v>-6900</x:v>
      </x:c>
      <x:c r="S761" s="18" t="n">
        <x:f>'D03_Accounts'!D11</x:f>
        <x:v>0</x:v>
      </x:c>
      <x:c r="T761" s="24" t="n">
        <x:f>R761*S761</x:f>
        <x:v>0</x:v>
      </x:c>
      <x:c r="U761" s="25" t="str">
        <x:f>'D03_Mappings'!E221</x:f>
        <x:v>cash</x:v>
      </x:c>
      <x:c r="V761" s="24" t="str">
        <x:f>IF(I761="",IF(U761="people","PAYROLL","UNMAPPED"),I761)</x:f>
        <x:v>PAYROLL</x:v>
      </x:c>
      <x:c r="W761" s="24" t="n">
        <x:f>IF(AND(G761="GL.CASH",L761="operating"),Q761,0)</x:f>
        <x:v>6900</x:v>
      </x:c>
      <x:c r="X761" s="24" t="n">
        <x:f>IF(AND(G761="GL.CASH",L761="operating"),P761,0)</x:f>
        <x:v>0</x:v>
      </x:c>
      <x:c r="Y761" s="24" t="n">
        <x:f>IF(AND(G761="GL.CASH",L761="investing"),Q761-P761,0)</x:f>
        <x:v>0</x:v>
      </x:c>
      <x:c r="Z761" s="24" t="n">
        <x:f>IF(AND(G761="GL.CASH",L761="financing"),P761,0)</x:f>
        <x:v>0</x:v>
      </x:c>
      <x:c r="AA761" s="24" t="n">
        <x:f>IF(AND(G761="GL.CASH",L761="financing"),Q761,0)</x:f>
        <x:v>0</x:v>
      </x:c>
    </x:row>
    <x:row r="762" ht="25" customHeight="1">
      <x:c r="A762" s="3" t="str">
        <x:v>ACT/PAYROLL-M05-P05/3</x:v>
      </x:c>
      <x:c r="B762" s="3" t="str">
        <x:v>PAYROLL-M05-P05</x:v>
      </x:c>
      <x:c r="C762" s="16" t="n">
        <x:v>5</x:v>
      </x:c>
      <x:c r="D762" s="30" t="n">
        <x:v>46535</x:v>
      </x:c>
      <x:c r="E762" s="30" t="n">
        <x:v>46508</x:v>
      </x:c>
      <x:c r="F762" s="30" t="n">
        <x:v>46535</x:v>
      </x:c>
      <x:c r="G762" s="3" t="str">
        <x:v>GL.PEOPLE.RV</x:v>
      </x:c>
      <x:c r="H762" s="3" t="str">
        <x:v>ENG</x:v>
      </x:c>
      <x:c r="I762" s="3" t="str">
        <x:v>PAYROLL</x:v>
      </x:c>
      <x:c r="J762" s="3" t="str">
        <x:v>MAP.ACTUAL.PAYROLL.RV.ENG.PAYROLL.ENG</x:v>
      </x:c>
      <x:c r="K762" s="3" t="str">
        <x:v>PPL.RV</x:v>
      </x:c>
      <x:c r="L762" s="3" t="str">
        <x:v>operating</x:v>
      </x:c>
      <x:c r="M762" s="3" t="str">
        <x:v>recurring</x:v>
      </x:c>
      <x:c r="N762" s="3" t="str">
        <x:v>committed</x:v>
      </x:c>
      <x:c r="O762" s="3" t="str">
        <x:v>fixed</x:v>
      </x:c>
      <x:c r="P762" s="32" t="n">
        <x:v>641.7</x:v>
      </x:c>
      <x:c r="Q762" s="32" t="n">
        <x:v>0</x:v>
      </x:c>
      <x:c r="R762" s="24" t="n">
        <x:f>P762-Q762</x:f>
        <x:v>641.7</x:v>
      </x:c>
      <x:c r="S762" s="18" t="n">
        <x:f>'D03_Accounts'!D92</x:f>
        <x:v>1</x:v>
      </x:c>
      <x:c r="T762" s="24" t="n">
        <x:f>R762*S762</x:f>
        <x:v>641.7</x:v>
      </x:c>
      <x:c r="U762" s="25" t="str">
        <x:f>'D03_Mappings'!E210</x:f>
        <x:v>people</x:v>
      </x:c>
      <x:c r="V762" s="24" t="str">
        <x:f>IF(I762="",IF(U762="people","PAYROLL","UNMAPPED"),I762)</x:f>
        <x:v>PAYROLL</x:v>
      </x:c>
      <x:c r="W762" s="24" t="n">
        <x:f>IF(AND(G762="GL.CASH",L762="operating"),Q762,0)</x:f>
        <x:v>0</x:v>
      </x:c>
      <x:c r="X762" s="24" t="n">
        <x:f>IF(AND(G762="GL.CASH",L762="operating"),P762,0)</x:f>
        <x:v>0</x:v>
      </x:c>
      <x:c r="Y762" s="24" t="n">
        <x:f>IF(AND(G762="GL.CASH",L762="investing"),Q762-P762,0)</x:f>
        <x:v>0</x:v>
      </x:c>
      <x:c r="Z762" s="24" t="n">
        <x:f>IF(AND(G762="GL.CASH",L762="financing"),P762,0)</x:f>
        <x:v>0</x:v>
      </x:c>
      <x:c r="AA762" s="24" t="n">
        <x:f>IF(AND(G762="GL.CASH",L762="financing"),Q762,0)</x:f>
        <x:v>0</x:v>
      </x:c>
    </x:row>
    <x:row r="763" ht="25" customHeight="1">
      <x:c r="A763" s="3" t="str">
        <x:v>ACT/PAYROLL-M05-P05/4</x:v>
      </x:c>
      <x:c r="B763" s="3" t="str">
        <x:v>PAYROLL-M05-P05</x:v>
      </x:c>
      <x:c r="C763" s="16" t="n">
        <x:v>5</x:v>
      </x:c>
      <x:c r="D763" s="30" t="n">
        <x:v>46535</x:v>
      </x:c>
      <x:c r="E763" s="30" t="n">
        <x:v>46508</x:v>
      </x:c>
      <x:c r="F763" s="30" t="n">
        <x:v>46535</x:v>
      </x:c>
      <x:c r="G763" s="3" t="str">
        <x:v>GL.CASH</x:v>
      </x:c>
      <x:c r="H763" s="3" t="str">
        <x:v>ENG</x:v>
      </x:c>
      <x:c r="I763" s="3" t="str">
        <x:v>PAYROLL</x:v>
      </x:c>
      <x:c r="J763" s="3" t="str">
        <x:v>MAP.ACTUAL.PAYROLL.RV.ENG.PAYROLL.ENG</x:v>
      </x:c>
      <x:c r="K763" s="3" t="str">
        <x:v>PPL.RV</x:v>
      </x:c>
      <x:c r="L763" s="3" t="str">
        <x:v>operating</x:v>
      </x:c>
      <x:c r="M763" s="3" t="str">
        <x:v>not_applicable</x:v>
      </x:c>
      <x:c r="N763" s="3" t="str">
        <x:v>not_applicable</x:v>
      </x:c>
      <x:c r="O763" s="3" t="str">
        <x:v>not_applicable</x:v>
      </x:c>
      <x:c r="P763" s="32" t="n">
        <x:v>0</x:v>
      </x:c>
      <x:c r="Q763" s="32" t="n">
        <x:v>641.7</x:v>
      </x:c>
      <x:c r="R763" s="24" t="n">
        <x:f>P763-Q763</x:f>
        <x:v>-641.7</x:v>
      </x:c>
      <x:c r="S763" s="18" t="n">
        <x:f>'D03_Accounts'!D11</x:f>
        <x:v>0</x:v>
      </x:c>
      <x:c r="T763" s="24" t="n">
        <x:f>R763*S763</x:f>
        <x:v>0</x:v>
      </x:c>
      <x:c r="U763" s="25" t="str">
        <x:f>'D03_Mappings'!E211</x:f>
        <x:v>cash</x:v>
      </x:c>
      <x:c r="V763" s="24" t="str">
        <x:f>IF(I763="",IF(U763="people","PAYROLL","UNMAPPED"),I763)</x:f>
        <x:v>PAYROLL</x:v>
      </x:c>
      <x:c r="W763" s="24" t="n">
        <x:f>IF(AND(G763="GL.CASH",L763="operating"),Q763,0)</x:f>
        <x:v>641.7</x:v>
      </x:c>
      <x:c r="X763" s="24" t="n">
        <x:f>IF(AND(G763="GL.CASH",L763="operating"),P763,0)</x:f>
        <x:v>0</x:v>
      </x:c>
      <x:c r="Y763" s="24" t="n">
        <x:f>IF(AND(G763="GL.CASH",L763="investing"),Q763-P763,0)</x:f>
        <x:v>0</x:v>
      </x:c>
      <x:c r="Z763" s="24" t="n">
        <x:f>IF(AND(G763="GL.CASH",L763="financing"),P763,0)</x:f>
        <x:v>0</x:v>
      </x:c>
      <x:c r="AA763" s="24" t="n">
        <x:f>IF(AND(G763="GL.CASH",L763="financing"),Q763,0)</x:f>
        <x:v>0</x:v>
      </x:c>
    </x:row>
    <x:row r="764" ht="25" customHeight="1">
      <x:c r="A764" s="3" t="str">
        <x:v>ACT/PAYROLL-M05-P05/5</x:v>
      </x:c>
      <x:c r="B764" s="3" t="str">
        <x:v>PAYROLL-M05-P05</x:v>
      </x:c>
      <x:c r="C764" s="16" t="n">
        <x:v>5</x:v>
      </x:c>
      <x:c r="D764" s="30" t="n">
        <x:v>46535</x:v>
      </x:c>
      <x:c r="E764" s="30" t="n">
        <x:v>46508</x:v>
      </x:c>
      <x:c r="F764" s="30" t="n">
        <x:v>46535</x:v>
      </x:c>
      <x:c r="G764" s="3" t="str">
        <x:v>GL.PEOPLE.AV</x:v>
      </x:c>
      <x:c r="H764" s="3" t="str">
        <x:v>ENG</x:v>
      </x:c>
      <x:c r="I764" s="3" t="str">
        <x:v>PAYROLL</x:v>
      </x:c>
      <x:c r="J764" s="3" t="str">
        <x:v>MAP.ACTUAL.PAYROLL.AV.ENG.PAYROLL.ENG</x:v>
      </x:c>
      <x:c r="K764" s="3" t="str">
        <x:v>PPL.AV</x:v>
      </x:c>
      <x:c r="L764" s="3" t="str">
        <x:v>operating</x:v>
      </x:c>
      <x:c r="M764" s="3" t="str">
        <x:v>recurring</x:v>
      </x:c>
      <x:c r="N764" s="3" t="str">
        <x:v>committed</x:v>
      </x:c>
      <x:c r="O764" s="3" t="str">
        <x:v>fixed</x:v>
      </x:c>
      <x:c r="P764" s="32" t="n">
        <x:v>89.7</x:v>
      </x:c>
      <x:c r="Q764" s="32" t="n">
        <x:v>0</x:v>
      </x:c>
      <x:c r="R764" s="24" t="n">
        <x:f>P764-Q764</x:f>
        <x:v>89.7</x:v>
      </x:c>
      <x:c r="S764" s="18" t="n">
        <x:f>'D03_Accounts'!D93</x:f>
        <x:v>1</x:v>
      </x:c>
      <x:c r="T764" s="24" t="n">
        <x:f>R764*S764</x:f>
        <x:v>89.7</x:v>
      </x:c>
      <x:c r="U764" s="25" t="str">
        <x:f>'D03_Mappings'!E160</x:f>
        <x:v>people</x:v>
      </x:c>
      <x:c r="V764" s="24" t="str">
        <x:f>IF(I764="",IF(U764="people","PAYROLL","UNMAPPED"),I764)</x:f>
        <x:v>PAYROLL</x:v>
      </x:c>
      <x:c r="W764" s="24" t="n">
        <x:f>IF(AND(G764="GL.CASH",L764="operating"),Q764,0)</x:f>
        <x:v>0</x:v>
      </x:c>
      <x:c r="X764" s="24" t="n">
        <x:f>IF(AND(G764="GL.CASH",L764="operating"),P764,0)</x:f>
        <x:v>0</x:v>
      </x:c>
      <x:c r="Y764" s="24" t="n">
        <x:f>IF(AND(G764="GL.CASH",L764="investing"),Q764-P764,0)</x:f>
        <x:v>0</x:v>
      </x:c>
      <x:c r="Z764" s="24" t="n">
        <x:f>IF(AND(G764="GL.CASH",L764="financing"),P764,0)</x:f>
        <x:v>0</x:v>
      </x:c>
      <x:c r="AA764" s="24" t="n">
        <x:f>IF(AND(G764="GL.CASH",L764="financing"),Q764,0)</x:f>
        <x:v>0</x:v>
      </x:c>
    </x:row>
    <x:row r="765" ht="25" customHeight="1">
      <x:c r="A765" s="3" t="str">
        <x:v>ACT/PAYROLL-M05-P05/6</x:v>
      </x:c>
      <x:c r="B765" s="3" t="str">
        <x:v>PAYROLL-M05-P05</x:v>
      </x:c>
      <x:c r="C765" s="16" t="n">
        <x:v>5</x:v>
      </x:c>
      <x:c r="D765" s="30" t="n">
        <x:v>46535</x:v>
      </x:c>
      <x:c r="E765" s="30" t="n">
        <x:v>46508</x:v>
      </x:c>
      <x:c r="F765" s="30" t="n">
        <x:v>46535</x:v>
      </x:c>
      <x:c r="G765" s="3" t="str">
        <x:v>GL.CASH</x:v>
      </x:c>
      <x:c r="H765" s="3" t="str">
        <x:v>ENG</x:v>
      </x:c>
      <x:c r="I765" s="3" t="str">
        <x:v>PAYROLL</x:v>
      </x:c>
      <x:c r="J765" s="3" t="str">
        <x:v>MAP.ACTUAL.PAYROLL.AV.ENG.PAYROLL.ENG</x:v>
      </x:c>
      <x:c r="K765" s="3" t="str">
        <x:v>PPL.AV</x:v>
      </x:c>
      <x:c r="L765" s="3" t="str">
        <x:v>operating</x:v>
      </x:c>
      <x:c r="M765" s="3" t="str">
        <x:v>not_applicable</x:v>
      </x:c>
      <x:c r="N765" s="3" t="str">
        <x:v>not_applicable</x:v>
      </x:c>
      <x:c r="O765" s="3" t="str">
        <x:v>not_applicable</x:v>
      </x:c>
      <x:c r="P765" s="32" t="n">
        <x:v>0</x:v>
      </x:c>
      <x:c r="Q765" s="32" t="n">
        <x:v>89.7</x:v>
      </x:c>
      <x:c r="R765" s="24" t="n">
        <x:f>P765-Q765</x:f>
        <x:v>-89.7</x:v>
      </x:c>
      <x:c r="S765" s="18" t="n">
        <x:f>'D03_Accounts'!D11</x:f>
        <x:v>0</x:v>
      </x:c>
      <x:c r="T765" s="24" t="n">
        <x:f>R765*S765</x:f>
        <x:v>0</x:v>
      </x:c>
      <x:c r="U765" s="25" t="str">
        <x:f>'D03_Mappings'!E161</x:f>
        <x:v>cash</x:v>
      </x:c>
      <x:c r="V765" s="24" t="str">
        <x:f>IF(I765="",IF(U765="people","PAYROLL","UNMAPPED"),I765)</x:f>
        <x:v>PAYROLL</x:v>
      </x:c>
      <x:c r="W765" s="24" t="n">
        <x:f>IF(AND(G765="GL.CASH",L765="operating"),Q765,0)</x:f>
        <x:v>89.7</x:v>
      </x:c>
      <x:c r="X765" s="24" t="n">
        <x:f>IF(AND(G765="GL.CASH",L765="operating"),P765,0)</x:f>
        <x:v>0</x:v>
      </x:c>
      <x:c r="Y765" s="24" t="n">
        <x:f>IF(AND(G765="GL.CASH",L765="investing"),Q765-P765,0)</x:f>
        <x:v>0</x:v>
      </x:c>
      <x:c r="Z765" s="24" t="n">
        <x:f>IF(AND(G765="GL.CASH",L765="financing"),P765,0)</x:f>
        <x:v>0</x:v>
      </x:c>
      <x:c r="AA765" s="24" t="n">
        <x:f>IF(AND(G765="GL.CASH",L765="financing"),Q765,0)</x:f>
        <x:v>0</x:v>
      </x:c>
    </x:row>
    <x:row r="766" ht="25" customHeight="1">
      <x:c r="A766" s="3" t="str">
        <x:v>ACT/PAYROLL-M05-P05/7</x:v>
      </x:c>
      <x:c r="B766" s="3" t="str">
        <x:v>PAYROLL-M05-P05</x:v>
      </x:c>
      <x:c r="C766" s="16" t="n">
        <x:v>5</x:v>
      </x:c>
      <x:c r="D766" s="30" t="n">
        <x:v>46535</x:v>
      </x:c>
      <x:c r="E766" s="30" t="n">
        <x:v>46508</x:v>
      </x:c>
      <x:c r="F766" s="30" t="n">
        <x:v>46535</x:v>
      </x:c>
      <x:c r="G766" s="3" t="str">
        <x:v>GL.PEOPLE.KV</x:v>
      </x:c>
      <x:c r="H766" s="3" t="str">
        <x:v>ENG</x:v>
      </x:c>
      <x:c r="I766" s="3" t="str">
        <x:v>PAYROLL</x:v>
      </x:c>
      <x:c r="J766" s="3" t="str">
        <x:v>MAP.ACTUAL.PAYROLL.KV.ENG.PAYROLL.ENG</x:v>
      </x:c>
      <x:c r="K766" s="3" t="str">
        <x:v>PPL.KV</x:v>
      </x:c>
      <x:c r="L766" s="3" t="str">
        <x:v>operating</x:v>
      </x:c>
      <x:c r="M766" s="3" t="str">
        <x:v>recurring</x:v>
      </x:c>
      <x:c r="N766" s="3" t="str">
        <x:v>committed</x:v>
      </x:c>
      <x:c r="O766" s="3" t="str">
        <x:v>fixed</x:v>
      </x:c>
      <x:c r="P766" s="32" t="n">
        <x:v>564.19</x:v>
      </x:c>
      <x:c r="Q766" s="32" t="n">
        <x:v>0</x:v>
      </x:c>
      <x:c r="R766" s="24" t="n">
        <x:f>P766-Q766</x:f>
        <x:v>564.19</x:v>
      </x:c>
      <x:c r="S766" s="18" t="n">
        <x:f>'D03_Accounts'!D94</x:f>
        <x:v>1</x:v>
      </x:c>
      <x:c r="T766" s="24" t="n">
        <x:f>R766*S766</x:f>
        <x:v>564.19</x:v>
      </x:c>
      <x:c r="U766" s="25" t="str">
        <x:f>'D03_Mappings'!E190</x:f>
        <x:v>people</x:v>
      </x:c>
      <x:c r="V766" s="24" t="str">
        <x:f>IF(I766="",IF(U766="people","PAYROLL","UNMAPPED"),I766)</x:f>
        <x:v>PAYROLL</x:v>
      </x:c>
      <x:c r="W766" s="24" t="n">
        <x:f>IF(AND(G766="GL.CASH",L766="operating"),Q766,0)</x:f>
        <x:v>0</x:v>
      </x:c>
      <x:c r="X766" s="24" t="n">
        <x:f>IF(AND(G766="GL.CASH",L766="operating"),P766,0)</x:f>
        <x:v>0</x:v>
      </x:c>
      <x:c r="Y766" s="24" t="n">
        <x:f>IF(AND(G766="GL.CASH",L766="investing"),Q766-P766,0)</x:f>
        <x:v>0</x:v>
      </x:c>
      <x:c r="Z766" s="24" t="n">
        <x:f>IF(AND(G766="GL.CASH",L766="financing"),P766,0)</x:f>
        <x:v>0</x:v>
      </x:c>
      <x:c r="AA766" s="24" t="n">
        <x:f>IF(AND(G766="GL.CASH",L766="financing"),Q766,0)</x:f>
        <x:v>0</x:v>
      </x:c>
    </x:row>
    <x:row r="767" ht="25" customHeight="1">
      <x:c r="A767" s="3" t="str">
        <x:v>ACT/PAYROLL-M05-P05/8</x:v>
      </x:c>
      <x:c r="B767" s="3" t="str">
        <x:v>PAYROLL-M05-P05</x:v>
      </x:c>
      <x:c r="C767" s="16" t="n">
        <x:v>5</x:v>
      </x:c>
      <x:c r="D767" s="30" t="n">
        <x:v>46535</x:v>
      </x:c>
      <x:c r="E767" s="30" t="n">
        <x:v>46508</x:v>
      </x:c>
      <x:c r="F767" s="30" t="n">
        <x:v>46535</x:v>
      </x:c>
      <x:c r="G767" s="3" t="str">
        <x:v>GL.CASH</x:v>
      </x:c>
      <x:c r="H767" s="3" t="str">
        <x:v>ENG</x:v>
      </x:c>
      <x:c r="I767" s="3" t="str">
        <x:v>PAYROLL</x:v>
      </x:c>
      <x:c r="J767" s="3" t="str">
        <x:v>MAP.ACTUAL.PAYROLL.KV.ENG.PAYROLL.ENG</x:v>
      </x:c>
      <x:c r="K767" s="3" t="str">
        <x:v>PPL.KV</x:v>
      </x:c>
      <x:c r="L767" s="3" t="str">
        <x:v>operating</x:v>
      </x:c>
      <x:c r="M767" s="3" t="str">
        <x:v>not_applicable</x:v>
      </x:c>
      <x:c r="N767" s="3" t="str">
        <x:v>not_applicable</x:v>
      </x:c>
      <x:c r="O767" s="3" t="str">
        <x:v>not_applicable</x:v>
      </x:c>
      <x:c r="P767" s="32" t="n">
        <x:v>0</x:v>
      </x:c>
      <x:c r="Q767" s="32" t="n">
        <x:v>564.19</x:v>
      </x:c>
      <x:c r="R767" s="24" t="n">
        <x:f>P767-Q767</x:f>
        <x:v>-564.19</x:v>
      </x:c>
      <x:c r="S767" s="18" t="n">
        <x:f>'D03_Accounts'!D11</x:f>
        <x:v>0</x:v>
      </x:c>
      <x:c r="T767" s="24" t="n">
        <x:f>R767*S767</x:f>
        <x:v>0</x:v>
      </x:c>
      <x:c r="U767" s="25" t="str">
        <x:f>'D03_Mappings'!E191</x:f>
        <x:v>cash</x:v>
      </x:c>
      <x:c r="V767" s="24" t="str">
        <x:f>IF(I767="",IF(U767="people","PAYROLL","UNMAPPED"),I767)</x:f>
        <x:v>PAYROLL</x:v>
      </x:c>
      <x:c r="W767" s="24" t="n">
        <x:f>IF(AND(G767="GL.CASH",L767="operating"),Q767,0)</x:f>
        <x:v>564.19</x:v>
      </x:c>
      <x:c r="X767" s="24" t="n">
        <x:f>IF(AND(G767="GL.CASH",L767="operating"),P767,0)</x:f>
        <x:v>0</x:v>
      </x:c>
      <x:c r="Y767" s="24" t="n">
        <x:f>IF(AND(G767="GL.CASH",L767="investing"),Q767-P767,0)</x:f>
        <x:v>0</x:v>
      </x:c>
      <x:c r="Z767" s="24" t="n">
        <x:f>IF(AND(G767="GL.CASH",L767="financing"),P767,0)</x:f>
        <x:v>0</x:v>
      </x:c>
      <x:c r="AA767" s="24" t="n">
        <x:f>IF(AND(G767="GL.CASH",L767="financing"),Q767,0)</x:f>
        <x:v>0</x:v>
      </x:c>
    </x:row>
    <x:row r="768" ht="25" customHeight="1">
      <x:c r="A768" s="3" t="str">
        <x:v>ACT/PAYROLL-M05-P05/9</x:v>
      </x:c>
      <x:c r="B768" s="3" t="str">
        <x:v>PAYROLL-M05-P05</x:v>
      </x:c>
      <x:c r="C768" s="16" t="n">
        <x:v>5</x:v>
      </x:c>
      <x:c r="D768" s="30" t="n">
        <x:v>46535</x:v>
      </x:c>
      <x:c r="E768" s="30" t="n">
        <x:v>46508</x:v>
      </x:c>
      <x:c r="F768" s="30" t="n">
        <x:v>46535</x:v>
      </x:c>
      <x:c r="G768" s="3" t="str">
        <x:v>GL.PEOPLE.PV</x:v>
      </x:c>
      <x:c r="H768" s="3" t="str">
        <x:v>ENG</x:v>
      </x:c>
      <x:c r="I768" s="3" t="str">
        <x:v>PAYROLL</x:v>
      </x:c>
      <x:c r="J768" s="3" t="str">
        <x:v>MAP.ACTUAL.PAYROLL.PV.ENG.PAYROLL.ENG</x:v>
      </x:c>
      <x:c r="K768" s="3" t="str">
        <x:v>PPL.PV</x:v>
      </x:c>
      <x:c r="L768" s="3" t="str">
        <x:v>operating</x:v>
      </x:c>
      <x:c r="M768" s="3" t="str">
        <x:v>recurring</x:v>
      </x:c>
      <x:c r="N768" s="3" t="str">
        <x:v>committed</x:v>
      </x:c>
      <x:c r="O768" s="3" t="str">
        <x:v>fixed</x:v>
      </x:c>
      <x:c r="P768" s="32" t="n">
        <x:v>114.75</x:v>
      </x:c>
      <x:c r="Q768" s="32" t="n">
        <x:v>0</x:v>
      </x:c>
      <x:c r="R768" s="24" t="n">
        <x:f>P768-Q768</x:f>
        <x:v>114.75</x:v>
      </x:c>
      <x:c r="S768" s="18" t="n">
        <x:f>'D03_Accounts'!D95</x:f>
        <x:v>1</x:v>
      </x:c>
      <x:c r="T768" s="24" t="n">
        <x:f>R768*S768</x:f>
        <x:v>114.75</x:v>
      </x:c>
      <x:c r="U768" s="25" t="str">
        <x:f>'D03_Mappings'!E200</x:f>
        <x:v>people</x:v>
      </x:c>
      <x:c r="V768" s="24" t="str">
        <x:f>IF(I768="",IF(U768="people","PAYROLL","UNMAPPED"),I768)</x:f>
        <x:v>PAYROLL</x:v>
      </x:c>
      <x:c r="W768" s="24" t="n">
        <x:f>IF(AND(G768="GL.CASH",L768="operating"),Q768,0)</x:f>
        <x:v>0</x:v>
      </x:c>
      <x:c r="X768" s="24" t="n">
        <x:f>IF(AND(G768="GL.CASH",L768="operating"),P768,0)</x:f>
        <x:v>0</x:v>
      </x:c>
      <x:c r="Y768" s="24" t="n">
        <x:f>IF(AND(G768="GL.CASH",L768="investing"),Q768-P768,0)</x:f>
        <x:v>0</x:v>
      </x:c>
      <x:c r="Z768" s="24" t="n">
        <x:f>IF(AND(G768="GL.CASH",L768="financing"),P768,0)</x:f>
        <x:v>0</x:v>
      </x:c>
      <x:c r="AA768" s="24" t="n">
        <x:f>IF(AND(G768="GL.CASH",L768="financing"),Q768,0)</x:f>
        <x:v>0</x:v>
      </x:c>
    </x:row>
    <x:row r="769" ht="25" customHeight="1">
      <x:c r="A769" s="3" t="str">
        <x:v>ACT/PAYROLL-M05-P05/10</x:v>
      </x:c>
      <x:c r="B769" s="3" t="str">
        <x:v>PAYROLL-M05-P05</x:v>
      </x:c>
      <x:c r="C769" s="16" t="n">
        <x:v>5</x:v>
      </x:c>
      <x:c r="D769" s="30" t="n">
        <x:v>46535</x:v>
      </x:c>
      <x:c r="E769" s="30" t="n">
        <x:v>46508</x:v>
      </x:c>
      <x:c r="F769" s="30" t="n">
        <x:v>46535</x:v>
      </x:c>
      <x:c r="G769" s="3" t="str">
        <x:v>GL.CASH</x:v>
      </x:c>
      <x:c r="H769" s="3" t="str">
        <x:v>ENG</x:v>
      </x:c>
      <x:c r="I769" s="3" t="str">
        <x:v>PAYROLL</x:v>
      </x:c>
      <x:c r="J769" s="3" t="str">
        <x:v>MAP.ACTUAL.PAYROLL.PV.ENG.PAYROLL.ENG</x:v>
      </x:c>
      <x:c r="K769" s="3" t="str">
        <x:v>PPL.PV</x:v>
      </x:c>
      <x:c r="L769" s="3" t="str">
        <x:v>operating</x:v>
      </x:c>
      <x:c r="M769" s="3" t="str">
        <x:v>not_applicable</x:v>
      </x:c>
      <x:c r="N769" s="3" t="str">
        <x:v>not_applicable</x:v>
      </x:c>
      <x:c r="O769" s="3" t="str">
        <x:v>not_applicable</x:v>
      </x:c>
      <x:c r="P769" s="32" t="n">
        <x:v>0</x:v>
      </x:c>
      <x:c r="Q769" s="32" t="n">
        <x:v>114.75</x:v>
      </x:c>
      <x:c r="R769" s="24" t="n">
        <x:f>P769-Q769</x:f>
        <x:v>-114.75</x:v>
      </x:c>
      <x:c r="S769" s="18" t="n">
        <x:f>'D03_Accounts'!D11</x:f>
        <x:v>0</x:v>
      </x:c>
      <x:c r="T769" s="24" t="n">
        <x:f>R769*S769</x:f>
        <x:v>0</x:v>
      </x:c>
      <x:c r="U769" s="25" t="str">
        <x:f>'D03_Mappings'!E201</x:f>
        <x:v>cash</x:v>
      </x:c>
      <x:c r="V769" s="24" t="str">
        <x:f>IF(I769="",IF(U769="people","PAYROLL","UNMAPPED"),I769)</x:f>
        <x:v>PAYROLL</x:v>
      </x:c>
      <x:c r="W769" s="24" t="n">
        <x:f>IF(AND(G769="GL.CASH",L769="operating"),Q769,0)</x:f>
        <x:v>114.75</x:v>
      </x:c>
      <x:c r="X769" s="24" t="n">
        <x:f>IF(AND(G769="GL.CASH",L769="operating"),P769,0)</x:f>
        <x:v>0</x:v>
      </x:c>
      <x:c r="Y769" s="24" t="n">
        <x:f>IF(AND(G769="GL.CASH",L769="investing"),Q769-P769,0)</x:f>
        <x:v>0</x:v>
      </x:c>
      <x:c r="Z769" s="24" t="n">
        <x:f>IF(AND(G769="GL.CASH",L769="financing"),P769,0)</x:f>
        <x:v>0</x:v>
      </x:c>
      <x:c r="AA769" s="24" t="n">
        <x:f>IF(AND(G769="GL.CASH",L769="financing"),Q769,0)</x:f>
        <x:v>0</x:v>
      </x:c>
    </x:row>
    <x:row r="770" ht="25" customHeight="1">
      <x:c r="A770" s="3" t="str">
        <x:v>ACT/PAYROLL-M05-P05/11</x:v>
      </x:c>
      <x:c r="B770" s="3" t="str">
        <x:v>PAYROLL-M05-P05</x:v>
      </x:c>
      <x:c r="C770" s="16" t="n">
        <x:v>5</x:v>
      </x:c>
      <x:c r="D770" s="30" t="n">
        <x:v>46535</x:v>
      </x:c>
      <x:c r="E770" s="30" t="n">
        <x:v>46508</x:v>
      </x:c>
      <x:c r="F770" s="30" t="n">
        <x:v>46535</x:v>
      </x:c>
      <x:c r="G770" s="3" t="str">
        <x:v>GL.PEOPLE.U1</x:v>
      </x:c>
      <x:c r="H770" s="3" t="str">
        <x:v>ENG</x:v>
      </x:c>
      <x:c r="I770" s="3" t="str">
        <x:v>PAYROLL</x:v>
      </x:c>
      <x:c r="J770" s="3" t="str">
        <x:v>MAP.ACTUAL.PAYROLL.U1.ENG.PAYROLL.ENG</x:v>
      </x:c>
      <x:c r="K770" s="3" t="str">
        <x:v>PPL.U1</x:v>
      </x:c>
      <x:c r="L770" s="3" t="str">
        <x:v>operating</x:v>
      </x:c>
      <x:c r="M770" s="3" t="str">
        <x:v>recurring</x:v>
      </x:c>
      <x:c r="N770" s="3" t="str">
        <x:v>committed</x:v>
      </x:c>
      <x:c r="O770" s="3" t="str">
        <x:v>fixed</x:v>
      </x:c>
      <x:c r="P770" s="32" t="n">
        <x:v>144.9</x:v>
      </x:c>
      <x:c r="Q770" s="32" t="n">
        <x:v>0</x:v>
      </x:c>
      <x:c r="R770" s="24" t="n">
        <x:f>P770-Q770</x:f>
        <x:v>144.9</x:v>
      </x:c>
      <x:c r="S770" s="18" t="n">
        <x:f>'D03_Accounts'!D96</x:f>
        <x:v>1</x:v>
      </x:c>
      <x:c r="T770" s="24" t="n">
        <x:f>R770*S770</x:f>
        <x:v>144.9</x:v>
      </x:c>
      <x:c r="U770" s="25" t="str">
        <x:f>'D03_Mappings'!E230</x:f>
        <x:v>people</x:v>
      </x:c>
      <x:c r="V770" s="24" t="str">
        <x:f>IF(I770="",IF(U770="people","PAYROLL","UNMAPPED"),I770)</x:f>
        <x:v>PAYROLL</x:v>
      </x:c>
      <x:c r="W770" s="24" t="n">
        <x:f>IF(AND(G770="GL.CASH",L770="operating"),Q770,0)</x:f>
        <x:v>0</x:v>
      </x:c>
      <x:c r="X770" s="24" t="n">
        <x:f>IF(AND(G770="GL.CASH",L770="operating"),P770,0)</x:f>
        <x:v>0</x:v>
      </x:c>
      <x:c r="Y770" s="24" t="n">
        <x:f>IF(AND(G770="GL.CASH",L770="investing"),Q770-P770,0)</x:f>
        <x:v>0</x:v>
      </x:c>
      <x:c r="Z770" s="24" t="n">
        <x:f>IF(AND(G770="GL.CASH",L770="financing"),P770,0)</x:f>
        <x:v>0</x:v>
      </x:c>
      <x:c r="AA770" s="24" t="n">
        <x:f>IF(AND(G770="GL.CASH",L770="financing"),Q770,0)</x:f>
        <x:v>0</x:v>
      </x:c>
    </x:row>
    <x:row r="771" ht="25" customHeight="1">
      <x:c r="A771" s="3" t="str">
        <x:v>ACT/PAYROLL-M05-P05/12</x:v>
      </x:c>
      <x:c r="B771" s="3" t="str">
        <x:v>PAYROLL-M05-P05</x:v>
      </x:c>
      <x:c r="C771" s="16" t="n">
        <x:v>5</x:v>
      </x:c>
      <x:c r="D771" s="30" t="n">
        <x:v>46535</x:v>
      </x:c>
      <x:c r="E771" s="30" t="n">
        <x:v>46508</x:v>
      </x:c>
      <x:c r="F771" s="30" t="n">
        <x:v>46535</x:v>
      </x:c>
      <x:c r="G771" s="3" t="str">
        <x:v>GL.CASH</x:v>
      </x:c>
      <x:c r="H771" s="3" t="str">
        <x:v>ENG</x:v>
      </x:c>
      <x:c r="I771" s="3" t="str">
        <x:v>PAYROLL</x:v>
      </x:c>
      <x:c r="J771" s="3" t="str">
        <x:v>MAP.ACTUAL.PAYROLL.U1.ENG.PAYROLL.ENG</x:v>
      </x:c>
      <x:c r="K771" s="3" t="str">
        <x:v>PPL.U1</x:v>
      </x:c>
      <x:c r="L771" s="3" t="str">
        <x:v>operating</x:v>
      </x:c>
      <x:c r="M771" s="3" t="str">
        <x:v>not_applicable</x:v>
      </x:c>
      <x:c r="N771" s="3" t="str">
        <x:v>not_applicable</x:v>
      </x:c>
      <x:c r="O771" s="3" t="str">
        <x:v>not_applicable</x:v>
      </x:c>
      <x:c r="P771" s="32" t="n">
        <x:v>0</x:v>
      </x:c>
      <x:c r="Q771" s="32" t="n">
        <x:v>144.9</x:v>
      </x:c>
      <x:c r="R771" s="24" t="n">
        <x:f>P771-Q771</x:f>
        <x:v>-144.9</x:v>
      </x:c>
      <x:c r="S771" s="18" t="n">
        <x:f>'D03_Accounts'!D11</x:f>
        <x:v>0</x:v>
      </x:c>
      <x:c r="T771" s="24" t="n">
        <x:f>R771*S771</x:f>
        <x:v>0</x:v>
      </x:c>
      <x:c r="U771" s="25" t="str">
        <x:f>'D03_Mappings'!E231</x:f>
        <x:v>cash</x:v>
      </x:c>
      <x:c r="V771" s="24" t="str">
        <x:f>IF(I771="",IF(U771="people","PAYROLL","UNMAPPED"),I771)</x:f>
        <x:v>PAYROLL</x:v>
      </x:c>
      <x:c r="W771" s="24" t="n">
        <x:f>IF(AND(G771="GL.CASH",L771="operating"),Q771,0)</x:f>
        <x:v>144.9</x:v>
      </x:c>
      <x:c r="X771" s="24" t="n">
        <x:f>IF(AND(G771="GL.CASH",L771="operating"),P771,0)</x:f>
        <x:v>0</x:v>
      </x:c>
      <x:c r="Y771" s="24" t="n">
        <x:f>IF(AND(G771="GL.CASH",L771="investing"),Q771-P771,0)</x:f>
        <x:v>0</x:v>
      </x:c>
      <x:c r="Z771" s="24" t="n">
        <x:f>IF(AND(G771="GL.CASH",L771="financing"),P771,0)</x:f>
        <x:v>0</x:v>
      </x:c>
      <x:c r="AA771" s="24" t="n">
        <x:f>IF(AND(G771="GL.CASH",L771="financing"),Q771,0)</x:f>
        <x:v>0</x:v>
      </x:c>
    </x:row>
    <x:row r="772" ht="25" customHeight="1">
      <x:c r="A772" s="3" t="str">
        <x:v>ACT/PAYROLL-M05-P05/13</x:v>
      </x:c>
      <x:c r="B772" s="3" t="str">
        <x:v>PAYROLL-M05-P05</x:v>
      </x:c>
      <x:c r="C772" s="16" t="n">
        <x:v>5</x:v>
      </x:c>
      <x:c r="D772" s="30" t="n">
        <x:v>46535</x:v>
      </x:c>
      <x:c r="E772" s="30" t="n">
        <x:v>46508</x:v>
      </x:c>
      <x:c r="F772" s="30" t="n">
        <x:v>46535</x:v>
      </x:c>
      <x:c r="G772" s="3" t="str">
        <x:v>GL.PEOPLE.U2</x:v>
      </x:c>
      <x:c r="H772" s="3" t="str">
        <x:v>ENG</x:v>
      </x:c>
      <x:c r="I772" s="3" t="str">
        <x:v>PAYROLL</x:v>
      </x:c>
      <x:c r="J772" s="3" t="str">
        <x:v>MAP.ACTUAL.PAYROLL.U2.ENG.PAYROLL.ENG</x:v>
      </x:c>
      <x:c r="K772" s="3" t="str">
        <x:v>PPL.U2</x:v>
      </x:c>
      <x:c r="L772" s="3" t="str">
        <x:v>operating</x:v>
      </x:c>
      <x:c r="M772" s="3" t="str">
        <x:v>recurring</x:v>
      </x:c>
      <x:c r="N772" s="3" t="str">
        <x:v>committed</x:v>
      </x:c>
      <x:c r="O772" s="3" t="str">
        <x:v>fixed</x:v>
      </x:c>
      <x:c r="P772" s="32" t="n">
        <x:v>30.36</x:v>
      </x:c>
      <x:c r="Q772" s="32" t="n">
        <x:v>0</x:v>
      </x:c>
      <x:c r="R772" s="24" t="n">
        <x:f>P772-Q772</x:f>
        <x:v>30.36</x:v>
      </x:c>
      <x:c r="S772" s="18" t="n">
        <x:f>'D03_Accounts'!D97</x:f>
        <x:v>1</x:v>
      </x:c>
      <x:c r="T772" s="24" t="n">
        <x:f>R772*S772</x:f>
        <x:v>30.36</x:v>
      </x:c>
      <x:c r="U772" s="25" t="str">
        <x:f>'D03_Mappings'!E240</x:f>
        <x:v>people</x:v>
      </x:c>
      <x:c r="V772" s="24" t="str">
        <x:f>IF(I772="",IF(U772="people","PAYROLL","UNMAPPED"),I772)</x:f>
        <x:v>PAYROLL</x:v>
      </x:c>
      <x:c r="W772" s="24" t="n">
        <x:f>IF(AND(G772="GL.CASH",L772="operating"),Q772,0)</x:f>
        <x:v>0</x:v>
      </x:c>
      <x:c r="X772" s="24" t="n">
        <x:f>IF(AND(G772="GL.CASH",L772="operating"),P772,0)</x:f>
        <x:v>0</x:v>
      </x:c>
      <x:c r="Y772" s="24" t="n">
        <x:f>IF(AND(G772="GL.CASH",L772="investing"),Q772-P772,0)</x:f>
        <x:v>0</x:v>
      </x:c>
      <x:c r="Z772" s="24" t="n">
        <x:f>IF(AND(G772="GL.CASH",L772="financing"),P772,0)</x:f>
        <x:v>0</x:v>
      </x:c>
      <x:c r="AA772" s="24" t="n">
        <x:f>IF(AND(G772="GL.CASH",L772="financing"),Q772,0)</x:f>
        <x:v>0</x:v>
      </x:c>
    </x:row>
    <x:row r="773" ht="25" customHeight="1">
      <x:c r="A773" s="3" t="str">
        <x:v>ACT/PAYROLL-M05-P05/14</x:v>
      </x:c>
      <x:c r="B773" s="3" t="str">
        <x:v>PAYROLL-M05-P05</x:v>
      </x:c>
      <x:c r="C773" s="16" t="n">
        <x:v>5</x:v>
      </x:c>
      <x:c r="D773" s="30" t="n">
        <x:v>46535</x:v>
      </x:c>
      <x:c r="E773" s="30" t="n">
        <x:v>46508</x:v>
      </x:c>
      <x:c r="F773" s="30" t="n">
        <x:v>46535</x:v>
      </x:c>
      <x:c r="G773" s="3" t="str">
        <x:v>GL.CASH</x:v>
      </x:c>
      <x:c r="H773" s="3" t="str">
        <x:v>ENG</x:v>
      </x:c>
      <x:c r="I773" s="3" t="str">
        <x:v>PAYROLL</x:v>
      </x:c>
      <x:c r="J773" s="3" t="str">
        <x:v>MAP.ACTUAL.PAYROLL.U2.ENG.PAYROLL.ENG</x:v>
      </x:c>
      <x:c r="K773" s="3" t="str">
        <x:v>PPL.U2</x:v>
      </x:c>
      <x:c r="L773" s="3" t="str">
        <x:v>operating</x:v>
      </x:c>
      <x:c r="M773" s="3" t="str">
        <x:v>not_applicable</x:v>
      </x:c>
      <x:c r="N773" s="3" t="str">
        <x:v>not_applicable</x:v>
      </x:c>
      <x:c r="O773" s="3" t="str">
        <x:v>not_applicable</x:v>
      </x:c>
      <x:c r="P773" s="32" t="n">
        <x:v>0</x:v>
      </x:c>
      <x:c r="Q773" s="32" t="n">
        <x:v>30.36</x:v>
      </x:c>
      <x:c r="R773" s="24" t="n">
        <x:f>P773-Q773</x:f>
        <x:v>-30.36</x:v>
      </x:c>
      <x:c r="S773" s="18" t="n">
        <x:f>'D03_Accounts'!D11</x:f>
        <x:v>0</x:v>
      </x:c>
      <x:c r="T773" s="24" t="n">
        <x:f>R773*S773</x:f>
        <x:v>0</x:v>
      </x:c>
      <x:c r="U773" s="25" t="str">
        <x:f>'D03_Mappings'!E241</x:f>
        <x:v>cash</x:v>
      </x:c>
      <x:c r="V773" s="24" t="str">
        <x:f>IF(I773="",IF(U773="people","PAYROLL","UNMAPPED"),I773)</x:f>
        <x:v>PAYROLL</x:v>
      </x:c>
      <x:c r="W773" s="24" t="n">
        <x:f>IF(AND(G773="GL.CASH",L773="operating"),Q773,0)</x:f>
        <x:v>30.36</x:v>
      </x:c>
      <x:c r="X773" s="24" t="n">
        <x:f>IF(AND(G773="GL.CASH",L773="operating"),P773,0)</x:f>
        <x:v>0</x:v>
      </x:c>
      <x:c r="Y773" s="24" t="n">
        <x:f>IF(AND(G773="GL.CASH",L773="investing"),Q773-P773,0)</x:f>
        <x:v>0</x:v>
      </x:c>
      <x:c r="Z773" s="24" t="n">
        <x:f>IF(AND(G773="GL.CASH",L773="financing"),P773,0)</x:f>
        <x:v>0</x:v>
      </x:c>
      <x:c r="AA773" s="24" t="n">
        <x:f>IF(AND(G773="GL.CASH",L773="financing"),Q773,0)</x:f>
        <x:v>0</x:v>
      </x:c>
    </x:row>
    <x:row r="774" ht="25" customHeight="1">
      <x:c r="A774" s="3" t="str">
        <x:v>ACT/PAYROLL-M05-P05/15</x:v>
      </x:c>
      <x:c r="B774" s="3" t="str">
        <x:v>PAYROLL-M05-P05</x:v>
      </x:c>
      <x:c r="C774" s="16" t="n">
        <x:v>5</x:v>
      </x:c>
      <x:c r="D774" s="30" t="n">
        <x:v>46535</x:v>
      </x:c>
      <x:c r="E774" s="30" t="n">
        <x:v>46508</x:v>
      </x:c>
      <x:c r="F774" s="30" t="n">
        <x:v>46535</x:v>
      </x:c>
      <x:c r="G774" s="3" t="str">
        <x:v>GL.PEOPLE.INSOLV</x:v>
      </x:c>
      <x:c r="H774" s="3" t="str">
        <x:v>ENG</x:v>
      </x:c>
      <x:c r="I774" s="3" t="str">
        <x:v>PAYROLL</x:v>
      </x:c>
      <x:c r="J774" s="3" t="str">
        <x:v>MAP.ACTUAL.PAYROLL.INSOLV.ENG.PAYROLL.ENG</x:v>
      </x:c>
      <x:c r="K774" s="3" t="str">
        <x:v>PPL.INSOLV</x:v>
      </x:c>
      <x:c r="L774" s="3" t="str">
        <x:v>operating</x:v>
      </x:c>
      <x:c r="M774" s="3" t="str">
        <x:v>recurring</x:v>
      </x:c>
      <x:c r="N774" s="3" t="str">
        <x:v>committed</x:v>
      </x:c>
      <x:c r="O774" s="3" t="str">
        <x:v>fixed</x:v>
      </x:c>
      <x:c r="P774" s="32" t="n">
        <x:v>10.35</x:v>
      </x:c>
      <x:c r="Q774" s="32" t="n">
        <x:v>0</x:v>
      </x:c>
      <x:c r="R774" s="24" t="n">
        <x:f>P774-Q774</x:f>
        <x:v>10.35</x:v>
      </x:c>
      <x:c r="S774" s="18" t="n">
        <x:f>'D03_Accounts'!D98</x:f>
        <x:v>1</x:v>
      </x:c>
      <x:c r="T774" s="24" t="n">
        <x:f>R774*S774</x:f>
        <x:v>10.35</x:v>
      </x:c>
      <x:c r="U774" s="25" t="str">
        <x:f>'D03_Mappings'!E180</x:f>
        <x:v>people</x:v>
      </x:c>
      <x:c r="V774" s="24" t="str">
        <x:f>IF(I774="",IF(U774="people","PAYROLL","UNMAPPED"),I774)</x:f>
        <x:v>PAYROLL</x:v>
      </x:c>
      <x:c r="W774" s="24" t="n">
        <x:f>IF(AND(G774="GL.CASH",L774="operating"),Q774,0)</x:f>
        <x:v>0</x:v>
      </x:c>
      <x:c r="X774" s="24" t="n">
        <x:f>IF(AND(G774="GL.CASH",L774="operating"),P774,0)</x:f>
        <x:v>0</x:v>
      </x:c>
      <x:c r="Y774" s="24" t="n">
        <x:f>IF(AND(G774="GL.CASH",L774="investing"),Q774-P774,0)</x:f>
        <x:v>0</x:v>
      </x:c>
      <x:c r="Z774" s="24" t="n">
        <x:f>IF(AND(G774="GL.CASH",L774="financing"),P774,0)</x:f>
        <x:v>0</x:v>
      </x:c>
      <x:c r="AA774" s="24" t="n">
        <x:f>IF(AND(G774="GL.CASH",L774="financing"),Q774,0)</x:f>
        <x:v>0</x:v>
      </x:c>
    </x:row>
    <x:row r="775" ht="25" customHeight="1">
      <x:c r="A775" s="3" t="str">
        <x:v>ACT/PAYROLL-M05-P05/16</x:v>
      </x:c>
      <x:c r="B775" s="3" t="str">
        <x:v>PAYROLL-M05-P05</x:v>
      </x:c>
      <x:c r="C775" s="16" t="n">
        <x:v>5</x:v>
      </x:c>
      <x:c r="D775" s="30" t="n">
        <x:v>46535</x:v>
      </x:c>
      <x:c r="E775" s="30" t="n">
        <x:v>46508</x:v>
      </x:c>
      <x:c r="F775" s="30" t="n">
        <x:v>46535</x:v>
      </x:c>
      <x:c r="G775" s="3" t="str">
        <x:v>GL.CASH</x:v>
      </x:c>
      <x:c r="H775" s="3" t="str">
        <x:v>ENG</x:v>
      </x:c>
      <x:c r="I775" s="3" t="str">
        <x:v>PAYROLL</x:v>
      </x:c>
      <x:c r="J775" s="3" t="str">
        <x:v>MAP.ACTUAL.PAYROLL.INSOLV.ENG.PAYROLL.ENG</x:v>
      </x:c>
      <x:c r="K775" s="3" t="str">
        <x:v>PPL.INSOLV</x:v>
      </x:c>
      <x:c r="L775" s="3" t="str">
        <x:v>operating</x:v>
      </x:c>
      <x:c r="M775" s="3" t="str">
        <x:v>not_applicable</x:v>
      </x:c>
      <x:c r="N775" s="3" t="str">
        <x:v>not_applicable</x:v>
      </x:c>
      <x:c r="O775" s="3" t="str">
        <x:v>not_applicable</x:v>
      </x:c>
      <x:c r="P775" s="32" t="n">
        <x:v>0</x:v>
      </x:c>
      <x:c r="Q775" s="32" t="n">
        <x:v>10.35</x:v>
      </x:c>
      <x:c r="R775" s="24" t="n">
        <x:f>P775-Q775</x:f>
        <x:v>-10.35</x:v>
      </x:c>
      <x:c r="S775" s="18" t="n">
        <x:f>'D03_Accounts'!D11</x:f>
        <x:v>0</x:v>
      </x:c>
      <x:c r="T775" s="24" t="n">
        <x:f>R775*S775</x:f>
        <x:v>0</x:v>
      </x:c>
      <x:c r="U775" s="25" t="str">
        <x:f>'D03_Mappings'!E181</x:f>
        <x:v>cash</x:v>
      </x:c>
      <x:c r="V775" s="24" t="str">
        <x:f>IF(I775="",IF(U775="people","PAYROLL","UNMAPPED"),I775)</x:f>
        <x:v>PAYROLL</x:v>
      </x:c>
      <x:c r="W775" s="24" t="n">
        <x:f>IF(AND(G775="GL.CASH",L775="operating"),Q775,0)</x:f>
        <x:v>10.35</x:v>
      </x:c>
      <x:c r="X775" s="24" t="n">
        <x:f>IF(AND(G775="GL.CASH",L775="operating"),P775,0)</x:f>
        <x:v>0</x:v>
      </x:c>
      <x:c r="Y775" s="24" t="n">
        <x:f>IF(AND(G775="GL.CASH",L775="investing"),Q775-P775,0)</x:f>
        <x:v>0</x:v>
      </x:c>
      <x:c r="Z775" s="24" t="n">
        <x:f>IF(AND(G775="GL.CASH",L775="financing"),P775,0)</x:f>
        <x:v>0</x:v>
      </x:c>
      <x:c r="AA775" s="24" t="n">
        <x:f>IF(AND(G775="GL.CASH",L775="financing"),Q775,0)</x:f>
        <x:v>0</x:v>
      </x:c>
    </x:row>
    <x:row r="776" ht="25" customHeight="1">
      <x:c r="A776" s="3" t="str">
        <x:v>ACT/PAYROLL-M05-P05/17</x:v>
      </x:c>
      <x:c r="B776" s="3" t="str">
        <x:v>PAYROLL-M05-P05</x:v>
      </x:c>
      <x:c r="C776" s="16" t="n">
        <x:v>5</x:v>
      </x:c>
      <x:c r="D776" s="30" t="n">
        <x:v>46535</x:v>
      </x:c>
      <x:c r="E776" s="30" t="n">
        <x:v>46508</x:v>
      </x:c>
      <x:c r="F776" s="30" t="n">
        <x:v>46535</x:v>
      </x:c>
      <x:c r="G776" s="3" t="str">
        <x:v>GL.PEOPLE.BG</x:v>
      </x:c>
      <x:c r="H776" s="3" t="str">
        <x:v>ENG</x:v>
      </x:c>
      <x:c r="I776" s="3" t="str">
        <x:v>PAYROLL</x:v>
      </x:c>
      <x:c r="J776" s="3" t="str">
        <x:v>MAP.ACTUAL.PAYROLL.BG.ENG.PAYROLL.ENG</x:v>
      </x:c>
      <x:c r="K776" s="3" t="str">
        <x:v>PPL.BG</x:v>
      </x:c>
      <x:c r="L776" s="3" t="str">
        <x:v>operating</x:v>
      </x:c>
      <x:c r="M776" s="3" t="str">
        <x:v>recurring</x:v>
      </x:c>
      <x:c r="N776" s="3" t="str">
        <x:v>committed</x:v>
      </x:c>
      <x:c r="O776" s="3" t="str">
        <x:v>fixed</x:v>
      </x:c>
      <x:c r="P776" s="32" t="n">
        <x:v>20.7</x:v>
      </x:c>
      <x:c r="Q776" s="32" t="n">
        <x:v>0</x:v>
      </x:c>
      <x:c r="R776" s="24" t="n">
        <x:f>P776-Q776</x:f>
        <x:v>20.7</x:v>
      </x:c>
      <x:c r="S776" s="18" t="n">
        <x:f>'D03_Accounts'!D99</x:f>
        <x:v>1</x:v>
      </x:c>
      <x:c r="T776" s="24" t="n">
        <x:f>R776*S776</x:f>
        <x:v>20.7</x:v>
      </x:c>
      <x:c r="U776" s="25" t="str">
        <x:f>'D03_Mappings'!E170</x:f>
        <x:v>people</x:v>
      </x:c>
      <x:c r="V776" s="24" t="str">
        <x:f>IF(I776="",IF(U776="people","PAYROLL","UNMAPPED"),I776)</x:f>
        <x:v>PAYROLL</x:v>
      </x:c>
      <x:c r="W776" s="24" t="n">
        <x:f>IF(AND(G776="GL.CASH",L776="operating"),Q776,0)</x:f>
        <x:v>0</x:v>
      </x:c>
      <x:c r="X776" s="24" t="n">
        <x:f>IF(AND(G776="GL.CASH",L776="operating"),P776,0)</x:f>
        <x:v>0</x:v>
      </x:c>
      <x:c r="Y776" s="24" t="n">
        <x:f>IF(AND(G776="GL.CASH",L776="investing"),Q776-P776,0)</x:f>
        <x:v>0</x:v>
      </x:c>
      <x:c r="Z776" s="24" t="n">
        <x:f>IF(AND(G776="GL.CASH",L776="financing"),P776,0)</x:f>
        <x:v>0</x:v>
      </x:c>
      <x:c r="AA776" s="24" t="n">
        <x:f>IF(AND(G776="GL.CASH",L776="financing"),Q776,0)</x:f>
        <x:v>0</x:v>
      </x:c>
    </x:row>
    <x:row r="777" ht="25" customHeight="1">
      <x:c r="A777" s="3" t="str">
        <x:v>ACT/PAYROLL-M05-P05/18</x:v>
      </x:c>
      <x:c r="B777" s="3" t="str">
        <x:v>PAYROLL-M05-P05</x:v>
      </x:c>
      <x:c r="C777" s="16" t="n">
        <x:v>5</x:v>
      </x:c>
      <x:c r="D777" s="30" t="n">
        <x:v>46535</x:v>
      </x:c>
      <x:c r="E777" s="30" t="n">
        <x:v>46508</x:v>
      </x:c>
      <x:c r="F777" s="30" t="n">
        <x:v>46535</x:v>
      </x:c>
      <x:c r="G777" s="3" t="str">
        <x:v>GL.CASH</x:v>
      </x:c>
      <x:c r="H777" s="3" t="str">
        <x:v>ENG</x:v>
      </x:c>
      <x:c r="I777" s="3" t="str">
        <x:v>PAYROLL</x:v>
      </x:c>
      <x:c r="J777" s="3" t="str">
        <x:v>MAP.ACTUAL.PAYROLL.BG.ENG.PAYROLL.ENG</x:v>
      </x:c>
      <x:c r="K777" s="3" t="str">
        <x:v>PPL.BG</x:v>
      </x:c>
      <x:c r="L777" s="3" t="str">
        <x:v>operating</x:v>
      </x:c>
      <x:c r="M777" s="3" t="str">
        <x:v>not_applicable</x:v>
      </x:c>
      <x:c r="N777" s="3" t="str">
        <x:v>not_applicable</x:v>
      </x:c>
      <x:c r="O777" s="3" t="str">
        <x:v>not_applicable</x:v>
      </x:c>
      <x:c r="P777" s="32" t="n">
        <x:v>0</x:v>
      </x:c>
      <x:c r="Q777" s="32" t="n">
        <x:v>20.7</x:v>
      </x:c>
      <x:c r="R777" s="24" t="n">
        <x:f>P777-Q777</x:f>
        <x:v>-20.7</x:v>
      </x:c>
      <x:c r="S777" s="18" t="n">
        <x:f>'D03_Accounts'!D11</x:f>
        <x:v>0</x:v>
      </x:c>
      <x:c r="T777" s="24" t="n">
        <x:f>R777*S777</x:f>
        <x:v>0</x:v>
      </x:c>
      <x:c r="U777" s="25" t="str">
        <x:f>'D03_Mappings'!E171</x:f>
        <x:v>cash</x:v>
      </x:c>
      <x:c r="V777" s="24" t="str">
        <x:f>IF(I777="",IF(U777="people","PAYROLL","UNMAPPED"),I777)</x:f>
        <x:v>PAYROLL</x:v>
      </x:c>
      <x:c r="W777" s="24" t="n">
        <x:f>IF(AND(G777="GL.CASH",L777="operating"),Q777,0)</x:f>
        <x:v>20.7</x:v>
      </x:c>
      <x:c r="X777" s="24" t="n">
        <x:f>IF(AND(G777="GL.CASH",L777="operating"),P777,0)</x:f>
        <x:v>0</x:v>
      </x:c>
      <x:c r="Y777" s="24" t="n">
        <x:f>IF(AND(G777="GL.CASH",L777="investing"),Q777-P777,0)</x:f>
        <x:v>0</x:v>
      </x:c>
      <x:c r="Z777" s="24" t="n">
        <x:f>IF(AND(G777="GL.CASH",L777="financing"),P777,0)</x:f>
        <x:v>0</x:v>
      </x:c>
      <x:c r="AA777" s="24" t="n">
        <x:f>IF(AND(G777="GL.CASH",L777="financing"),Q777,0)</x:f>
        <x:v>0</x:v>
      </x:c>
    </x:row>
    <x:row r="778" ht="25" customHeight="1">
      <x:c r="A778" s="3" t="str">
        <x:v>ACT/PAYROLL-M05-P06/1</x:v>
      </x:c>
      <x:c r="B778" s="3" t="str">
        <x:v>PAYROLL-M05-P06</x:v>
      </x:c>
      <x:c r="C778" s="16" t="n">
        <x:v>5</x:v>
      </x:c>
      <x:c r="D778" s="30" t="n">
        <x:v>46535</x:v>
      </x:c>
      <x:c r="E778" s="30" t="n">
        <x:v>46508</x:v>
      </x:c>
      <x:c r="F778" s="30" t="n">
        <x:v>46535</x:v>
      </x:c>
      <x:c r="G778" s="3" t="str">
        <x:v>GL.PEOPLE.SALARY</x:v>
      </x:c>
      <x:c r="H778" s="3" t="str">
        <x:v>COMP</x:v>
      </x:c>
      <x:c r="I778" s="3" t="str">
        <x:v>PAYROLL</x:v>
      </x:c>
      <x:c r="J778" s="3" t="str">
        <x:v>MAP.ACTUAL.PAYROLL.SALARY.COMP.PAYROLL.COMP</x:v>
      </x:c>
      <x:c r="K778" s="3" t="str">
        <x:v>PPL.SALARY</x:v>
      </x:c>
      <x:c r="L778" s="3" t="str">
        <x:v>operating</x:v>
      </x:c>
      <x:c r="M778" s="3" t="str">
        <x:v>recurring</x:v>
      </x:c>
      <x:c r="N778" s="3" t="str">
        <x:v>committed</x:v>
      </x:c>
      <x:c r="O778" s="3" t="str">
        <x:v>fixed</x:v>
      </x:c>
      <x:c r="P778" s="32" t="n">
        <x:v>7762.5</x:v>
      </x:c>
      <x:c r="Q778" s="32" t="n">
        <x:v>0</x:v>
      </x:c>
      <x:c r="R778" s="24" t="n">
        <x:f>P778-Q778</x:f>
        <x:v>7762.5</x:v>
      </x:c>
      <x:c r="S778" s="18" t="n">
        <x:f>'D03_Accounts'!D91</x:f>
        <x:v>1</x:v>
      </x:c>
      <x:c r="T778" s="24" t="n">
        <x:f>R778*S778</x:f>
        <x:v>7762.5</x:v>
      </x:c>
      <x:c r="U778" s="25" t="str">
        <x:f>'D03_Mappings'!E218</x:f>
        <x:v>people</x:v>
      </x:c>
      <x:c r="V778" s="24" t="str">
        <x:f>IF(I778="",IF(U778="people","PAYROLL","UNMAPPED"),I778)</x:f>
        <x:v>PAYROLL</x:v>
      </x:c>
      <x:c r="W778" s="24" t="n">
        <x:f>IF(AND(G778="GL.CASH",L778="operating"),Q778,0)</x:f>
        <x:v>0</x:v>
      </x:c>
      <x:c r="X778" s="24" t="n">
        <x:f>IF(AND(G778="GL.CASH",L778="operating"),P778,0)</x:f>
        <x:v>0</x:v>
      </x:c>
      <x:c r="Y778" s="24" t="n">
        <x:f>IF(AND(G778="GL.CASH",L778="investing"),Q778-P778,0)</x:f>
        <x:v>0</x:v>
      </x:c>
      <x:c r="Z778" s="24" t="n">
        <x:f>IF(AND(G778="GL.CASH",L778="financing"),P778,0)</x:f>
        <x:v>0</x:v>
      </x:c>
      <x:c r="AA778" s="24" t="n">
        <x:f>IF(AND(G778="GL.CASH",L778="financing"),Q778,0)</x:f>
        <x:v>0</x:v>
      </x:c>
    </x:row>
    <x:row r="779" ht="25" customHeight="1">
      <x:c r="A779" s="3" t="str">
        <x:v>ACT/PAYROLL-M05-P06/2</x:v>
      </x:c>
      <x:c r="B779" s="3" t="str">
        <x:v>PAYROLL-M05-P06</x:v>
      </x:c>
      <x:c r="C779" s="16" t="n">
        <x:v>5</x:v>
      </x:c>
      <x:c r="D779" s="30" t="n">
        <x:v>46535</x:v>
      </x:c>
      <x:c r="E779" s="30" t="n">
        <x:v>46508</x:v>
      </x:c>
      <x:c r="F779" s="30" t="n">
        <x:v>46535</x:v>
      </x:c>
      <x:c r="G779" s="3" t="str">
        <x:v>GL.CASH</x:v>
      </x:c>
      <x:c r="H779" s="3" t="str">
        <x:v>COMP</x:v>
      </x:c>
      <x:c r="I779" s="3" t="str">
        <x:v>PAYROLL</x:v>
      </x:c>
      <x:c r="J779" s="3" t="str">
        <x:v>MAP.ACTUAL.PAYROLL.SALARY.COMP.PAYROLL.COMP</x:v>
      </x:c>
      <x:c r="K779" s="3" t="str">
        <x:v>PPL.SALARY</x:v>
      </x:c>
      <x:c r="L779" s="3" t="str">
        <x:v>operating</x:v>
      </x:c>
      <x:c r="M779" s="3" t="str">
        <x:v>not_applicable</x:v>
      </x:c>
      <x:c r="N779" s="3" t="str">
        <x:v>not_applicable</x:v>
      </x:c>
      <x:c r="O779" s="3" t="str">
        <x:v>not_applicable</x:v>
      </x:c>
      <x:c r="P779" s="32" t="n">
        <x:v>0</x:v>
      </x:c>
      <x:c r="Q779" s="32" t="n">
        <x:v>7762.5</x:v>
      </x:c>
      <x:c r="R779" s="24" t="n">
        <x:f>P779-Q779</x:f>
        <x:v>-7762.5</x:v>
      </x:c>
      <x:c r="S779" s="18" t="n">
        <x:f>'D03_Accounts'!D11</x:f>
        <x:v>0</x:v>
      </x:c>
      <x:c r="T779" s="24" t="n">
        <x:f>R779*S779</x:f>
        <x:v>0</x:v>
      </x:c>
      <x:c r="U779" s="25" t="str">
        <x:f>'D03_Mappings'!E219</x:f>
        <x:v>cash</x:v>
      </x:c>
      <x:c r="V779" s="24" t="str">
        <x:f>IF(I779="",IF(U779="people","PAYROLL","UNMAPPED"),I779)</x:f>
        <x:v>PAYROLL</x:v>
      </x:c>
      <x:c r="W779" s="24" t="n">
        <x:f>IF(AND(G779="GL.CASH",L779="operating"),Q779,0)</x:f>
        <x:v>7762.5</x:v>
      </x:c>
      <x:c r="X779" s="24" t="n">
        <x:f>IF(AND(G779="GL.CASH",L779="operating"),P779,0)</x:f>
        <x:v>0</x:v>
      </x:c>
      <x:c r="Y779" s="24" t="n">
        <x:f>IF(AND(G779="GL.CASH",L779="investing"),Q779-P779,0)</x:f>
        <x:v>0</x:v>
      </x:c>
      <x:c r="Z779" s="24" t="n">
        <x:f>IF(AND(G779="GL.CASH",L779="financing"),P779,0)</x:f>
        <x:v>0</x:v>
      </x:c>
      <x:c r="AA779" s="24" t="n">
        <x:f>IF(AND(G779="GL.CASH",L779="financing"),Q779,0)</x:f>
        <x:v>0</x:v>
      </x:c>
    </x:row>
    <x:row r="780" ht="25" customHeight="1">
      <x:c r="A780" s="3" t="str">
        <x:v>ACT/PAYROLL-M05-P06/3</x:v>
      </x:c>
      <x:c r="B780" s="3" t="str">
        <x:v>PAYROLL-M05-P06</x:v>
      </x:c>
      <x:c r="C780" s="16" t="n">
        <x:v>5</x:v>
      </x:c>
      <x:c r="D780" s="30" t="n">
        <x:v>46535</x:v>
      </x:c>
      <x:c r="E780" s="30" t="n">
        <x:v>46508</x:v>
      </x:c>
      <x:c r="F780" s="30" t="n">
        <x:v>46535</x:v>
      </x:c>
      <x:c r="G780" s="3" t="str">
        <x:v>GL.PEOPLE.RV</x:v>
      </x:c>
      <x:c r="H780" s="3" t="str">
        <x:v>COMP</x:v>
      </x:c>
      <x:c r="I780" s="3" t="str">
        <x:v>PAYROLL</x:v>
      </x:c>
      <x:c r="J780" s="3" t="str">
        <x:v>MAP.ACTUAL.PAYROLL.RV.COMP.PAYROLL.COMP</x:v>
      </x:c>
      <x:c r="K780" s="3" t="str">
        <x:v>PPL.RV</x:v>
      </x:c>
      <x:c r="L780" s="3" t="str">
        <x:v>operating</x:v>
      </x:c>
      <x:c r="M780" s="3" t="str">
        <x:v>recurring</x:v>
      </x:c>
      <x:c r="N780" s="3" t="str">
        <x:v>committed</x:v>
      </x:c>
      <x:c r="O780" s="3" t="str">
        <x:v>fixed</x:v>
      </x:c>
      <x:c r="P780" s="32" t="n">
        <x:v>721.91</x:v>
      </x:c>
      <x:c r="Q780" s="32" t="n">
        <x:v>0</x:v>
      </x:c>
      <x:c r="R780" s="24" t="n">
        <x:f>P780-Q780</x:f>
        <x:v>721.91</x:v>
      </x:c>
      <x:c r="S780" s="18" t="n">
        <x:f>'D03_Accounts'!D92</x:f>
        <x:v>1</x:v>
      </x:c>
      <x:c r="T780" s="24" t="n">
        <x:f>R780*S780</x:f>
        <x:v>721.91</x:v>
      </x:c>
      <x:c r="U780" s="25" t="str">
        <x:f>'D03_Mappings'!E208</x:f>
        <x:v>people</x:v>
      </x:c>
      <x:c r="V780" s="24" t="str">
        <x:f>IF(I780="",IF(U780="people","PAYROLL","UNMAPPED"),I780)</x:f>
        <x:v>PAYROLL</x:v>
      </x:c>
      <x:c r="W780" s="24" t="n">
        <x:f>IF(AND(G780="GL.CASH",L780="operating"),Q780,0)</x:f>
        <x:v>0</x:v>
      </x:c>
      <x:c r="X780" s="24" t="n">
        <x:f>IF(AND(G780="GL.CASH",L780="operating"),P780,0)</x:f>
        <x:v>0</x:v>
      </x:c>
      <x:c r="Y780" s="24" t="n">
        <x:f>IF(AND(G780="GL.CASH",L780="investing"),Q780-P780,0)</x:f>
        <x:v>0</x:v>
      </x:c>
      <x:c r="Z780" s="24" t="n">
        <x:f>IF(AND(G780="GL.CASH",L780="financing"),P780,0)</x:f>
        <x:v>0</x:v>
      </x:c>
      <x:c r="AA780" s="24" t="n">
        <x:f>IF(AND(G780="GL.CASH",L780="financing"),Q780,0)</x:f>
        <x:v>0</x:v>
      </x:c>
    </x:row>
    <x:row r="781" ht="25" customHeight="1">
      <x:c r="A781" s="3" t="str">
        <x:v>ACT/PAYROLL-M05-P06/4</x:v>
      </x:c>
      <x:c r="B781" s="3" t="str">
        <x:v>PAYROLL-M05-P06</x:v>
      </x:c>
      <x:c r="C781" s="16" t="n">
        <x:v>5</x:v>
      </x:c>
      <x:c r="D781" s="30" t="n">
        <x:v>46535</x:v>
      </x:c>
      <x:c r="E781" s="30" t="n">
        <x:v>46508</x:v>
      </x:c>
      <x:c r="F781" s="30" t="n">
        <x:v>46535</x:v>
      </x:c>
      <x:c r="G781" s="3" t="str">
        <x:v>GL.CASH</x:v>
      </x:c>
      <x:c r="H781" s="3" t="str">
        <x:v>COMP</x:v>
      </x:c>
      <x:c r="I781" s="3" t="str">
        <x:v>PAYROLL</x:v>
      </x:c>
      <x:c r="J781" s="3" t="str">
        <x:v>MAP.ACTUAL.PAYROLL.RV.COMP.PAYROLL.COMP</x:v>
      </x:c>
      <x:c r="K781" s="3" t="str">
        <x:v>PPL.RV</x:v>
      </x:c>
      <x:c r="L781" s="3" t="str">
        <x:v>operating</x:v>
      </x:c>
      <x:c r="M781" s="3" t="str">
        <x:v>not_applicable</x:v>
      </x:c>
      <x:c r="N781" s="3" t="str">
        <x:v>not_applicable</x:v>
      </x:c>
      <x:c r="O781" s="3" t="str">
        <x:v>not_applicable</x:v>
      </x:c>
      <x:c r="P781" s="32" t="n">
        <x:v>0</x:v>
      </x:c>
      <x:c r="Q781" s="32" t="n">
        <x:v>721.91</x:v>
      </x:c>
      <x:c r="R781" s="24" t="n">
        <x:f>P781-Q781</x:f>
        <x:v>-721.91</x:v>
      </x:c>
      <x:c r="S781" s="18" t="n">
        <x:f>'D03_Accounts'!D11</x:f>
        <x:v>0</x:v>
      </x:c>
      <x:c r="T781" s="24" t="n">
        <x:f>R781*S781</x:f>
        <x:v>0</x:v>
      </x:c>
      <x:c r="U781" s="25" t="str">
        <x:f>'D03_Mappings'!E209</x:f>
        <x:v>cash</x:v>
      </x:c>
      <x:c r="V781" s="24" t="str">
        <x:f>IF(I781="",IF(U781="people","PAYROLL","UNMAPPED"),I781)</x:f>
        <x:v>PAYROLL</x:v>
      </x:c>
      <x:c r="W781" s="24" t="n">
        <x:f>IF(AND(G781="GL.CASH",L781="operating"),Q781,0)</x:f>
        <x:v>721.91</x:v>
      </x:c>
      <x:c r="X781" s="24" t="n">
        <x:f>IF(AND(G781="GL.CASH",L781="operating"),P781,0)</x:f>
        <x:v>0</x:v>
      </x:c>
      <x:c r="Y781" s="24" t="n">
        <x:f>IF(AND(G781="GL.CASH",L781="investing"),Q781-P781,0)</x:f>
        <x:v>0</x:v>
      </x:c>
      <x:c r="Z781" s="24" t="n">
        <x:f>IF(AND(G781="GL.CASH",L781="financing"),P781,0)</x:f>
        <x:v>0</x:v>
      </x:c>
      <x:c r="AA781" s="24" t="n">
        <x:f>IF(AND(G781="GL.CASH",L781="financing"),Q781,0)</x:f>
        <x:v>0</x:v>
      </x:c>
    </x:row>
    <x:row r="782" ht="25" customHeight="1">
      <x:c r="A782" s="3" t="str">
        <x:v>ACT/PAYROLL-M05-P06/5</x:v>
      </x:c>
      <x:c r="B782" s="3" t="str">
        <x:v>PAYROLL-M05-P06</x:v>
      </x:c>
      <x:c r="C782" s="16" t="n">
        <x:v>5</x:v>
      </x:c>
      <x:c r="D782" s="30" t="n">
        <x:v>46535</x:v>
      </x:c>
      <x:c r="E782" s="30" t="n">
        <x:v>46508</x:v>
      </x:c>
      <x:c r="F782" s="30" t="n">
        <x:v>46535</x:v>
      </x:c>
      <x:c r="G782" s="3" t="str">
        <x:v>GL.PEOPLE.AV</x:v>
      </x:c>
      <x:c r="H782" s="3" t="str">
        <x:v>COMP</x:v>
      </x:c>
      <x:c r="I782" s="3" t="str">
        <x:v>PAYROLL</x:v>
      </x:c>
      <x:c r="J782" s="3" t="str">
        <x:v>MAP.ACTUAL.PAYROLL.AV.COMP.PAYROLL.COMP</x:v>
      </x:c>
      <x:c r="K782" s="3" t="str">
        <x:v>PPL.AV</x:v>
      </x:c>
      <x:c r="L782" s="3" t="str">
        <x:v>operating</x:v>
      </x:c>
      <x:c r="M782" s="3" t="str">
        <x:v>recurring</x:v>
      </x:c>
      <x:c r="N782" s="3" t="str">
        <x:v>committed</x:v>
      </x:c>
      <x:c r="O782" s="3" t="str">
        <x:v>fixed</x:v>
      </x:c>
      <x:c r="P782" s="32" t="n">
        <x:v>100.91</x:v>
      </x:c>
      <x:c r="Q782" s="32" t="n">
        <x:v>0</x:v>
      </x:c>
      <x:c r="R782" s="24" t="n">
        <x:f>P782-Q782</x:f>
        <x:v>100.91</x:v>
      </x:c>
      <x:c r="S782" s="18" t="n">
        <x:f>'D03_Accounts'!D93</x:f>
        <x:v>1</x:v>
      </x:c>
      <x:c r="T782" s="24" t="n">
        <x:f>R782*S782</x:f>
        <x:v>100.91</x:v>
      </x:c>
      <x:c r="U782" s="25" t="str">
        <x:f>'D03_Mappings'!E158</x:f>
        <x:v>people</x:v>
      </x:c>
      <x:c r="V782" s="24" t="str">
        <x:f>IF(I782="",IF(U782="people","PAYROLL","UNMAPPED"),I782)</x:f>
        <x:v>PAYROLL</x:v>
      </x:c>
      <x:c r="W782" s="24" t="n">
        <x:f>IF(AND(G782="GL.CASH",L782="operating"),Q782,0)</x:f>
        <x:v>0</x:v>
      </x:c>
      <x:c r="X782" s="24" t="n">
        <x:f>IF(AND(G782="GL.CASH",L782="operating"),P782,0)</x:f>
        <x:v>0</x:v>
      </x:c>
      <x:c r="Y782" s="24" t="n">
        <x:f>IF(AND(G782="GL.CASH",L782="investing"),Q782-P782,0)</x:f>
        <x:v>0</x:v>
      </x:c>
      <x:c r="Z782" s="24" t="n">
        <x:f>IF(AND(G782="GL.CASH",L782="financing"),P782,0)</x:f>
        <x:v>0</x:v>
      </x:c>
      <x:c r="AA782" s="24" t="n">
        <x:f>IF(AND(G782="GL.CASH",L782="financing"),Q782,0)</x:f>
        <x:v>0</x:v>
      </x:c>
    </x:row>
    <x:row r="783" ht="25" customHeight="1">
      <x:c r="A783" s="3" t="str">
        <x:v>ACT/PAYROLL-M05-P06/6</x:v>
      </x:c>
      <x:c r="B783" s="3" t="str">
        <x:v>PAYROLL-M05-P06</x:v>
      </x:c>
      <x:c r="C783" s="16" t="n">
        <x:v>5</x:v>
      </x:c>
      <x:c r="D783" s="30" t="n">
        <x:v>46535</x:v>
      </x:c>
      <x:c r="E783" s="30" t="n">
        <x:v>46508</x:v>
      </x:c>
      <x:c r="F783" s="30" t="n">
        <x:v>46535</x:v>
      </x:c>
      <x:c r="G783" s="3" t="str">
        <x:v>GL.CASH</x:v>
      </x:c>
      <x:c r="H783" s="3" t="str">
        <x:v>COMP</x:v>
      </x:c>
      <x:c r="I783" s="3" t="str">
        <x:v>PAYROLL</x:v>
      </x:c>
      <x:c r="J783" s="3" t="str">
        <x:v>MAP.ACTUAL.PAYROLL.AV.COMP.PAYROLL.COMP</x:v>
      </x:c>
      <x:c r="K783" s="3" t="str">
        <x:v>PPL.AV</x:v>
      </x:c>
      <x:c r="L783" s="3" t="str">
        <x:v>operating</x:v>
      </x:c>
      <x:c r="M783" s="3" t="str">
        <x:v>not_applicable</x:v>
      </x:c>
      <x:c r="N783" s="3" t="str">
        <x:v>not_applicable</x:v>
      </x:c>
      <x:c r="O783" s="3" t="str">
        <x:v>not_applicable</x:v>
      </x:c>
      <x:c r="P783" s="32" t="n">
        <x:v>0</x:v>
      </x:c>
      <x:c r="Q783" s="32" t="n">
        <x:v>100.91</x:v>
      </x:c>
      <x:c r="R783" s="24" t="n">
        <x:f>P783-Q783</x:f>
        <x:v>-100.91</x:v>
      </x:c>
      <x:c r="S783" s="18" t="n">
        <x:f>'D03_Accounts'!D11</x:f>
        <x:v>0</x:v>
      </x:c>
      <x:c r="T783" s="24" t="n">
        <x:f>R783*S783</x:f>
        <x:v>0</x:v>
      </x:c>
      <x:c r="U783" s="25" t="str">
        <x:f>'D03_Mappings'!E159</x:f>
        <x:v>cash</x:v>
      </x:c>
      <x:c r="V783" s="24" t="str">
        <x:f>IF(I783="",IF(U783="people","PAYROLL","UNMAPPED"),I783)</x:f>
        <x:v>PAYROLL</x:v>
      </x:c>
      <x:c r="W783" s="24" t="n">
        <x:f>IF(AND(G783="GL.CASH",L783="operating"),Q783,0)</x:f>
        <x:v>100.91</x:v>
      </x:c>
      <x:c r="X783" s="24" t="n">
        <x:f>IF(AND(G783="GL.CASH",L783="operating"),P783,0)</x:f>
        <x:v>0</x:v>
      </x:c>
      <x:c r="Y783" s="24" t="n">
        <x:f>IF(AND(G783="GL.CASH",L783="investing"),Q783-P783,0)</x:f>
        <x:v>0</x:v>
      </x:c>
      <x:c r="Z783" s="24" t="n">
        <x:f>IF(AND(G783="GL.CASH",L783="financing"),P783,0)</x:f>
        <x:v>0</x:v>
      </x:c>
      <x:c r="AA783" s="24" t="n">
        <x:f>IF(AND(G783="GL.CASH",L783="financing"),Q783,0)</x:f>
        <x:v>0</x:v>
      </x:c>
    </x:row>
    <x:row r="784" ht="25" customHeight="1">
      <x:c r="A784" s="3" t="str">
        <x:v>ACT/PAYROLL-M05-P06/7</x:v>
      </x:c>
      <x:c r="B784" s="3" t="str">
        <x:v>PAYROLL-M05-P06</x:v>
      </x:c>
      <x:c r="C784" s="16" t="n">
        <x:v>5</x:v>
      </x:c>
      <x:c r="D784" s="30" t="n">
        <x:v>46535</x:v>
      </x:c>
      <x:c r="E784" s="30" t="n">
        <x:v>46508</x:v>
      </x:c>
      <x:c r="F784" s="30" t="n">
        <x:v>46535</x:v>
      </x:c>
      <x:c r="G784" s="3" t="str">
        <x:v>GL.PEOPLE.KV</x:v>
      </x:c>
      <x:c r="H784" s="3" t="str">
        <x:v>COMP</x:v>
      </x:c>
      <x:c r="I784" s="3" t="str">
        <x:v>PAYROLL</x:v>
      </x:c>
      <x:c r="J784" s="3" t="str">
        <x:v>MAP.ACTUAL.PAYROLL.KV.COMP.PAYROLL.COMP</x:v>
      </x:c>
      <x:c r="K784" s="3" t="str">
        <x:v>PPL.KV</x:v>
      </x:c>
      <x:c r="L784" s="3" t="str">
        <x:v>operating</x:v>
      </x:c>
      <x:c r="M784" s="3" t="str">
        <x:v>recurring</x:v>
      </x:c>
      <x:c r="N784" s="3" t="str">
        <x:v>committed</x:v>
      </x:c>
      <x:c r="O784" s="3" t="str">
        <x:v>fixed</x:v>
      </x:c>
      <x:c r="P784" s="32" t="n">
        <x:v>564.19</x:v>
      </x:c>
      <x:c r="Q784" s="32" t="n">
        <x:v>0</x:v>
      </x:c>
      <x:c r="R784" s="24" t="n">
        <x:f>P784-Q784</x:f>
        <x:v>564.19</x:v>
      </x:c>
      <x:c r="S784" s="18" t="n">
        <x:f>'D03_Accounts'!D94</x:f>
        <x:v>1</x:v>
      </x:c>
      <x:c r="T784" s="24" t="n">
        <x:f>R784*S784</x:f>
        <x:v>564.19</x:v>
      </x:c>
      <x:c r="U784" s="25" t="str">
        <x:f>'D03_Mappings'!E188</x:f>
        <x:v>people</x:v>
      </x:c>
      <x:c r="V784" s="24" t="str">
        <x:f>IF(I784="",IF(U784="people","PAYROLL","UNMAPPED"),I784)</x:f>
        <x:v>PAYROLL</x:v>
      </x:c>
      <x:c r="W784" s="24" t="n">
        <x:f>IF(AND(G784="GL.CASH",L784="operating"),Q784,0)</x:f>
        <x:v>0</x:v>
      </x:c>
      <x:c r="X784" s="24" t="n">
        <x:f>IF(AND(G784="GL.CASH",L784="operating"),P784,0)</x:f>
        <x:v>0</x:v>
      </x:c>
      <x:c r="Y784" s="24" t="n">
        <x:f>IF(AND(G784="GL.CASH",L784="investing"),Q784-P784,0)</x:f>
        <x:v>0</x:v>
      </x:c>
      <x:c r="Z784" s="24" t="n">
        <x:f>IF(AND(G784="GL.CASH",L784="financing"),P784,0)</x:f>
        <x:v>0</x:v>
      </x:c>
      <x:c r="AA784" s="24" t="n">
        <x:f>IF(AND(G784="GL.CASH",L784="financing"),Q784,0)</x:f>
        <x:v>0</x:v>
      </x:c>
    </x:row>
    <x:row r="785" ht="25" customHeight="1">
      <x:c r="A785" s="3" t="str">
        <x:v>ACT/PAYROLL-M05-P06/8</x:v>
      </x:c>
      <x:c r="B785" s="3" t="str">
        <x:v>PAYROLL-M05-P06</x:v>
      </x:c>
      <x:c r="C785" s="16" t="n">
        <x:v>5</x:v>
      </x:c>
      <x:c r="D785" s="30" t="n">
        <x:v>46535</x:v>
      </x:c>
      <x:c r="E785" s="30" t="n">
        <x:v>46508</x:v>
      </x:c>
      <x:c r="F785" s="30" t="n">
        <x:v>46535</x:v>
      </x:c>
      <x:c r="G785" s="3" t="str">
        <x:v>GL.CASH</x:v>
      </x:c>
      <x:c r="H785" s="3" t="str">
        <x:v>COMP</x:v>
      </x:c>
      <x:c r="I785" s="3" t="str">
        <x:v>PAYROLL</x:v>
      </x:c>
      <x:c r="J785" s="3" t="str">
        <x:v>MAP.ACTUAL.PAYROLL.KV.COMP.PAYROLL.COMP</x:v>
      </x:c>
      <x:c r="K785" s="3" t="str">
        <x:v>PPL.KV</x:v>
      </x:c>
      <x:c r="L785" s="3" t="str">
        <x:v>operating</x:v>
      </x:c>
      <x:c r="M785" s="3" t="str">
        <x:v>not_applicable</x:v>
      </x:c>
      <x:c r="N785" s="3" t="str">
        <x:v>not_applicable</x:v>
      </x:c>
      <x:c r="O785" s="3" t="str">
        <x:v>not_applicable</x:v>
      </x:c>
      <x:c r="P785" s="32" t="n">
        <x:v>0</x:v>
      </x:c>
      <x:c r="Q785" s="32" t="n">
        <x:v>564.19</x:v>
      </x:c>
      <x:c r="R785" s="24" t="n">
        <x:f>P785-Q785</x:f>
        <x:v>-564.19</x:v>
      </x:c>
      <x:c r="S785" s="18" t="n">
        <x:f>'D03_Accounts'!D11</x:f>
        <x:v>0</x:v>
      </x:c>
      <x:c r="T785" s="24" t="n">
        <x:f>R785*S785</x:f>
        <x:v>0</x:v>
      </x:c>
      <x:c r="U785" s="25" t="str">
        <x:f>'D03_Mappings'!E189</x:f>
        <x:v>cash</x:v>
      </x:c>
      <x:c r="V785" s="24" t="str">
        <x:f>IF(I785="",IF(U785="people","PAYROLL","UNMAPPED"),I785)</x:f>
        <x:v>PAYROLL</x:v>
      </x:c>
      <x:c r="W785" s="24" t="n">
        <x:f>IF(AND(G785="GL.CASH",L785="operating"),Q785,0)</x:f>
        <x:v>564.19</x:v>
      </x:c>
      <x:c r="X785" s="24" t="n">
        <x:f>IF(AND(G785="GL.CASH",L785="operating"),P785,0)</x:f>
        <x:v>0</x:v>
      </x:c>
      <x:c r="Y785" s="24" t="n">
        <x:f>IF(AND(G785="GL.CASH",L785="investing"),Q785-P785,0)</x:f>
        <x:v>0</x:v>
      </x:c>
      <x:c r="Z785" s="24" t="n">
        <x:f>IF(AND(G785="GL.CASH",L785="financing"),P785,0)</x:f>
        <x:v>0</x:v>
      </x:c>
      <x:c r="AA785" s="24" t="n">
        <x:f>IF(AND(G785="GL.CASH",L785="financing"),Q785,0)</x:f>
        <x:v>0</x:v>
      </x:c>
    </x:row>
    <x:row r="786" ht="25" customHeight="1">
      <x:c r="A786" s="3" t="str">
        <x:v>ACT/PAYROLL-M05-P06/9</x:v>
      </x:c>
      <x:c r="B786" s="3" t="str">
        <x:v>PAYROLL-M05-P06</x:v>
      </x:c>
      <x:c r="C786" s="16" t="n">
        <x:v>5</x:v>
      </x:c>
      <x:c r="D786" s="30" t="n">
        <x:v>46535</x:v>
      </x:c>
      <x:c r="E786" s="30" t="n">
        <x:v>46508</x:v>
      </x:c>
      <x:c r="F786" s="30" t="n">
        <x:v>46535</x:v>
      </x:c>
      <x:c r="G786" s="3" t="str">
        <x:v>GL.PEOPLE.PV</x:v>
      </x:c>
      <x:c r="H786" s="3" t="str">
        <x:v>COMP</x:v>
      </x:c>
      <x:c r="I786" s="3" t="str">
        <x:v>PAYROLL</x:v>
      </x:c>
      <x:c r="J786" s="3" t="str">
        <x:v>MAP.ACTUAL.PAYROLL.PV.COMP.PAYROLL.COMP</x:v>
      </x:c>
      <x:c r="K786" s="3" t="str">
        <x:v>PPL.PV</x:v>
      </x:c>
      <x:c r="L786" s="3" t="str">
        <x:v>operating</x:v>
      </x:c>
      <x:c r="M786" s="3" t="str">
        <x:v>recurring</x:v>
      </x:c>
      <x:c r="N786" s="3" t="str">
        <x:v>committed</x:v>
      </x:c>
      <x:c r="O786" s="3" t="str">
        <x:v>fixed</x:v>
      </x:c>
      <x:c r="P786" s="32" t="n">
        <x:v>114.75</x:v>
      </x:c>
      <x:c r="Q786" s="32" t="n">
        <x:v>0</x:v>
      </x:c>
      <x:c r="R786" s="24" t="n">
        <x:f>P786-Q786</x:f>
        <x:v>114.75</x:v>
      </x:c>
      <x:c r="S786" s="18" t="n">
        <x:f>'D03_Accounts'!D95</x:f>
        <x:v>1</x:v>
      </x:c>
      <x:c r="T786" s="24" t="n">
        <x:f>R786*S786</x:f>
        <x:v>114.75</x:v>
      </x:c>
      <x:c r="U786" s="25" t="str">
        <x:f>'D03_Mappings'!E198</x:f>
        <x:v>people</x:v>
      </x:c>
      <x:c r="V786" s="24" t="str">
        <x:f>IF(I786="",IF(U786="people","PAYROLL","UNMAPPED"),I786)</x:f>
        <x:v>PAYROLL</x:v>
      </x:c>
      <x:c r="W786" s="24" t="n">
        <x:f>IF(AND(G786="GL.CASH",L786="operating"),Q786,0)</x:f>
        <x:v>0</x:v>
      </x:c>
      <x:c r="X786" s="24" t="n">
        <x:f>IF(AND(G786="GL.CASH",L786="operating"),P786,0)</x:f>
        <x:v>0</x:v>
      </x:c>
      <x:c r="Y786" s="24" t="n">
        <x:f>IF(AND(G786="GL.CASH",L786="investing"),Q786-P786,0)</x:f>
        <x:v>0</x:v>
      </x:c>
      <x:c r="Z786" s="24" t="n">
        <x:f>IF(AND(G786="GL.CASH",L786="financing"),P786,0)</x:f>
        <x:v>0</x:v>
      </x:c>
      <x:c r="AA786" s="24" t="n">
        <x:f>IF(AND(G786="GL.CASH",L786="financing"),Q786,0)</x:f>
        <x:v>0</x:v>
      </x:c>
    </x:row>
    <x:row r="787" ht="25" customHeight="1">
      <x:c r="A787" s="3" t="str">
        <x:v>ACT/PAYROLL-M05-P06/10</x:v>
      </x:c>
      <x:c r="B787" s="3" t="str">
        <x:v>PAYROLL-M05-P06</x:v>
      </x:c>
      <x:c r="C787" s="16" t="n">
        <x:v>5</x:v>
      </x:c>
      <x:c r="D787" s="30" t="n">
        <x:v>46535</x:v>
      </x:c>
      <x:c r="E787" s="30" t="n">
        <x:v>46508</x:v>
      </x:c>
      <x:c r="F787" s="30" t="n">
        <x:v>46535</x:v>
      </x:c>
      <x:c r="G787" s="3" t="str">
        <x:v>GL.CASH</x:v>
      </x:c>
      <x:c r="H787" s="3" t="str">
        <x:v>COMP</x:v>
      </x:c>
      <x:c r="I787" s="3" t="str">
        <x:v>PAYROLL</x:v>
      </x:c>
      <x:c r="J787" s="3" t="str">
        <x:v>MAP.ACTUAL.PAYROLL.PV.COMP.PAYROLL.COMP</x:v>
      </x:c>
      <x:c r="K787" s="3" t="str">
        <x:v>PPL.PV</x:v>
      </x:c>
      <x:c r="L787" s="3" t="str">
        <x:v>operating</x:v>
      </x:c>
      <x:c r="M787" s="3" t="str">
        <x:v>not_applicable</x:v>
      </x:c>
      <x:c r="N787" s="3" t="str">
        <x:v>not_applicable</x:v>
      </x:c>
      <x:c r="O787" s="3" t="str">
        <x:v>not_applicable</x:v>
      </x:c>
      <x:c r="P787" s="32" t="n">
        <x:v>0</x:v>
      </x:c>
      <x:c r="Q787" s="32" t="n">
        <x:v>114.75</x:v>
      </x:c>
      <x:c r="R787" s="24" t="n">
        <x:f>P787-Q787</x:f>
        <x:v>-114.75</x:v>
      </x:c>
      <x:c r="S787" s="18" t="n">
        <x:f>'D03_Accounts'!D11</x:f>
        <x:v>0</x:v>
      </x:c>
      <x:c r="T787" s="24" t="n">
        <x:f>R787*S787</x:f>
        <x:v>0</x:v>
      </x:c>
      <x:c r="U787" s="25" t="str">
        <x:f>'D03_Mappings'!E199</x:f>
        <x:v>cash</x:v>
      </x:c>
      <x:c r="V787" s="24" t="str">
        <x:f>IF(I787="",IF(U787="people","PAYROLL","UNMAPPED"),I787)</x:f>
        <x:v>PAYROLL</x:v>
      </x:c>
      <x:c r="W787" s="24" t="n">
        <x:f>IF(AND(G787="GL.CASH",L787="operating"),Q787,0)</x:f>
        <x:v>114.75</x:v>
      </x:c>
      <x:c r="X787" s="24" t="n">
        <x:f>IF(AND(G787="GL.CASH",L787="operating"),P787,0)</x:f>
        <x:v>0</x:v>
      </x:c>
      <x:c r="Y787" s="24" t="n">
        <x:f>IF(AND(G787="GL.CASH",L787="investing"),Q787-P787,0)</x:f>
        <x:v>0</x:v>
      </x:c>
      <x:c r="Z787" s="24" t="n">
        <x:f>IF(AND(G787="GL.CASH",L787="financing"),P787,0)</x:f>
        <x:v>0</x:v>
      </x:c>
      <x:c r="AA787" s="24" t="n">
        <x:f>IF(AND(G787="GL.CASH",L787="financing"),Q787,0)</x:f>
        <x:v>0</x:v>
      </x:c>
    </x:row>
    <x:row r="788" ht="25" customHeight="1">
      <x:c r="A788" s="3" t="str">
        <x:v>ACT/PAYROLL-M05-P06/11</x:v>
      </x:c>
      <x:c r="B788" s="3" t="str">
        <x:v>PAYROLL-M05-P06</x:v>
      </x:c>
      <x:c r="C788" s="16" t="n">
        <x:v>5</x:v>
      </x:c>
      <x:c r="D788" s="30" t="n">
        <x:v>46535</x:v>
      </x:c>
      <x:c r="E788" s="30" t="n">
        <x:v>46508</x:v>
      </x:c>
      <x:c r="F788" s="30" t="n">
        <x:v>46535</x:v>
      </x:c>
      <x:c r="G788" s="3" t="str">
        <x:v>GL.PEOPLE.U1</x:v>
      </x:c>
      <x:c r="H788" s="3" t="str">
        <x:v>COMP</x:v>
      </x:c>
      <x:c r="I788" s="3" t="str">
        <x:v>PAYROLL</x:v>
      </x:c>
      <x:c r="J788" s="3" t="str">
        <x:v>MAP.ACTUAL.PAYROLL.U1.COMP.PAYROLL.COMP</x:v>
      </x:c>
      <x:c r="K788" s="3" t="str">
        <x:v>PPL.U1</x:v>
      </x:c>
      <x:c r="L788" s="3" t="str">
        <x:v>operating</x:v>
      </x:c>
      <x:c r="M788" s="3" t="str">
        <x:v>recurring</x:v>
      </x:c>
      <x:c r="N788" s="3" t="str">
        <x:v>committed</x:v>
      </x:c>
      <x:c r="O788" s="3" t="str">
        <x:v>fixed</x:v>
      </x:c>
      <x:c r="P788" s="32" t="n">
        <x:v>163.01</x:v>
      </x:c>
      <x:c r="Q788" s="32" t="n">
        <x:v>0</x:v>
      </x:c>
      <x:c r="R788" s="24" t="n">
        <x:f>P788-Q788</x:f>
        <x:v>163.01</x:v>
      </x:c>
      <x:c r="S788" s="18" t="n">
        <x:f>'D03_Accounts'!D96</x:f>
        <x:v>1</x:v>
      </x:c>
      <x:c r="T788" s="24" t="n">
        <x:f>R788*S788</x:f>
        <x:v>163.01</x:v>
      </x:c>
      <x:c r="U788" s="25" t="str">
        <x:f>'D03_Mappings'!E228</x:f>
        <x:v>people</x:v>
      </x:c>
      <x:c r="V788" s="24" t="str">
        <x:f>IF(I788="",IF(U788="people","PAYROLL","UNMAPPED"),I788)</x:f>
        <x:v>PAYROLL</x:v>
      </x:c>
      <x:c r="W788" s="24" t="n">
        <x:f>IF(AND(G788="GL.CASH",L788="operating"),Q788,0)</x:f>
        <x:v>0</x:v>
      </x:c>
      <x:c r="X788" s="24" t="n">
        <x:f>IF(AND(G788="GL.CASH",L788="operating"),P788,0)</x:f>
        <x:v>0</x:v>
      </x:c>
      <x:c r="Y788" s="24" t="n">
        <x:f>IF(AND(G788="GL.CASH",L788="investing"),Q788-P788,0)</x:f>
        <x:v>0</x:v>
      </x:c>
      <x:c r="Z788" s="24" t="n">
        <x:f>IF(AND(G788="GL.CASH",L788="financing"),P788,0)</x:f>
        <x:v>0</x:v>
      </x:c>
      <x:c r="AA788" s="24" t="n">
        <x:f>IF(AND(G788="GL.CASH",L788="financing"),Q788,0)</x:f>
        <x:v>0</x:v>
      </x:c>
    </x:row>
    <x:row r="789" ht="25" customHeight="1">
      <x:c r="A789" s="3" t="str">
        <x:v>ACT/PAYROLL-M05-P06/12</x:v>
      </x:c>
      <x:c r="B789" s="3" t="str">
        <x:v>PAYROLL-M05-P06</x:v>
      </x:c>
      <x:c r="C789" s="16" t="n">
        <x:v>5</x:v>
      </x:c>
      <x:c r="D789" s="30" t="n">
        <x:v>46535</x:v>
      </x:c>
      <x:c r="E789" s="30" t="n">
        <x:v>46508</x:v>
      </x:c>
      <x:c r="F789" s="30" t="n">
        <x:v>46535</x:v>
      </x:c>
      <x:c r="G789" s="3" t="str">
        <x:v>GL.CASH</x:v>
      </x:c>
      <x:c r="H789" s="3" t="str">
        <x:v>COMP</x:v>
      </x:c>
      <x:c r="I789" s="3" t="str">
        <x:v>PAYROLL</x:v>
      </x:c>
      <x:c r="J789" s="3" t="str">
        <x:v>MAP.ACTUAL.PAYROLL.U1.COMP.PAYROLL.COMP</x:v>
      </x:c>
      <x:c r="K789" s="3" t="str">
        <x:v>PPL.U1</x:v>
      </x:c>
      <x:c r="L789" s="3" t="str">
        <x:v>operating</x:v>
      </x:c>
      <x:c r="M789" s="3" t="str">
        <x:v>not_applicable</x:v>
      </x:c>
      <x:c r="N789" s="3" t="str">
        <x:v>not_applicable</x:v>
      </x:c>
      <x:c r="O789" s="3" t="str">
        <x:v>not_applicable</x:v>
      </x:c>
      <x:c r="P789" s="32" t="n">
        <x:v>0</x:v>
      </x:c>
      <x:c r="Q789" s="32" t="n">
        <x:v>163.01</x:v>
      </x:c>
      <x:c r="R789" s="24" t="n">
        <x:f>P789-Q789</x:f>
        <x:v>-163.01</x:v>
      </x:c>
      <x:c r="S789" s="18" t="n">
        <x:f>'D03_Accounts'!D11</x:f>
        <x:v>0</x:v>
      </x:c>
      <x:c r="T789" s="24" t="n">
        <x:f>R789*S789</x:f>
        <x:v>0</x:v>
      </x:c>
      <x:c r="U789" s="25" t="str">
        <x:f>'D03_Mappings'!E229</x:f>
        <x:v>cash</x:v>
      </x:c>
      <x:c r="V789" s="24" t="str">
        <x:f>IF(I789="",IF(U789="people","PAYROLL","UNMAPPED"),I789)</x:f>
        <x:v>PAYROLL</x:v>
      </x:c>
      <x:c r="W789" s="24" t="n">
        <x:f>IF(AND(G789="GL.CASH",L789="operating"),Q789,0)</x:f>
        <x:v>163.01</x:v>
      </x:c>
      <x:c r="X789" s="24" t="n">
        <x:f>IF(AND(G789="GL.CASH",L789="operating"),P789,0)</x:f>
        <x:v>0</x:v>
      </x:c>
      <x:c r="Y789" s="24" t="n">
        <x:f>IF(AND(G789="GL.CASH",L789="investing"),Q789-P789,0)</x:f>
        <x:v>0</x:v>
      </x:c>
      <x:c r="Z789" s="24" t="n">
        <x:f>IF(AND(G789="GL.CASH",L789="financing"),P789,0)</x:f>
        <x:v>0</x:v>
      </x:c>
      <x:c r="AA789" s="24" t="n">
        <x:f>IF(AND(G789="GL.CASH",L789="financing"),Q789,0)</x:f>
        <x:v>0</x:v>
      </x:c>
    </x:row>
    <x:row r="790" ht="25" customHeight="1">
      <x:c r="A790" s="3" t="str">
        <x:v>ACT/PAYROLL-M05-P06/13</x:v>
      </x:c>
      <x:c r="B790" s="3" t="str">
        <x:v>PAYROLL-M05-P06</x:v>
      </x:c>
      <x:c r="C790" s="16" t="n">
        <x:v>5</x:v>
      </x:c>
      <x:c r="D790" s="30" t="n">
        <x:v>46535</x:v>
      </x:c>
      <x:c r="E790" s="30" t="n">
        <x:v>46508</x:v>
      </x:c>
      <x:c r="F790" s="30" t="n">
        <x:v>46535</x:v>
      </x:c>
      <x:c r="G790" s="3" t="str">
        <x:v>GL.PEOPLE.U2</x:v>
      </x:c>
      <x:c r="H790" s="3" t="str">
        <x:v>COMP</x:v>
      </x:c>
      <x:c r="I790" s="3" t="str">
        <x:v>PAYROLL</x:v>
      </x:c>
      <x:c r="J790" s="3" t="str">
        <x:v>MAP.ACTUAL.PAYROLL.U2.COMP.PAYROLL.COMP</x:v>
      </x:c>
      <x:c r="K790" s="3" t="str">
        <x:v>PPL.U2</x:v>
      </x:c>
      <x:c r="L790" s="3" t="str">
        <x:v>operating</x:v>
      </x:c>
      <x:c r="M790" s="3" t="str">
        <x:v>recurring</x:v>
      </x:c>
      <x:c r="N790" s="3" t="str">
        <x:v>committed</x:v>
      </x:c>
      <x:c r="O790" s="3" t="str">
        <x:v>fixed</x:v>
      </x:c>
      <x:c r="P790" s="32" t="n">
        <x:v>34.16</x:v>
      </x:c>
      <x:c r="Q790" s="32" t="n">
        <x:v>0</x:v>
      </x:c>
      <x:c r="R790" s="24" t="n">
        <x:f>P790-Q790</x:f>
        <x:v>34.16</x:v>
      </x:c>
      <x:c r="S790" s="18" t="n">
        <x:f>'D03_Accounts'!D97</x:f>
        <x:v>1</x:v>
      </x:c>
      <x:c r="T790" s="24" t="n">
        <x:f>R790*S790</x:f>
        <x:v>34.16</x:v>
      </x:c>
      <x:c r="U790" s="25" t="str">
        <x:f>'D03_Mappings'!E238</x:f>
        <x:v>people</x:v>
      </x:c>
      <x:c r="V790" s="24" t="str">
        <x:f>IF(I790="",IF(U790="people","PAYROLL","UNMAPPED"),I790)</x:f>
        <x:v>PAYROLL</x:v>
      </x:c>
      <x:c r="W790" s="24" t="n">
        <x:f>IF(AND(G790="GL.CASH",L790="operating"),Q790,0)</x:f>
        <x:v>0</x:v>
      </x:c>
      <x:c r="X790" s="24" t="n">
        <x:f>IF(AND(G790="GL.CASH",L790="operating"),P790,0)</x:f>
        <x:v>0</x:v>
      </x:c>
      <x:c r="Y790" s="24" t="n">
        <x:f>IF(AND(G790="GL.CASH",L790="investing"),Q790-P790,0)</x:f>
        <x:v>0</x:v>
      </x:c>
      <x:c r="Z790" s="24" t="n">
        <x:f>IF(AND(G790="GL.CASH",L790="financing"),P790,0)</x:f>
        <x:v>0</x:v>
      </x:c>
      <x:c r="AA790" s="24" t="n">
        <x:f>IF(AND(G790="GL.CASH",L790="financing"),Q790,0)</x:f>
        <x:v>0</x:v>
      </x:c>
    </x:row>
    <x:row r="791" ht="25" customHeight="1">
      <x:c r="A791" s="3" t="str">
        <x:v>ACT/PAYROLL-M05-P06/14</x:v>
      </x:c>
      <x:c r="B791" s="3" t="str">
        <x:v>PAYROLL-M05-P06</x:v>
      </x:c>
      <x:c r="C791" s="16" t="n">
        <x:v>5</x:v>
      </x:c>
      <x:c r="D791" s="30" t="n">
        <x:v>46535</x:v>
      </x:c>
      <x:c r="E791" s="30" t="n">
        <x:v>46508</x:v>
      </x:c>
      <x:c r="F791" s="30" t="n">
        <x:v>46535</x:v>
      </x:c>
      <x:c r="G791" s="3" t="str">
        <x:v>GL.CASH</x:v>
      </x:c>
      <x:c r="H791" s="3" t="str">
        <x:v>COMP</x:v>
      </x:c>
      <x:c r="I791" s="3" t="str">
        <x:v>PAYROLL</x:v>
      </x:c>
      <x:c r="J791" s="3" t="str">
        <x:v>MAP.ACTUAL.PAYROLL.U2.COMP.PAYROLL.COMP</x:v>
      </x:c>
      <x:c r="K791" s="3" t="str">
        <x:v>PPL.U2</x:v>
      </x:c>
      <x:c r="L791" s="3" t="str">
        <x:v>operating</x:v>
      </x:c>
      <x:c r="M791" s="3" t="str">
        <x:v>not_applicable</x:v>
      </x:c>
      <x:c r="N791" s="3" t="str">
        <x:v>not_applicable</x:v>
      </x:c>
      <x:c r="O791" s="3" t="str">
        <x:v>not_applicable</x:v>
      </x:c>
      <x:c r="P791" s="32" t="n">
        <x:v>0</x:v>
      </x:c>
      <x:c r="Q791" s="32" t="n">
        <x:v>34.16</x:v>
      </x:c>
      <x:c r="R791" s="24" t="n">
        <x:f>P791-Q791</x:f>
        <x:v>-34.16</x:v>
      </x:c>
      <x:c r="S791" s="18" t="n">
        <x:f>'D03_Accounts'!D11</x:f>
        <x:v>0</x:v>
      </x:c>
      <x:c r="T791" s="24" t="n">
        <x:f>R791*S791</x:f>
        <x:v>0</x:v>
      </x:c>
      <x:c r="U791" s="25" t="str">
        <x:f>'D03_Mappings'!E239</x:f>
        <x:v>cash</x:v>
      </x:c>
      <x:c r="V791" s="24" t="str">
        <x:f>IF(I791="",IF(U791="people","PAYROLL","UNMAPPED"),I791)</x:f>
        <x:v>PAYROLL</x:v>
      </x:c>
      <x:c r="W791" s="24" t="n">
        <x:f>IF(AND(G791="GL.CASH",L791="operating"),Q791,0)</x:f>
        <x:v>34.16</x:v>
      </x:c>
      <x:c r="X791" s="24" t="n">
        <x:f>IF(AND(G791="GL.CASH",L791="operating"),P791,0)</x:f>
        <x:v>0</x:v>
      </x:c>
      <x:c r="Y791" s="24" t="n">
        <x:f>IF(AND(G791="GL.CASH",L791="investing"),Q791-P791,0)</x:f>
        <x:v>0</x:v>
      </x:c>
      <x:c r="Z791" s="24" t="n">
        <x:f>IF(AND(G791="GL.CASH",L791="financing"),P791,0)</x:f>
        <x:v>0</x:v>
      </x:c>
      <x:c r="AA791" s="24" t="n">
        <x:f>IF(AND(G791="GL.CASH",L791="financing"),Q791,0)</x:f>
        <x:v>0</x:v>
      </x:c>
    </x:row>
    <x:row r="792" ht="25" customHeight="1">
      <x:c r="A792" s="3" t="str">
        <x:v>ACT/PAYROLL-M05-P06/15</x:v>
      </x:c>
      <x:c r="B792" s="3" t="str">
        <x:v>PAYROLL-M05-P06</x:v>
      </x:c>
      <x:c r="C792" s="16" t="n">
        <x:v>5</x:v>
      </x:c>
      <x:c r="D792" s="30" t="n">
        <x:v>46535</x:v>
      </x:c>
      <x:c r="E792" s="30" t="n">
        <x:v>46508</x:v>
      </x:c>
      <x:c r="F792" s="30" t="n">
        <x:v>46535</x:v>
      </x:c>
      <x:c r="G792" s="3" t="str">
        <x:v>GL.PEOPLE.INSOLV</x:v>
      </x:c>
      <x:c r="H792" s="3" t="str">
        <x:v>COMP</x:v>
      </x:c>
      <x:c r="I792" s="3" t="str">
        <x:v>PAYROLL</x:v>
      </x:c>
      <x:c r="J792" s="3" t="str">
        <x:v>MAP.ACTUAL.PAYROLL.INSOLV.COMP.PAYROLL.COMP</x:v>
      </x:c>
      <x:c r="K792" s="3" t="str">
        <x:v>PPL.INSOLV</x:v>
      </x:c>
      <x:c r="L792" s="3" t="str">
        <x:v>operating</x:v>
      </x:c>
      <x:c r="M792" s="3" t="str">
        <x:v>recurring</x:v>
      </x:c>
      <x:c r="N792" s="3" t="str">
        <x:v>committed</x:v>
      </x:c>
      <x:c r="O792" s="3" t="str">
        <x:v>fixed</x:v>
      </x:c>
      <x:c r="P792" s="32" t="n">
        <x:v>11.64</x:v>
      </x:c>
      <x:c r="Q792" s="32" t="n">
        <x:v>0</x:v>
      </x:c>
      <x:c r="R792" s="24" t="n">
        <x:f>P792-Q792</x:f>
        <x:v>11.64</x:v>
      </x:c>
      <x:c r="S792" s="18" t="n">
        <x:f>'D03_Accounts'!D98</x:f>
        <x:v>1</x:v>
      </x:c>
      <x:c r="T792" s="24" t="n">
        <x:f>R792*S792</x:f>
        <x:v>11.64</x:v>
      </x:c>
      <x:c r="U792" s="25" t="str">
        <x:f>'D03_Mappings'!E178</x:f>
        <x:v>people</x:v>
      </x:c>
      <x:c r="V792" s="24" t="str">
        <x:f>IF(I792="",IF(U792="people","PAYROLL","UNMAPPED"),I792)</x:f>
        <x:v>PAYROLL</x:v>
      </x:c>
      <x:c r="W792" s="24" t="n">
        <x:f>IF(AND(G792="GL.CASH",L792="operating"),Q792,0)</x:f>
        <x:v>0</x:v>
      </x:c>
      <x:c r="X792" s="24" t="n">
        <x:f>IF(AND(G792="GL.CASH",L792="operating"),P792,0)</x:f>
        <x:v>0</x:v>
      </x:c>
      <x:c r="Y792" s="24" t="n">
        <x:f>IF(AND(G792="GL.CASH",L792="investing"),Q792-P792,0)</x:f>
        <x:v>0</x:v>
      </x:c>
      <x:c r="Z792" s="24" t="n">
        <x:f>IF(AND(G792="GL.CASH",L792="financing"),P792,0)</x:f>
        <x:v>0</x:v>
      </x:c>
      <x:c r="AA792" s="24" t="n">
        <x:f>IF(AND(G792="GL.CASH",L792="financing"),Q792,0)</x:f>
        <x:v>0</x:v>
      </x:c>
    </x:row>
    <x:row r="793" ht="25" customHeight="1">
      <x:c r="A793" s="3" t="str">
        <x:v>ACT/PAYROLL-M05-P06/16</x:v>
      </x:c>
      <x:c r="B793" s="3" t="str">
        <x:v>PAYROLL-M05-P06</x:v>
      </x:c>
      <x:c r="C793" s="16" t="n">
        <x:v>5</x:v>
      </x:c>
      <x:c r="D793" s="30" t="n">
        <x:v>46535</x:v>
      </x:c>
      <x:c r="E793" s="30" t="n">
        <x:v>46508</x:v>
      </x:c>
      <x:c r="F793" s="30" t="n">
        <x:v>46535</x:v>
      </x:c>
      <x:c r="G793" s="3" t="str">
        <x:v>GL.CASH</x:v>
      </x:c>
      <x:c r="H793" s="3" t="str">
        <x:v>COMP</x:v>
      </x:c>
      <x:c r="I793" s="3" t="str">
        <x:v>PAYROLL</x:v>
      </x:c>
      <x:c r="J793" s="3" t="str">
        <x:v>MAP.ACTUAL.PAYROLL.INSOLV.COMP.PAYROLL.COMP</x:v>
      </x:c>
      <x:c r="K793" s="3" t="str">
        <x:v>PPL.INSOLV</x:v>
      </x:c>
      <x:c r="L793" s="3" t="str">
        <x:v>operating</x:v>
      </x:c>
      <x:c r="M793" s="3" t="str">
        <x:v>not_applicable</x:v>
      </x:c>
      <x:c r="N793" s="3" t="str">
        <x:v>not_applicable</x:v>
      </x:c>
      <x:c r="O793" s="3" t="str">
        <x:v>not_applicable</x:v>
      </x:c>
      <x:c r="P793" s="32" t="n">
        <x:v>0</x:v>
      </x:c>
      <x:c r="Q793" s="32" t="n">
        <x:v>11.64</x:v>
      </x:c>
      <x:c r="R793" s="24" t="n">
        <x:f>P793-Q793</x:f>
        <x:v>-11.64</x:v>
      </x:c>
      <x:c r="S793" s="18" t="n">
        <x:f>'D03_Accounts'!D11</x:f>
        <x:v>0</x:v>
      </x:c>
      <x:c r="T793" s="24" t="n">
        <x:f>R793*S793</x:f>
        <x:v>0</x:v>
      </x:c>
      <x:c r="U793" s="25" t="str">
        <x:f>'D03_Mappings'!E179</x:f>
        <x:v>cash</x:v>
      </x:c>
      <x:c r="V793" s="24" t="str">
        <x:f>IF(I793="",IF(U793="people","PAYROLL","UNMAPPED"),I793)</x:f>
        <x:v>PAYROLL</x:v>
      </x:c>
      <x:c r="W793" s="24" t="n">
        <x:f>IF(AND(G793="GL.CASH",L793="operating"),Q793,0)</x:f>
        <x:v>11.64</x:v>
      </x:c>
      <x:c r="X793" s="24" t="n">
        <x:f>IF(AND(G793="GL.CASH",L793="operating"),P793,0)</x:f>
        <x:v>0</x:v>
      </x:c>
      <x:c r="Y793" s="24" t="n">
        <x:f>IF(AND(G793="GL.CASH",L793="investing"),Q793-P793,0)</x:f>
        <x:v>0</x:v>
      </x:c>
      <x:c r="Z793" s="24" t="n">
        <x:f>IF(AND(G793="GL.CASH",L793="financing"),P793,0)</x:f>
        <x:v>0</x:v>
      </x:c>
      <x:c r="AA793" s="24" t="n">
        <x:f>IF(AND(G793="GL.CASH",L793="financing"),Q793,0)</x:f>
        <x:v>0</x:v>
      </x:c>
    </x:row>
    <x:row r="794" ht="25" customHeight="1">
      <x:c r="A794" s="3" t="str">
        <x:v>ACT/PAYROLL-M05-P06/17</x:v>
      </x:c>
      <x:c r="B794" s="3" t="str">
        <x:v>PAYROLL-M05-P06</x:v>
      </x:c>
      <x:c r="C794" s="16" t="n">
        <x:v>5</x:v>
      </x:c>
      <x:c r="D794" s="30" t="n">
        <x:v>46535</x:v>
      </x:c>
      <x:c r="E794" s="30" t="n">
        <x:v>46508</x:v>
      </x:c>
      <x:c r="F794" s="30" t="n">
        <x:v>46535</x:v>
      </x:c>
      <x:c r="G794" s="3" t="str">
        <x:v>GL.PEOPLE.BG</x:v>
      </x:c>
      <x:c r="H794" s="3" t="str">
        <x:v>COMP</x:v>
      </x:c>
      <x:c r="I794" s="3" t="str">
        <x:v>PAYROLL</x:v>
      </x:c>
      <x:c r="J794" s="3" t="str">
        <x:v>MAP.ACTUAL.PAYROLL.BG.COMP.PAYROLL.COMP</x:v>
      </x:c>
      <x:c r="K794" s="3" t="str">
        <x:v>PPL.BG</x:v>
      </x:c>
      <x:c r="L794" s="3" t="str">
        <x:v>operating</x:v>
      </x:c>
      <x:c r="M794" s="3" t="str">
        <x:v>recurring</x:v>
      </x:c>
      <x:c r="N794" s="3" t="str">
        <x:v>committed</x:v>
      </x:c>
      <x:c r="O794" s="3" t="str">
        <x:v>fixed</x:v>
      </x:c>
      <x:c r="P794" s="32" t="n">
        <x:v>23.29</x:v>
      </x:c>
      <x:c r="Q794" s="32" t="n">
        <x:v>0</x:v>
      </x:c>
      <x:c r="R794" s="24" t="n">
        <x:f>P794-Q794</x:f>
        <x:v>23.29</x:v>
      </x:c>
      <x:c r="S794" s="18" t="n">
        <x:f>'D03_Accounts'!D99</x:f>
        <x:v>1</x:v>
      </x:c>
      <x:c r="T794" s="24" t="n">
        <x:f>R794*S794</x:f>
        <x:v>23.29</x:v>
      </x:c>
      <x:c r="U794" s="25" t="str">
        <x:f>'D03_Mappings'!E168</x:f>
        <x:v>people</x:v>
      </x:c>
      <x:c r="V794" s="24" t="str">
        <x:f>IF(I794="",IF(U794="people","PAYROLL","UNMAPPED"),I794)</x:f>
        <x:v>PAYROLL</x:v>
      </x:c>
      <x:c r="W794" s="24" t="n">
        <x:f>IF(AND(G794="GL.CASH",L794="operating"),Q794,0)</x:f>
        <x:v>0</x:v>
      </x:c>
      <x:c r="X794" s="24" t="n">
        <x:f>IF(AND(G794="GL.CASH",L794="operating"),P794,0)</x:f>
        <x:v>0</x:v>
      </x:c>
      <x:c r="Y794" s="24" t="n">
        <x:f>IF(AND(G794="GL.CASH",L794="investing"),Q794-P794,0)</x:f>
        <x:v>0</x:v>
      </x:c>
      <x:c r="Z794" s="24" t="n">
        <x:f>IF(AND(G794="GL.CASH",L794="financing"),P794,0)</x:f>
        <x:v>0</x:v>
      </x:c>
      <x:c r="AA794" s="24" t="n">
        <x:f>IF(AND(G794="GL.CASH",L794="financing"),Q794,0)</x:f>
        <x:v>0</x:v>
      </x:c>
    </x:row>
    <x:row r="795" ht="25" customHeight="1">
      <x:c r="A795" s="3" t="str">
        <x:v>ACT/PAYROLL-M05-P06/18</x:v>
      </x:c>
      <x:c r="B795" s="3" t="str">
        <x:v>PAYROLL-M05-P06</x:v>
      </x:c>
      <x:c r="C795" s="16" t="n">
        <x:v>5</x:v>
      </x:c>
      <x:c r="D795" s="30" t="n">
        <x:v>46535</x:v>
      </x:c>
      <x:c r="E795" s="30" t="n">
        <x:v>46508</x:v>
      </x:c>
      <x:c r="F795" s="30" t="n">
        <x:v>46535</x:v>
      </x:c>
      <x:c r="G795" s="3" t="str">
        <x:v>GL.CASH</x:v>
      </x:c>
      <x:c r="H795" s="3" t="str">
        <x:v>COMP</x:v>
      </x:c>
      <x:c r="I795" s="3" t="str">
        <x:v>PAYROLL</x:v>
      </x:c>
      <x:c r="J795" s="3" t="str">
        <x:v>MAP.ACTUAL.PAYROLL.BG.COMP.PAYROLL.COMP</x:v>
      </x:c>
      <x:c r="K795" s="3" t="str">
        <x:v>PPL.BG</x:v>
      </x:c>
      <x:c r="L795" s="3" t="str">
        <x:v>operating</x:v>
      </x:c>
      <x:c r="M795" s="3" t="str">
        <x:v>not_applicable</x:v>
      </x:c>
      <x:c r="N795" s="3" t="str">
        <x:v>not_applicable</x:v>
      </x:c>
      <x:c r="O795" s="3" t="str">
        <x:v>not_applicable</x:v>
      </x:c>
      <x:c r="P795" s="32" t="n">
        <x:v>0</x:v>
      </x:c>
      <x:c r="Q795" s="32" t="n">
        <x:v>23.29</x:v>
      </x:c>
      <x:c r="R795" s="24" t="n">
        <x:f>P795-Q795</x:f>
        <x:v>-23.29</x:v>
      </x:c>
      <x:c r="S795" s="18" t="n">
        <x:f>'D03_Accounts'!D11</x:f>
        <x:v>0</x:v>
      </x:c>
      <x:c r="T795" s="24" t="n">
        <x:f>R795*S795</x:f>
        <x:v>0</x:v>
      </x:c>
      <x:c r="U795" s="25" t="str">
        <x:f>'D03_Mappings'!E169</x:f>
        <x:v>cash</x:v>
      </x:c>
      <x:c r="V795" s="24" t="str">
        <x:f>IF(I795="",IF(U795="people","PAYROLL","UNMAPPED"),I795)</x:f>
        <x:v>PAYROLL</x:v>
      </x:c>
      <x:c r="W795" s="24" t="n">
        <x:f>IF(AND(G795="GL.CASH",L795="operating"),Q795,0)</x:f>
        <x:v>23.29</x:v>
      </x:c>
      <x:c r="X795" s="24" t="n">
        <x:f>IF(AND(G795="GL.CASH",L795="operating"),P795,0)</x:f>
        <x:v>0</x:v>
      </x:c>
      <x:c r="Y795" s="24" t="n">
        <x:f>IF(AND(G795="GL.CASH",L795="investing"),Q795-P795,0)</x:f>
        <x:v>0</x:v>
      </x:c>
      <x:c r="Z795" s="24" t="n">
        <x:f>IF(AND(G795="GL.CASH",L795="financing"),P795,0)</x:f>
        <x:v>0</x:v>
      </x:c>
      <x:c r="AA795" s="24" t="n">
        <x:f>IF(AND(G795="GL.CASH",L795="financing"),Q795,0)</x:f>
        <x:v>0</x:v>
      </x:c>
    </x:row>
    <x:row r="796" ht="25" customHeight="1">
      <x:c r="A796" s="3" t="str">
        <x:v>ACT/PAYROLL-M05-P07/1</x:v>
      </x:c>
      <x:c r="B796" s="3" t="str">
        <x:v>PAYROLL-M05-P07</x:v>
      </x:c>
      <x:c r="C796" s="16" t="n">
        <x:v>5</x:v>
      </x:c>
      <x:c r="D796" s="30" t="n">
        <x:v>46535</x:v>
      </x:c>
      <x:c r="E796" s="30" t="n">
        <x:v>46508</x:v>
      </x:c>
      <x:c r="F796" s="30" t="n">
        <x:v>46535</x:v>
      </x:c>
      <x:c r="G796" s="3" t="str">
        <x:v>GL.PEOPLE.SALARY</x:v>
      </x:c>
      <x:c r="H796" s="3" t="str">
        <x:v>PROD</x:v>
      </x:c>
      <x:c r="I796" s="3" t="str">
        <x:v>PAYROLL</x:v>
      </x:c>
      <x:c r="J796" s="3" t="str">
        <x:v>MAP.ACTUAL.PAYROLL.SALARY.PROD.PAYROLL.PROD</x:v>
      </x:c>
      <x:c r="K796" s="3" t="str">
        <x:v>PPL.SALARY</x:v>
      </x:c>
      <x:c r="L796" s="3" t="str">
        <x:v>operating</x:v>
      </x:c>
      <x:c r="M796" s="3" t="str">
        <x:v>recurring</x:v>
      </x:c>
      <x:c r="N796" s="3" t="str">
        <x:v>committed</x:v>
      </x:c>
      <x:c r="O796" s="3" t="str">
        <x:v>fixed</x:v>
      </x:c>
      <x:c r="P796" s="32" t="n">
        <x:v>6037.5</x:v>
      </x:c>
      <x:c r="Q796" s="32" t="n">
        <x:v>0</x:v>
      </x:c>
      <x:c r="R796" s="24" t="n">
        <x:f>P796-Q796</x:f>
        <x:v>6037.5</x:v>
      </x:c>
      <x:c r="S796" s="18" t="n">
        <x:f>'D03_Accounts'!D91</x:f>
        <x:v>1</x:v>
      </x:c>
      <x:c r="T796" s="24" t="n">
        <x:f>R796*S796</x:f>
        <x:v>6037.5</x:v>
      </x:c>
      <x:c r="U796" s="25" t="str">
        <x:f>'D03_Mappings'!E226</x:f>
        <x:v>people</x:v>
      </x:c>
      <x:c r="V796" s="24" t="str">
        <x:f>IF(I796="",IF(U796="people","PAYROLL","UNMAPPED"),I796)</x:f>
        <x:v>PAYROLL</x:v>
      </x:c>
      <x:c r="W796" s="24" t="n">
        <x:f>IF(AND(G796="GL.CASH",L796="operating"),Q796,0)</x:f>
        <x:v>0</x:v>
      </x:c>
      <x:c r="X796" s="24" t="n">
        <x:f>IF(AND(G796="GL.CASH",L796="operating"),P796,0)</x:f>
        <x:v>0</x:v>
      </x:c>
      <x:c r="Y796" s="24" t="n">
        <x:f>IF(AND(G796="GL.CASH",L796="investing"),Q796-P796,0)</x:f>
        <x:v>0</x:v>
      </x:c>
      <x:c r="Z796" s="24" t="n">
        <x:f>IF(AND(G796="GL.CASH",L796="financing"),P796,0)</x:f>
        <x:v>0</x:v>
      </x:c>
      <x:c r="AA796" s="24" t="n">
        <x:f>IF(AND(G796="GL.CASH",L796="financing"),Q796,0)</x:f>
        <x:v>0</x:v>
      </x:c>
    </x:row>
    <x:row r="797" ht="25" customHeight="1">
      <x:c r="A797" s="3" t="str">
        <x:v>ACT/PAYROLL-M05-P07/2</x:v>
      </x:c>
      <x:c r="B797" s="3" t="str">
        <x:v>PAYROLL-M05-P07</x:v>
      </x:c>
      <x:c r="C797" s="16" t="n">
        <x:v>5</x:v>
      </x:c>
      <x:c r="D797" s="30" t="n">
        <x:v>46535</x:v>
      </x:c>
      <x:c r="E797" s="30" t="n">
        <x:v>46508</x:v>
      </x:c>
      <x:c r="F797" s="30" t="n">
        <x:v>46535</x:v>
      </x:c>
      <x:c r="G797" s="3" t="str">
        <x:v>GL.CASH</x:v>
      </x:c>
      <x:c r="H797" s="3" t="str">
        <x:v>PROD</x:v>
      </x:c>
      <x:c r="I797" s="3" t="str">
        <x:v>PAYROLL</x:v>
      </x:c>
      <x:c r="J797" s="3" t="str">
        <x:v>MAP.ACTUAL.PAYROLL.SALARY.PROD.PAYROLL.PROD</x:v>
      </x:c>
      <x:c r="K797" s="3" t="str">
        <x:v>PPL.SALARY</x:v>
      </x:c>
      <x:c r="L797" s="3" t="str">
        <x:v>operating</x:v>
      </x:c>
      <x:c r="M797" s="3" t="str">
        <x:v>not_applicable</x:v>
      </x:c>
      <x:c r="N797" s="3" t="str">
        <x:v>not_applicable</x:v>
      </x:c>
      <x:c r="O797" s="3" t="str">
        <x:v>not_applicable</x:v>
      </x:c>
      <x:c r="P797" s="32" t="n">
        <x:v>0</x:v>
      </x:c>
      <x:c r="Q797" s="32" t="n">
        <x:v>6037.5</x:v>
      </x:c>
      <x:c r="R797" s="24" t="n">
        <x:f>P797-Q797</x:f>
        <x:v>-6037.5</x:v>
      </x:c>
      <x:c r="S797" s="18" t="n">
        <x:f>'D03_Accounts'!D11</x:f>
        <x:v>0</x:v>
      </x:c>
      <x:c r="T797" s="24" t="n">
        <x:f>R797*S797</x:f>
        <x:v>0</x:v>
      </x:c>
      <x:c r="U797" s="25" t="str">
        <x:f>'D03_Mappings'!E227</x:f>
        <x:v>cash</x:v>
      </x:c>
      <x:c r="V797" s="24" t="str">
        <x:f>IF(I797="",IF(U797="people","PAYROLL","UNMAPPED"),I797)</x:f>
        <x:v>PAYROLL</x:v>
      </x:c>
      <x:c r="W797" s="24" t="n">
        <x:f>IF(AND(G797="GL.CASH",L797="operating"),Q797,0)</x:f>
        <x:v>6037.5</x:v>
      </x:c>
      <x:c r="X797" s="24" t="n">
        <x:f>IF(AND(G797="GL.CASH",L797="operating"),P797,0)</x:f>
        <x:v>0</x:v>
      </x:c>
      <x:c r="Y797" s="24" t="n">
        <x:f>IF(AND(G797="GL.CASH",L797="investing"),Q797-P797,0)</x:f>
        <x:v>0</x:v>
      </x:c>
      <x:c r="Z797" s="24" t="n">
        <x:f>IF(AND(G797="GL.CASH",L797="financing"),P797,0)</x:f>
        <x:v>0</x:v>
      </x:c>
      <x:c r="AA797" s="24" t="n">
        <x:f>IF(AND(G797="GL.CASH",L797="financing"),Q797,0)</x:f>
        <x:v>0</x:v>
      </x:c>
    </x:row>
    <x:row r="798" ht="25" customHeight="1">
      <x:c r="A798" s="3" t="str">
        <x:v>ACT/PAYROLL-M05-P07/3</x:v>
      </x:c>
      <x:c r="B798" s="3" t="str">
        <x:v>PAYROLL-M05-P07</x:v>
      </x:c>
      <x:c r="C798" s="16" t="n">
        <x:v>5</x:v>
      </x:c>
      <x:c r="D798" s="30" t="n">
        <x:v>46535</x:v>
      </x:c>
      <x:c r="E798" s="30" t="n">
        <x:v>46508</x:v>
      </x:c>
      <x:c r="F798" s="30" t="n">
        <x:v>46535</x:v>
      </x:c>
      <x:c r="G798" s="3" t="str">
        <x:v>GL.PEOPLE.RV</x:v>
      </x:c>
      <x:c r="H798" s="3" t="str">
        <x:v>PROD</x:v>
      </x:c>
      <x:c r="I798" s="3" t="str">
        <x:v>PAYROLL</x:v>
      </x:c>
      <x:c r="J798" s="3" t="str">
        <x:v>MAP.ACTUAL.PAYROLL.RV.PROD.PAYROLL.PROD</x:v>
      </x:c>
      <x:c r="K798" s="3" t="str">
        <x:v>PPL.RV</x:v>
      </x:c>
      <x:c r="L798" s="3" t="str">
        <x:v>operating</x:v>
      </x:c>
      <x:c r="M798" s="3" t="str">
        <x:v>recurring</x:v>
      </x:c>
      <x:c r="N798" s="3" t="str">
        <x:v>committed</x:v>
      </x:c>
      <x:c r="O798" s="3" t="str">
        <x:v>fixed</x:v>
      </x:c>
      <x:c r="P798" s="32" t="n">
        <x:v>561.49</x:v>
      </x:c>
      <x:c r="Q798" s="32" t="n">
        <x:v>0</x:v>
      </x:c>
      <x:c r="R798" s="24" t="n">
        <x:f>P798-Q798</x:f>
        <x:v>561.49</x:v>
      </x:c>
      <x:c r="S798" s="18" t="n">
        <x:f>'D03_Accounts'!D92</x:f>
        <x:v>1</x:v>
      </x:c>
      <x:c r="T798" s="24" t="n">
        <x:f>R798*S798</x:f>
        <x:v>561.49</x:v>
      </x:c>
      <x:c r="U798" s="25" t="str">
        <x:f>'D03_Mappings'!E216</x:f>
        <x:v>people</x:v>
      </x:c>
      <x:c r="V798" s="24" t="str">
        <x:f>IF(I798="",IF(U798="people","PAYROLL","UNMAPPED"),I798)</x:f>
        <x:v>PAYROLL</x:v>
      </x:c>
      <x:c r="W798" s="24" t="n">
        <x:f>IF(AND(G798="GL.CASH",L798="operating"),Q798,0)</x:f>
        <x:v>0</x:v>
      </x:c>
      <x:c r="X798" s="24" t="n">
        <x:f>IF(AND(G798="GL.CASH",L798="operating"),P798,0)</x:f>
        <x:v>0</x:v>
      </x:c>
      <x:c r="Y798" s="24" t="n">
        <x:f>IF(AND(G798="GL.CASH",L798="investing"),Q798-P798,0)</x:f>
        <x:v>0</x:v>
      </x:c>
      <x:c r="Z798" s="24" t="n">
        <x:f>IF(AND(G798="GL.CASH",L798="financing"),P798,0)</x:f>
        <x:v>0</x:v>
      </x:c>
      <x:c r="AA798" s="24" t="n">
        <x:f>IF(AND(G798="GL.CASH",L798="financing"),Q798,0)</x:f>
        <x:v>0</x:v>
      </x:c>
    </x:row>
    <x:row r="799" ht="25" customHeight="1">
      <x:c r="A799" s="3" t="str">
        <x:v>ACT/PAYROLL-M05-P07/4</x:v>
      </x:c>
      <x:c r="B799" s="3" t="str">
        <x:v>PAYROLL-M05-P07</x:v>
      </x:c>
      <x:c r="C799" s="16" t="n">
        <x:v>5</x:v>
      </x:c>
      <x:c r="D799" s="30" t="n">
        <x:v>46535</x:v>
      </x:c>
      <x:c r="E799" s="30" t="n">
        <x:v>46508</x:v>
      </x:c>
      <x:c r="F799" s="30" t="n">
        <x:v>46535</x:v>
      </x:c>
      <x:c r="G799" s="3" t="str">
        <x:v>GL.CASH</x:v>
      </x:c>
      <x:c r="H799" s="3" t="str">
        <x:v>PROD</x:v>
      </x:c>
      <x:c r="I799" s="3" t="str">
        <x:v>PAYROLL</x:v>
      </x:c>
      <x:c r="J799" s="3" t="str">
        <x:v>MAP.ACTUAL.PAYROLL.RV.PROD.PAYROLL.PROD</x:v>
      </x:c>
      <x:c r="K799" s="3" t="str">
        <x:v>PPL.RV</x:v>
      </x:c>
      <x:c r="L799" s="3" t="str">
        <x:v>operating</x:v>
      </x:c>
      <x:c r="M799" s="3" t="str">
        <x:v>not_applicable</x:v>
      </x:c>
      <x:c r="N799" s="3" t="str">
        <x:v>not_applicable</x:v>
      </x:c>
      <x:c r="O799" s="3" t="str">
        <x:v>not_applicable</x:v>
      </x:c>
      <x:c r="P799" s="32" t="n">
        <x:v>0</x:v>
      </x:c>
      <x:c r="Q799" s="32" t="n">
        <x:v>561.49</x:v>
      </x:c>
      <x:c r="R799" s="24" t="n">
        <x:f>P799-Q799</x:f>
        <x:v>-561.49</x:v>
      </x:c>
      <x:c r="S799" s="18" t="n">
        <x:f>'D03_Accounts'!D11</x:f>
        <x:v>0</x:v>
      </x:c>
      <x:c r="T799" s="24" t="n">
        <x:f>R799*S799</x:f>
        <x:v>0</x:v>
      </x:c>
      <x:c r="U799" s="25" t="str">
        <x:f>'D03_Mappings'!E217</x:f>
        <x:v>cash</x:v>
      </x:c>
      <x:c r="V799" s="24" t="str">
        <x:f>IF(I799="",IF(U799="people","PAYROLL","UNMAPPED"),I799)</x:f>
        <x:v>PAYROLL</x:v>
      </x:c>
      <x:c r="W799" s="24" t="n">
        <x:f>IF(AND(G799="GL.CASH",L799="operating"),Q799,0)</x:f>
        <x:v>561.49</x:v>
      </x:c>
      <x:c r="X799" s="24" t="n">
        <x:f>IF(AND(G799="GL.CASH",L799="operating"),P799,0)</x:f>
        <x:v>0</x:v>
      </x:c>
      <x:c r="Y799" s="24" t="n">
        <x:f>IF(AND(G799="GL.CASH",L799="investing"),Q799-P799,0)</x:f>
        <x:v>0</x:v>
      </x:c>
      <x:c r="Z799" s="24" t="n">
        <x:f>IF(AND(G799="GL.CASH",L799="financing"),P799,0)</x:f>
        <x:v>0</x:v>
      </x:c>
      <x:c r="AA799" s="24" t="n">
        <x:f>IF(AND(G799="GL.CASH",L799="financing"),Q799,0)</x:f>
        <x:v>0</x:v>
      </x:c>
    </x:row>
    <x:row r="800" ht="25" customHeight="1">
      <x:c r="A800" s="3" t="str">
        <x:v>ACT/PAYROLL-M05-P07/5</x:v>
      </x:c>
      <x:c r="B800" s="3" t="str">
        <x:v>PAYROLL-M05-P07</x:v>
      </x:c>
      <x:c r="C800" s="16" t="n">
        <x:v>5</x:v>
      </x:c>
      <x:c r="D800" s="30" t="n">
        <x:v>46535</x:v>
      </x:c>
      <x:c r="E800" s="30" t="n">
        <x:v>46508</x:v>
      </x:c>
      <x:c r="F800" s="30" t="n">
        <x:v>46535</x:v>
      </x:c>
      <x:c r="G800" s="3" t="str">
        <x:v>GL.PEOPLE.AV</x:v>
      </x:c>
      <x:c r="H800" s="3" t="str">
        <x:v>PROD</x:v>
      </x:c>
      <x:c r="I800" s="3" t="str">
        <x:v>PAYROLL</x:v>
      </x:c>
      <x:c r="J800" s="3" t="str">
        <x:v>MAP.ACTUAL.PAYROLL.AV.PROD.PAYROLL.PROD</x:v>
      </x:c>
      <x:c r="K800" s="3" t="str">
        <x:v>PPL.AV</x:v>
      </x:c>
      <x:c r="L800" s="3" t="str">
        <x:v>operating</x:v>
      </x:c>
      <x:c r="M800" s="3" t="str">
        <x:v>recurring</x:v>
      </x:c>
      <x:c r="N800" s="3" t="str">
        <x:v>committed</x:v>
      </x:c>
      <x:c r="O800" s="3" t="str">
        <x:v>fixed</x:v>
      </x:c>
      <x:c r="P800" s="32" t="n">
        <x:v>78.49</x:v>
      </x:c>
      <x:c r="Q800" s="32" t="n">
        <x:v>0</x:v>
      </x:c>
      <x:c r="R800" s="24" t="n">
        <x:f>P800-Q800</x:f>
        <x:v>78.49</x:v>
      </x:c>
      <x:c r="S800" s="18" t="n">
        <x:f>'D03_Accounts'!D93</x:f>
        <x:v>1</x:v>
      </x:c>
      <x:c r="T800" s="24" t="n">
        <x:f>R800*S800</x:f>
        <x:v>78.49</x:v>
      </x:c>
      <x:c r="U800" s="25" t="str">
        <x:f>'D03_Mappings'!E166</x:f>
        <x:v>people</x:v>
      </x:c>
      <x:c r="V800" s="24" t="str">
        <x:f>IF(I800="",IF(U800="people","PAYROLL","UNMAPPED"),I800)</x:f>
        <x:v>PAYROLL</x:v>
      </x:c>
      <x:c r="W800" s="24" t="n">
        <x:f>IF(AND(G800="GL.CASH",L800="operating"),Q800,0)</x:f>
        <x:v>0</x:v>
      </x:c>
      <x:c r="X800" s="24" t="n">
        <x:f>IF(AND(G800="GL.CASH",L800="operating"),P800,0)</x:f>
        <x:v>0</x:v>
      </x:c>
      <x:c r="Y800" s="24" t="n">
        <x:f>IF(AND(G800="GL.CASH",L800="investing"),Q800-P800,0)</x:f>
        <x:v>0</x:v>
      </x:c>
      <x:c r="Z800" s="24" t="n">
        <x:f>IF(AND(G800="GL.CASH",L800="financing"),P800,0)</x:f>
        <x:v>0</x:v>
      </x:c>
      <x:c r="AA800" s="24" t="n">
        <x:f>IF(AND(G800="GL.CASH",L800="financing"),Q800,0)</x:f>
        <x:v>0</x:v>
      </x:c>
    </x:row>
    <x:row r="801" ht="25" customHeight="1">
      <x:c r="A801" s="3" t="str">
        <x:v>ACT/PAYROLL-M05-P07/6</x:v>
      </x:c>
      <x:c r="B801" s="3" t="str">
        <x:v>PAYROLL-M05-P07</x:v>
      </x:c>
      <x:c r="C801" s="16" t="n">
        <x:v>5</x:v>
      </x:c>
      <x:c r="D801" s="30" t="n">
        <x:v>46535</x:v>
      </x:c>
      <x:c r="E801" s="30" t="n">
        <x:v>46508</x:v>
      </x:c>
      <x:c r="F801" s="30" t="n">
        <x:v>46535</x:v>
      </x:c>
      <x:c r="G801" s="3" t="str">
        <x:v>GL.CASH</x:v>
      </x:c>
      <x:c r="H801" s="3" t="str">
        <x:v>PROD</x:v>
      </x:c>
      <x:c r="I801" s="3" t="str">
        <x:v>PAYROLL</x:v>
      </x:c>
      <x:c r="J801" s="3" t="str">
        <x:v>MAP.ACTUAL.PAYROLL.AV.PROD.PAYROLL.PROD</x:v>
      </x:c>
      <x:c r="K801" s="3" t="str">
        <x:v>PPL.AV</x:v>
      </x:c>
      <x:c r="L801" s="3" t="str">
        <x:v>operating</x:v>
      </x:c>
      <x:c r="M801" s="3" t="str">
        <x:v>not_applicable</x:v>
      </x:c>
      <x:c r="N801" s="3" t="str">
        <x:v>not_applicable</x:v>
      </x:c>
      <x:c r="O801" s="3" t="str">
        <x:v>not_applicable</x:v>
      </x:c>
      <x:c r="P801" s="32" t="n">
        <x:v>0</x:v>
      </x:c>
      <x:c r="Q801" s="32" t="n">
        <x:v>78.49</x:v>
      </x:c>
      <x:c r="R801" s="24" t="n">
        <x:f>P801-Q801</x:f>
        <x:v>-78.49</x:v>
      </x:c>
      <x:c r="S801" s="18" t="n">
        <x:f>'D03_Accounts'!D11</x:f>
        <x:v>0</x:v>
      </x:c>
      <x:c r="T801" s="24" t="n">
        <x:f>R801*S801</x:f>
        <x:v>0</x:v>
      </x:c>
      <x:c r="U801" s="25" t="str">
        <x:f>'D03_Mappings'!E167</x:f>
        <x:v>cash</x:v>
      </x:c>
      <x:c r="V801" s="24" t="str">
        <x:f>IF(I801="",IF(U801="people","PAYROLL","UNMAPPED"),I801)</x:f>
        <x:v>PAYROLL</x:v>
      </x:c>
      <x:c r="W801" s="24" t="n">
        <x:f>IF(AND(G801="GL.CASH",L801="operating"),Q801,0)</x:f>
        <x:v>78.49</x:v>
      </x:c>
      <x:c r="X801" s="24" t="n">
        <x:f>IF(AND(G801="GL.CASH",L801="operating"),P801,0)</x:f>
        <x:v>0</x:v>
      </x:c>
      <x:c r="Y801" s="24" t="n">
        <x:f>IF(AND(G801="GL.CASH",L801="investing"),Q801-P801,0)</x:f>
        <x:v>0</x:v>
      </x:c>
      <x:c r="Z801" s="24" t="n">
        <x:f>IF(AND(G801="GL.CASH",L801="financing"),P801,0)</x:f>
        <x:v>0</x:v>
      </x:c>
      <x:c r="AA801" s="24" t="n">
        <x:f>IF(AND(G801="GL.CASH",L801="financing"),Q801,0)</x:f>
        <x:v>0</x:v>
      </x:c>
    </x:row>
    <x:row r="802" ht="25" customHeight="1">
      <x:c r="A802" s="3" t="str">
        <x:v>ACT/PAYROLL-M05-P07/7</x:v>
      </x:c>
      <x:c r="B802" s="3" t="str">
        <x:v>PAYROLL-M05-P07</x:v>
      </x:c>
      <x:c r="C802" s="16" t="n">
        <x:v>5</x:v>
      </x:c>
      <x:c r="D802" s="30" t="n">
        <x:v>46535</x:v>
      </x:c>
      <x:c r="E802" s="30" t="n">
        <x:v>46508</x:v>
      </x:c>
      <x:c r="F802" s="30" t="n">
        <x:v>46535</x:v>
      </x:c>
      <x:c r="G802" s="3" t="str">
        <x:v>GL.PEOPLE.KV</x:v>
      </x:c>
      <x:c r="H802" s="3" t="str">
        <x:v>PROD</x:v>
      </x:c>
      <x:c r="I802" s="3" t="str">
        <x:v>PAYROLL</x:v>
      </x:c>
      <x:c r="J802" s="3" t="str">
        <x:v>MAP.ACTUAL.PAYROLL.KV.PROD.PAYROLL.PROD</x:v>
      </x:c>
      <x:c r="K802" s="3" t="str">
        <x:v>PPL.KV</x:v>
      </x:c>
      <x:c r="L802" s="3" t="str">
        <x:v>operating</x:v>
      </x:c>
      <x:c r="M802" s="3" t="str">
        <x:v>recurring</x:v>
      </x:c>
      <x:c r="N802" s="3" t="str">
        <x:v>committed</x:v>
      </x:c>
      <x:c r="O802" s="3" t="str">
        <x:v>fixed</x:v>
      </x:c>
      <x:c r="P802" s="32" t="n">
        <x:v>534.32</x:v>
      </x:c>
      <x:c r="Q802" s="32" t="n">
        <x:v>0</x:v>
      </x:c>
      <x:c r="R802" s="24" t="n">
        <x:f>P802-Q802</x:f>
        <x:v>534.32</x:v>
      </x:c>
      <x:c r="S802" s="18" t="n">
        <x:f>'D03_Accounts'!D94</x:f>
        <x:v>1</x:v>
      </x:c>
      <x:c r="T802" s="24" t="n">
        <x:f>R802*S802</x:f>
        <x:v>534.32</x:v>
      </x:c>
      <x:c r="U802" s="25" t="str">
        <x:f>'D03_Mappings'!E196</x:f>
        <x:v>people</x:v>
      </x:c>
      <x:c r="V802" s="24" t="str">
        <x:f>IF(I802="",IF(U802="people","PAYROLL","UNMAPPED"),I802)</x:f>
        <x:v>PAYROLL</x:v>
      </x:c>
      <x:c r="W802" s="24" t="n">
        <x:f>IF(AND(G802="GL.CASH",L802="operating"),Q802,0)</x:f>
        <x:v>0</x:v>
      </x:c>
      <x:c r="X802" s="24" t="n">
        <x:f>IF(AND(G802="GL.CASH",L802="operating"),P802,0)</x:f>
        <x:v>0</x:v>
      </x:c>
      <x:c r="Y802" s="24" t="n">
        <x:f>IF(AND(G802="GL.CASH",L802="investing"),Q802-P802,0)</x:f>
        <x:v>0</x:v>
      </x:c>
      <x:c r="Z802" s="24" t="n">
        <x:f>IF(AND(G802="GL.CASH",L802="financing"),P802,0)</x:f>
        <x:v>0</x:v>
      </x:c>
      <x:c r="AA802" s="24" t="n">
        <x:f>IF(AND(G802="GL.CASH",L802="financing"),Q802,0)</x:f>
        <x:v>0</x:v>
      </x:c>
    </x:row>
    <x:row r="803" ht="25" customHeight="1">
      <x:c r="A803" s="3" t="str">
        <x:v>ACT/PAYROLL-M05-P07/8</x:v>
      </x:c>
      <x:c r="B803" s="3" t="str">
        <x:v>PAYROLL-M05-P07</x:v>
      </x:c>
      <x:c r="C803" s="16" t="n">
        <x:v>5</x:v>
      </x:c>
      <x:c r="D803" s="30" t="n">
        <x:v>46535</x:v>
      </x:c>
      <x:c r="E803" s="30" t="n">
        <x:v>46508</x:v>
      </x:c>
      <x:c r="F803" s="30" t="n">
        <x:v>46535</x:v>
      </x:c>
      <x:c r="G803" s="3" t="str">
        <x:v>GL.CASH</x:v>
      </x:c>
      <x:c r="H803" s="3" t="str">
        <x:v>PROD</x:v>
      </x:c>
      <x:c r="I803" s="3" t="str">
        <x:v>PAYROLL</x:v>
      </x:c>
      <x:c r="J803" s="3" t="str">
        <x:v>MAP.ACTUAL.PAYROLL.KV.PROD.PAYROLL.PROD</x:v>
      </x:c>
      <x:c r="K803" s="3" t="str">
        <x:v>PPL.KV</x:v>
      </x:c>
      <x:c r="L803" s="3" t="str">
        <x:v>operating</x:v>
      </x:c>
      <x:c r="M803" s="3" t="str">
        <x:v>not_applicable</x:v>
      </x:c>
      <x:c r="N803" s="3" t="str">
        <x:v>not_applicable</x:v>
      </x:c>
      <x:c r="O803" s="3" t="str">
        <x:v>not_applicable</x:v>
      </x:c>
      <x:c r="P803" s="32" t="n">
        <x:v>0</x:v>
      </x:c>
      <x:c r="Q803" s="32" t="n">
        <x:v>534.32</x:v>
      </x:c>
      <x:c r="R803" s="24" t="n">
        <x:f>P803-Q803</x:f>
        <x:v>-534.32</x:v>
      </x:c>
      <x:c r="S803" s="18" t="n">
        <x:f>'D03_Accounts'!D11</x:f>
        <x:v>0</x:v>
      </x:c>
      <x:c r="T803" s="24" t="n">
        <x:f>R803*S803</x:f>
        <x:v>0</x:v>
      </x:c>
      <x:c r="U803" s="25" t="str">
        <x:f>'D03_Mappings'!E197</x:f>
        <x:v>cash</x:v>
      </x:c>
      <x:c r="V803" s="24" t="str">
        <x:f>IF(I803="",IF(U803="people","PAYROLL","UNMAPPED"),I803)</x:f>
        <x:v>PAYROLL</x:v>
      </x:c>
      <x:c r="W803" s="24" t="n">
        <x:f>IF(AND(G803="GL.CASH",L803="operating"),Q803,0)</x:f>
        <x:v>534.32</x:v>
      </x:c>
      <x:c r="X803" s="24" t="n">
        <x:f>IF(AND(G803="GL.CASH",L803="operating"),P803,0)</x:f>
        <x:v>0</x:v>
      </x:c>
      <x:c r="Y803" s="24" t="n">
        <x:f>IF(AND(G803="GL.CASH",L803="investing"),Q803-P803,0)</x:f>
        <x:v>0</x:v>
      </x:c>
      <x:c r="Z803" s="24" t="n">
        <x:f>IF(AND(G803="GL.CASH",L803="financing"),P803,0)</x:f>
        <x:v>0</x:v>
      </x:c>
      <x:c r="AA803" s="24" t="n">
        <x:f>IF(AND(G803="GL.CASH",L803="financing"),Q803,0)</x:f>
        <x:v>0</x:v>
      </x:c>
    </x:row>
    <x:row r="804" ht="25" customHeight="1">
      <x:c r="A804" s="3" t="str">
        <x:v>ACT/PAYROLL-M05-P07/9</x:v>
      </x:c>
      <x:c r="B804" s="3" t="str">
        <x:v>PAYROLL-M05-P07</x:v>
      </x:c>
      <x:c r="C804" s="16" t="n">
        <x:v>5</x:v>
      </x:c>
      <x:c r="D804" s="30" t="n">
        <x:v>46535</x:v>
      </x:c>
      <x:c r="E804" s="30" t="n">
        <x:v>46508</x:v>
      </x:c>
      <x:c r="F804" s="30" t="n">
        <x:v>46535</x:v>
      </x:c>
      <x:c r="G804" s="3" t="str">
        <x:v>GL.PEOPLE.PV</x:v>
      </x:c>
      <x:c r="H804" s="3" t="str">
        <x:v>PROD</x:v>
      </x:c>
      <x:c r="I804" s="3" t="str">
        <x:v>PAYROLL</x:v>
      </x:c>
      <x:c r="J804" s="3" t="str">
        <x:v>MAP.ACTUAL.PAYROLL.PV.PROD.PAYROLL.PROD</x:v>
      </x:c>
      <x:c r="K804" s="3" t="str">
        <x:v>PPL.PV</x:v>
      </x:c>
      <x:c r="L804" s="3" t="str">
        <x:v>operating</x:v>
      </x:c>
      <x:c r="M804" s="3" t="str">
        <x:v>recurring</x:v>
      </x:c>
      <x:c r="N804" s="3" t="str">
        <x:v>committed</x:v>
      </x:c>
      <x:c r="O804" s="3" t="str">
        <x:v>fixed</x:v>
      </x:c>
      <x:c r="P804" s="32" t="n">
        <x:v>108.68</x:v>
      </x:c>
      <x:c r="Q804" s="32" t="n">
        <x:v>0</x:v>
      </x:c>
      <x:c r="R804" s="24" t="n">
        <x:f>P804-Q804</x:f>
        <x:v>108.68</x:v>
      </x:c>
      <x:c r="S804" s="18" t="n">
        <x:f>'D03_Accounts'!D95</x:f>
        <x:v>1</x:v>
      </x:c>
      <x:c r="T804" s="24" t="n">
        <x:f>R804*S804</x:f>
        <x:v>108.68</x:v>
      </x:c>
      <x:c r="U804" s="25" t="str">
        <x:f>'D03_Mappings'!E206</x:f>
        <x:v>people</x:v>
      </x:c>
      <x:c r="V804" s="24" t="str">
        <x:f>IF(I804="",IF(U804="people","PAYROLL","UNMAPPED"),I804)</x:f>
        <x:v>PAYROLL</x:v>
      </x:c>
      <x:c r="W804" s="24" t="n">
        <x:f>IF(AND(G804="GL.CASH",L804="operating"),Q804,0)</x:f>
        <x:v>0</x:v>
      </x:c>
      <x:c r="X804" s="24" t="n">
        <x:f>IF(AND(G804="GL.CASH",L804="operating"),P804,0)</x:f>
        <x:v>0</x:v>
      </x:c>
      <x:c r="Y804" s="24" t="n">
        <x:f>IF(AND(G804="GL.CASH",L804="investing"),Q804-P804,0)</x:f>
        <x:v>0</x:v>
      </x:c>
      <x:c r="Z804" s="24" t="n">
        <x:f>IF(AND(G804="GL.CASH",L804="financing"),P804,0)</x:f>
        <x:v>0</x:v>
      </x:c>
      <x:c r="AA804" s="24" t="n">
        <x:f>IF(AND(G804="GL.CASH",L804="financing"),Q804,0)</x:f>
        <x:v>0</x:v>
      </x:c>
    </x:row>
    <x:row r="805" ht="25" customHeight="1">
      <x:c r="A805" s="3" t="str">
        <x:v>ACT/PAYROLL-M05-P07/10</x:v>
      </x:c>
      <x:c r="B805" s="3" t="str">
        <x:v>PAYROLL-M05-P07</x:v>
      </x:c>
      <x:c r="C805" s="16" t="n">
        <x:v>5</x:v>
      </x:c>
      <x:c r="D805" s="30" t="n">
        <x:v>46535</x:v>
      </x:c>
      <x:c r="E805" s="30" t="n">
        <x:v>46508</x:v>
      </x:c>
      <x:c r="F805" s="30" t="n">
        <x:v>46535</x:v>
      </x:c>
      <x:c r="G805" s="3" t="str">
        <x:v>GL.CASH</x:v>
      </x:c>
      <x:c r="H805" s="3" t="str">
        <x:v>PROD</x:v>
      </x:c>
      <x:c r="I805" s="3" t="str">
        <x:v>PAYROLL</x:v>
      </x:c>
      <x:c r="J805" s="3" t="str">
        <x:v>MAP.ACTUAL.PAYROLL.PV.PROD.PAYROLL.PROD</x:v>
      </x:c>
      <x:c r="K805" s="3" t="str">
        <x:v>PPL.PV</x:v>
      </x:c>
      <x:c r="L805" s="3" t="str">
        <x:v>operating</x:v>
      </x:c>
      <x:c r="M805" s="3" t="str">
        <x:v>not_applicable</x:v>
      </x:c>
      <x:c r="N805" s="3" t="str">
        <x:v>not_applicable</x:v>
      </x:c>
      <x:c r="O805" s="3" t="str">
        <x:v>not_applicable</x:v>
      </x:c>
      <x:c r="P805" s="32" t="n">
        <x:v>0</x:v>
      </x:c>
      <x:c r="Q805" s="32" t="n">
        <x:v>108.68</x:v>
      </x:c>
      <x:c r="R805" s="24" t="n">
        <x:f>P805-Q805</x:f>
        <x:v>-108.68</x:v>
      </x:c>
      <x:c r="S805" s="18" t="n">
        <x:f>'D03_Accounts'!D11</x:f>
        <x:v>0</x:v>
      </x:c>
      <x:c r="T805" s="24" t="n">
        <x:f>R805*S805</x:f>
        <x:v>0</x:v>
      </x:c>
      <x:c r="U805" s="25" t="str">
        <x:f>'D03_Mappings'!E207</x:f>
        <x:v>cash</x:v>
      </x:c>
      <x:c r="V805" s="24" t="str">
        <x:f>IF(I805="",IF(U805="people","PAYROLL","UNMAPPED"),I805)</x:f>
        <x:v>PAYROLL</x:v>
      </x:c>
      <x:c r="W805" s="24" t="n">
        <x:f>IF(AND(G805="GL.CASH",L805="operating"),Q805,0)</x:f>
        <x:v>108.68</x:v>
      </x:c>
      <x:c r="X805" s="24" t="n">
        <x:f>IF(AND(G805="GL.CASH",L805="operating"),P805,0)</x:f>
        <x:v>0</x:v>
      </x:c>
      <x:c r="Y805" s="24" t="n">
        <x:f>IF(AND(G805="GL.CASH",L805="investing"),Q805-P805,0)</x:f>
        <x:v>0</x:v>
      </x:c>
      <x:c r="Z805" s="24" t="n">
        <x:f>IF(AND(G805="GL.CASH",L805="financing"),P805,0)</x:f>
        <x:v>0</x:v>
      </x:c>
      <x:c r="AA805" s="24" t="n">
        <x:f>IF(AND(G805="GL.CASH",L805="financing"),Q805,0)</x:f>
        <x:v>0</x:v>
      </x:c>
    </x:row>
    <x:row r="806" ht="25" customHeight="1">
      <x:c r="A806" s="3" t="str">
        <x:v>ACT/PAYROLL-M05-P07/11</x:v>
      </x:c>
      <x:c r="B806" s="3" t="str">
        <x:v>PAYROLL-M05-P07</x:v>
      </x:c>
      <x:c r="C806" s="16" t="n">
        <x:v>5</x:v>
      </x:c>
      <x:c r="D806" s="30" t="n">
        <x:v>46535</x:v>
      </x:c>
      <x:c r="E806" s="30" t="n">
        <x:v>46508</x:v>
      </x:c>
      <x:c r="F806" s="30" t="n">
        <x:v>46535</x:v>
      </x:c>
      <x:c r="G806" s="3" t="str">
        <x:v>GL.PEOPLE.U1</x:v>
      </x:c>
      <x:c r="H806" s="3" t="str">
        <x:v>PROD</x:v>
      </x:c>
      <x:c r="I806" s="3" t="str">
        <x:v>PAYROLL</x:v>
      </x:c>
      <x:c r="J806" s="3" t="str">
        <x:v>MAP.ACTUAL.PAYROLL.U1.PROD.PAYROLL.PROD</x:v>
      </x:c>
      <x:c r="K806" s="3" t="str">
        <x:v>PPL.U1</x:v>
      </x:c>
      <x:c r="L806" s="3" t="str">
        <x:v>operating</x:v>
      </x:c>
      <x:c r="M806" s="3" t="str">
        <x:v>recurring</x:v>
      </x:c>
      <x:c r="N806" s="3" t="str">
        <x:v>committed</x:v>
      </x:c>
      <x:c r="O806" s="3" t="str">
        <x:v>fixed</x:v>
      </x:c>
      <x:c r="P806" s="32" t="n">
        <x:v>126.79</x:v>
      </x:c>
      <x:c r="Q806" s="32" t="n">
        <x:v>0</x:v>
      </x:c>
      <x:c r="R806" s="24" t="n">
        <x:f>P806-Q806</x:f>
        <x:v>126.79</x:v>
      </x:c>
      <x:c r="S806" s="18" t="n">
        <x:f>'D03_Accounts'!D96</x:f>
        <x:v>1</x:v>
      </x:c>
      <x:c r="T806" s="24" t="n">
        <x:f>R806*S806</x:f>
        <x:v>126.79</x:v>
      </x:c>
      <x:c r="U806" s="25" t="str">
        <x:f>'D03_Mappings'!E236</x:f>
        <x:v>people</x:v>
      </x:c>
      <x:c r="V806" s="24" t="str">
        <x:f>IF(I806="",IF(U806="people","PAYROLL","UNMAPPED"),I806)</x:f>
        <x:v>PAYROLL</x:v>
      </x:c>
      <x:c r="W806" s="24" t="n">
        <x:f>IF(AND(G806="GL.CASH",L806="operating"),Q806,0)</x:f>
        <x:v>0</x:v>
      </x:c>
      <x:c r="X806" s="24" t="n">
        <x:f>IF(AND(G806="GL.CASH",L806="operating"),P806,0)</x:f>
        <x:v>0</x:v>
      </x:c>
      <x:c r="Y806" s="24" t="n">
        <x:f>IF(AND(G806="GL.CASH",L806="investing"),Q806-P806,0)</x:f>
        <x:v>0</x:v>
      </x:c>
      <x:c r="Z806" s="24" t="n">
        <x:f>IF(AND(G806="GL.CASH",L806="financing"),P806,0)</x:f>
        <x:v>0</x:v>
      </x:c>
      <x:c r="AA806" s="24" t="n">
        <x:f>IF(AND(G806="GL.CASH",L806="financing"),Q806,0)</x:f>
        <x:v>0</x:v>
      </x:c>
    </x:row>
    <x:row r="807" ht="25" customHeight="1">
      <x:c r="A807" s="3" t="str">
        <x:v>ACT/PAYROLL-M05-P07/12</x:v>
      </x:c>
      <x:c r="B807" s="3" t="str">
        <x:v>PAYROLL-M05-P07</x:v>
      </x:c>
      <x:c r="C807" s="16" t="n">
        <x:v>5</x:v>
      </x:c>
      <x:c r="D807" s="30" t="n">
        <x:v>46535</x:v>
      </x:c>
      <x:c r="E807" s="30" t="n">
        <x:v>46508</x:v>
      </x:c>
      <x:c r="F807" s="30" t="n">
        <x:v>46535</x:v>
      </x:c>
      <x:c r="G807" s="3" t="str">
        <x:v>GL.CASH</x:v>
      </x:c>
      <x:c r="H807" s="3" t="str">
        <x:v>PROD</x:v>
      </x:c>
      <x:c r="I807" s="3" t="str">
        <x:v>PAYROLL</x:v>
      </x:c>
      <x:c r="J807" s="3" t="str">
        <x:v>MAP.ACTUAL.PAYROLL.U1.PROD.PAYROLL.PROD</x:v>
      </x:c>
      <x:c r="K807" s="3" t="str">
        <x:v>PPL.U1</x:v>
      </x:c>
      <x:c r="L807" s="3" t="str">
        <x:v>operating</x:v>
      </x:c>
      <x:c r="M807" s="3" t="str">
        <x:v>not_applicable</x:v>
      </x:c>
      <x:c r="N807" s="3" t="str">
        <x:v>not_applicable</x:v>
      </x:c>
      <x:c r="O807" s="3" t="str">
        <x:v>not_applicable</x:v>
      </x:c>
      <x:c r="P807" s="32" t="n">
        <x:v>0</x:v>
      </x:c>
      <x:c r="Q807" s="32" t="n">
        <x:v>126.79</x:v>
      </x:c>
      <x:c r="R807" s="24" t="n">
        <x:f>P807-Q807</x:f>
        <x:v>-126.79</x:v>
      </x:c>
      <x:c r="S807" s="18" t="n">
        <x:f>'D03_Accounts'!D11</x:f>
        <x:v>0</x:v>
      </x:c>
      <x:c r="T807" s="24" t="n">
        <x:f>R807*S807</x:f>
        <x:v>0</x:v>
      </x:c>
      <x:c r="U807" s="25" t="str">
        <x:f>'D03_Mappings'!E237</x:f>
        <x:v>cash</x:v>
      </x:c>
      <x:c r="V807" s="24" t="str">
        <x:f>IF(I807="",IF(U807="people","PAYROLL","UNMAPPED"),I807)</x:f>
        <x:v>PAYROLL</x:v>
      </x:c>
      <x:c r="W807" s="24" t="n">
        <x:f>IF(AND(G807="GL.CASH",L807="operating"),Q807,0)</x:f>
        <x:v>126.79</x:v>
      </x:c>
      <x:c r="X807" s="24" t="n">
        <x:f>IF(AND(G807="GL.CASH",L807="operating"),P807,0)</x:f>
        <x:v>0</x:v>
      </x:c>
      <x:c r="Y807" s="24" t="n">
        <x:f>IF(AND(G807="GL.CASH",L807="investing"),Q807-P807,0)</x:f>
        <x:v>0</x:v>
      </x:c>
      <x:c r="Z807" s="24" t="n">
        <x:f>IF(AND(G807="GL.CASH",L807="financing"),P807,0)</x:f>
        <x:v>0</x:v>
      </x:c>
      <x:c r="AA807" s="24" t="n">
        <x:f>IF(AND(G807="GL.CASH",L807="financing"),Q807,0)</x:f>
        <x:v>0</x:v>
      </x:c>
    </x:row>
    <x:row r="808" ht="25" customHeight="1">
      <x:c r="A808" s="3" t="str">
        <x:v>ACT/PAYROLL-M05-P07/13</x:v>
      </x:c>
      <x:c r="B808" s="3" t="str">
        <x:v>PAYROLL-M05-P07</x:v>
      </x:c>
      <x:c r="C808" s="16" t="n">
        <x:v>5</x:v>
      </x:c>
      <x:c r="D808" s="30" t="n">
        <x:v>46535</x:v>
      </x:c>
      <x:c r="E808" s="30" t="n">
        <x:v>46508</x:v>
      </x:c>
      <x:c r="F808" s="30" t="n">
        <x:v>46535</x:v>
      </x:c>
      <x:c r="G808" s="3" t="str">
        <x:v>GL.PEOPLE.U2</x:v>
      </x:c>
      <x:c r="H808" s="3" t="str">
        <x:v>PROD</x:v>
      </x:c>
      <x:c r="I808" s="3" t="str">
        <x:v>PAYROLL</x:v>
      </x:c>
      <x:c r="J808" s="3" t="str">
        <x:v>MAP.ACTUAL.PAYROLL.U2.PROD.PAYROLL.PROD</x:v>
      </x:c>
      <x:c r="K808" s="3" t="str">
        <x:v>PPL.U2</x:v>
      </x:c>
      <x:c r="L808" s="3" t="str">
        <x:v>operating</x:v>
      </x:c>
      <x:c r="M808" s="3" t="str">
        <x:v>recurring</x:v>
      </x:c>
      <x:c r="N808" s="3" t="str">
        <x:v>committed</x:v>
      </x:c>
      <x:c r="O808" s="3" t="str">
        <x:v>fixed</x:v>
      </x:c>
      <x:c r="P808" s="32" t="n">
        <x:v>26.57</x:v>
      </x:c>
      <x:c r="Q808" s="32" t="n">
        <x:v>0</x:v>
      </x:c>
      <x:c r="R808" s="24" t="n">
        <x:f>P808-Q808</x:f>
        <x:v>26.57</x:v>
      </x:c>
      <x:c r="S808" s="18" t="n">
        <x:f>'D03_Accounts'!D97</x:f>
        <x:v>1</x:v>
      </x:c>
      <x:c r="T808" s="24" t="n">
        <x:f>R808*S808</x:f>
        <x:v>26.57</x:v>
      </x:c>
      <x:c r="U808" s="25" t="str">
        <x:f>'D03_Mappings'!E246</x:f>
        <x:v>people</x:v>
      </x:c>
      <x:c r="V808" s="24" t="str">
        <x:f>IF(I808="",IF(U808="people","PAYROLL","UNMAPPED"),I808)</x:f>
        <x:v>PAYROLL</x:v>
      </x:c>
      <x:c r="W808" s="24" t="n">
        <x:f>IF(AND(G808="GL.CASH",L808="operating"),Q808,0)</x:f>
        <x:v>0</x:v>
      </x:c>
      <x:c r="X808" s="24" t="n">
        <x:f>IF(AND(G808="GL.CASH",L808="operating"),P808,0)</x:f>
        <x:v>0</x:v>
      </x:c>
      <x:c r="Y808" s="24" t="n">
        <x:f>IF(AND(G808="GL.CASH",L808="investing"),Q808-P808,0)</x:f>
        <x:v>0</x:v>
      </x:c>
      <x:c r="Z808" s="24" t="n">
        <x:f>IF(AND(G808="GL.CASH",L808="financing"),P808,0)</x:f>
        <x:v>0</x:v>
      </x:c>
      <x:c r="AA808" s="24" t="n">
        <x:f>IF(AND(G808="GL.CASH",L808="financing"),Q808,0)</x:f>
        <x:v>0</x:v>
      </x:c>
    </x:row>
    <x:row r="809" ht="25" customHeight="1">
      <x:c r="A809" s="3" t="str">
        <x:v>ACT/PAYROLL-M05-P07/14</x:v>
      </x:c>
      <x:c r="B809" s="3" t="str">
        <x:v>PAYROLL-M05-P07</x:v>
      </x:c>
      <x:c r="C809" s="16" t="n">
        <x:v>5</x:v>
      </x:c>
      <x:c r="D809" s="30" t="n">
        <x:v>46535</x:v>
      </x:c>
      <x:c r="E809" s="30" t="n">
        <x:v>46508</x:v>
      </x:c>
      <x:c r="F809" s="30" t="n">
        <x:v>46535</x:v>
      </x:c>
      <x:c r="G809" s="3" t="str">
        <x:v>GL.CASH</x:v>
      </x:c>
      <x:c r="H809" s="3" t="str">
        <x:v>PROD</x:v>
      </x:c>
      <x:c r="I809" s="3" t="str">
        <x:v>PAYROLL</x:v>
      </x:c>
      <x:c r="J809" s="3" t="str">
        <x:v>MAP.ACTUAL.PAYROLL.U2.PROD.PAYROLL.PROD</x:v>
      </x:c>
      <x:c r="K809" s="3" t="str">
        <x:v>PPL.U2</x:v>
      </x:c>
      <x:c r="L809" s="3" t="str">
        <x:v>operating</x:v>
      </x:c>
      <x:c r="M809" s="3" t="str">
        <x:v>not_applicable</x:v>
      </x:c>
      <x:c r="N809" s="3" t="str">
        <x:v>not_applicable</x:v>
      </x:c>
      <x:c r="O809" s="3" t="str">
        <x:v>not_applicable</x:v>
      </x:c>
      <x:c r="P809" s="32" t="n">
        <x:v>0</x:v>
      </x:c>
      <x:c r="Q809" s="32" t="n">
        <x:v>26.57</x:v>
      </x:c>
      <x:c r="R809" s="24" t="n">
        <x:f>P809-Q809</x:f>
        <x:v>-26.57</x:v>
      </x:c>
      <x:c r="S809" s="18" t="n">
        <x:f>'D03_Accounts'!D11</x:f>
        <x:v>0</x:v>
      </x:c>
      <x:c r="T809" s="24" t="n">
        <x:f>R809*S809</x:f>
        <x:v>0</x:v>
      </x:c>
      <x:c r="U809" s="25" t="str">
        <x:f>'D03_Mappings'!E247</x:f>
        <x:v>cash</x:v>
      </x:c>
      <x:c r="V809" s="24" t="str">
        <x:f>IF(I809="",IF(U809="people","PAYROLL","UNMAPPED"),I809)</x:f>
        <x:v>PAYROLL</x:v>
      </x:c>
      <x:c r="W809" s="24" t="n">
        <x:f>IF(AND(G809="GL.CASH",L809="operating"),Q809,0)</x:f>
        <x:v>26.57</x:v>
      </x:c>
      <x:c r="X809" s="24" t="n">
        <x:f>IF(AND(G809="GL.CASH",L809="operating"),P809,0)</x:f>
        <x:v>0</x:v>
      </x:c>
      <x:c r="Y809" s="24" t="n">
        <x:f>IF(AND(G809="GL.CASH",L809="investing"),Q809-P809,0)</x:f>
        <x:v>0</x:v>
      </x:c>
      <x:c r="Z809" s="24" t="n">
        <x:f>IF(AND(G809="GL.CASH",L809="financing"),P809,0)</x:f>
        <x:v>0</x:v>
      </x:c>
      <x:c r="AA809" s="24" t="n">
        <x:f>IF(AND(G809="GL.CASH",L809="financing"),Q809,0)</x:f>
        <x:v>0</x:v>
      </x:c>
    </x:row>
    <x:row r="810" ht="25" customHeight="1">
      <x:c r="A810" s="3" t="str">
        <x:v>ACT/PAYROLL-M05-P07/15</x:v>
      </x:c>
      <x:c r="B810" s="3" t="str">
        <x:v>PAYROLL-M05-P07</x:v>
      </x:c>
      <x:c r="C810" s="16" t="n">
        <x:v>5</x:v>
      </x:c>
      <x:c r="D810" s="30" t="n">
        <x:v>46535</x:v>
      </x:c>
      <x:c r="E810" s="30" t="n">
        <x:v>46508</x:v>
      </x:c>
      <x:c r="F810" s="30" t="n">
        <x:v>46535</x:v>
      </x:c>
      <x:c r="G810" s="3" t="str">
        <x:v>GL.PEOPLE.INSOLV</x:v>
      </x:c>
      <x:c r="H810" s="3" t="str">
        <x:v>PROD</x:v>
      </x:c>
      <x:c r="I810" s="3" t="str">
        <x:v>PAYROLL</x:v>
      </x:c>
      <x:c r="J810" s="3" t="str">
        <x:v>MAP.ACTUAL.PAYROLL.INSOLV.PROD.PAYROLL.PROD</x:v>
      </x:c>
      <x:c r="K810" s="3" t="str">
        <x:v>PPL.INSOLV</x:v>
      </x:c>
      <x:c r="L810" s="3" t="str">
        <x:v>operating</x:v>
      </x:c>
      <x:c r="M810" s="3" t="str">
        <x:v>recurring</x:v>
      </x:c>
      <x:c r="N810" s="3" t="str">
        <x:v>committed</x:v>
      </x:c>
      <x:c r="O810" s="3" t="str">
        <x:v>fixed</x:v>
      </x:c>
      <x:c r="P810" s="32" t="n">
        <x:v>9.06</x:v>
      </x:c>
      <x:c r="Q810" s="32" t="n">
        <x:v>0</x:v>
      </x:c>
      <x:c r="R810" s="24" t="n">
        <x:f>P810-Q810</x:f>
        <x:v>9.06</x:v>
      </x:c>
      <x:c r="S810" s="18" t="n">
        <x:f>'D03_Accounts'!D98</x:f>
        <x:v>1</x:v>
      </x:c>
      <x:c r="T810" s="24" t="n">
        <x:f>R810*S810</x:f>
        <x:v>9.06</x:v>
      </x:c>
      <x:c r="U810" s="25" t="str">
        <x:f>'D03_Mappings'!E186</x:f>
        <x:v>people</x:v>
      </x:c>
      <x:c r="V810" s="24" t="str">
        <x:f>IF(I810="",IF(U810="people","PAYROLL","UNMAPPED"),I810)</x:f>
        <x:v>PAYROLL</x:v>
      </x:c>
      <x:c r="W810" s="24" t="n">
        <x:f>IF(AND(G810="GL.CASH",L810="operating"),Q810,0)</x:f>
        <x:v>0</x:v>
      </x:c>
      <x:c r="X810" s="24" t="n">
        <x:f>IF(AND(G810="GL.CASH",L810="operating"),P810,0)</x:f>
        <x:v>0</x:v>
      </x:c>
      <x:c r="Y810" s="24" t="n">
        <x:f>IF(AND(G810="GL.CASH",L810="investing"),Q810-P810,0)</x:f>
        <x:v>0</x:v>
      </x:c>
      <x:c r="Z810" s="24" t="n">
        <x:f>IF(AND(G810="GL.CASH",L810="financing"),P810,0)</x:f>
        <x:v>0</x:v>
      </x:c>
      <x:c r="AA810" s="24" t="n">
        <x:f>IF(AND(G810="GL.CASH",L810="financing"),Q810,0)</x:f>
        <x:v>0</x:v>
      </x:c>
    </x:row>
    <x:row r="811" ht="25" customHeight="1">
      <x:c r="A811" s="3" t="str">
        <x:v>ACT/PAYROLL-M05-P07/16</x:v>
      </x:c>
      <x:c r="B811" s="3" t="str">
        <x:v>PAYROLL-M05-P07</x:v>
      </x:c>
      <x:c r="C811" s="16" t="n">
        <x:v>5</x:v>
      </x:c>
      <x:c r="D811" s="30" t="n">
        <x:v>46535</x:v>
      </x:c>
      <x:c r="E811" s="30" t="n">
        <x:v>46508</x:v>
      </x:c>
      <x:c r="F811" s="30" t="n">
        <x:v>46535</x:v>
      </x:c>
      <x:c r="G811" s="3" t="str">
        <x:v>GL.CASH</x:v>
      </x:c>
      <x:c r="H811" s="3" t="str">
        <x:v>PROD</x:v>
      </x:c>
      <x:c r="I811" s="3" t="str">
        <x:v>PAYROLL</x:v>
      </x:c>
      <x:c r="J811" s="3" t="str">
        <x:v>MAP.ACTUAL.PAYROLL.INSOLV.PROD.PAYROLL.PROD</x:v>
      </x:c>
      <x:c r="K811" s="3" t="str">
        <x:v>PPL.INSOLV</x:v>
      </x:c>
      <x:c r="L811" s="3" t="str">
        <x:v>operating</x:v>
      </x:c>
      <x:c r="M811" s="3" t="str">
        <x:v>not_applicable</x:v>
      </x:c>
      <x:c r="N811" s="3" t="str">
        <x:v>not_applicable</x:v>
      </x:c>
      <x:c r="O811" s="3" t="str">
        <x:v>not_applicable</x:v>
      </x:c>
      <x:c r="P811" s="32" t="n">
        <x:v>0</x:v>
      </x:c>
      <x:c r="Q811" s="32" t="n">
        <x:v>9.06</x:v>
      </x:c>
      <x:c r="R811" s="24" t="n">
        <x:f>P811-Q811</x:f>
        <x:v>-9.06</x:v>
      </x:c>
      <x:c r="S811" s="18" t="n">
        <x:f>'D03_Accounts'!D11</x:f>
        <x:v>0</x:v>
      </x:c>
      <x:c r="T811" s="24" t="n">
        <x:f>R811*S811</x:f>
        <x:v>0</x:v>
      </x:c>
      <x:c r="U811" s="25" t="str">
        <x:f>'D03_Mappings'!E187</x:f>
        <x:v>cash</x:v>
      </x:c>
      <x:c r="V811" s="24" t="str">
        <x:f>IF(I811="",IF(U811="people","PAYROLL","UNMAPPED"),I811)</x:f>
        <x:v>PAYROLL</x:v>
      </x:c>
      <x:c r="W811" s="24" t="n">
        <x:f>IF(AND(G811="GL.CASH",L811="operating"),Q811,0)</x:f>
        <x:v>9.06</x:v>
      </x:c>
      <x:c r="X811" s="24" t="n">
        <x:f>IF(AND(G811="GL.CASH",L811="operating"),P811,0)</x:f>
        <x:v>0</x:v>
      </x:c>
      <x:c r="Y811" s="24" t="n">
        <x:f>IF(AND(G811="GL.CASH",L811="investing"),Q811-P811,0)</x:f>
        <x:v>0</x:v>
      </x:c>
      <x:c r="Z811" s="24" t="n">
        <x:f>IF(AND(G811="GL.CASH",L811="financing"),P811,0)</x:f>
        <x:v>0</x:v>
      </x:c>
      <x:c r="AA811" s="24" t="n">
        <x:f>IF(AND(G811="GL.CASH",L811="financing"),Q811,0)</x:f>
        <x:v>0</x:v>
      </x:c>
    </x:row>
    <x:row r="812" ht="25" customHeight="1">
      <x:c r="A812" s="3" t="str">
        <x:v>ACT/PAYROLL-M05-P07/17</x:v>
      </x:c>
      <x:c r="B812" s="3" t="str">
        <x:v>PAYROLL-M05-P07</x:v>
      </x:c>
      <x:c r="C812" s="16" t="n">
        <x:v>5</x:v>
      </x:c>
      <x:c r="D812" s="30" t="n">
        <x:v>46535</x:v>
      </x:c>
      <x:c r="E812" s="30" t="n">
        <x:v>46508</x:v>
      </x:c>
      <x:c r="F812" s="30" t="n">
        <x:v>46535</x:v>
      </x:c>
      <x:c r="G812" s="3" t="str">
        <x:v>GL.PEOPLE.BG</x:v>
      </x:c>
      <x:c r="H812" s="3" t="str">
        <x:v>PROD</x:v>
      </x:c>
      <x:c r="I812" s="3" t="str">
        <x:v>PAYROLL</x:v>
      </x:c>
      <x:c r="J812" s="3" t="str">
        <x:v>MAP.ACTUAL.PAYROLL.BG.PROD.PAYROLL.PROD</x:v>
      </x:c>
      <x:c r="K812" s="3" t="str">
        <x:v>PPL.BG</x:v>
      </x:c>
      <x:c r="L812" s="3" t="str">
        <x:v>operating</x:v>
      </x:c>
      <x:c r="M812" s="3" t="str">
        <x:v>recurring</x:v>
      </x:c>
      <x:c r="N812" s="3" t="str">
        <x:v>committed</x:v>
      </x:c>
      <x:c r="O812" s="3" t="str">
        <x:v>fixed</x:v>
      </x:c>
      <x:c r="P812" s="32" t="n">
        <x:v>18.11</x:v>
      </x:c>
      <x:c r="Q812" s="32" t="n">
        <x:v>0</x:v>
      </x:c>
      <x:c r="R812" s="24" t="n">
        <x:f>P812-Q812</x:f>
        <x:v>18.11</x:v>
      </x:c>
      <x:c r="S812" s="18" t="n">
        <x:f>'D03_Accounts'!D99</x:f>
        <x:v>1</x:v>
      </x:c>
      <x:c r="T812" s="24" t="n">
        <x:f>R812*S812</x:f>
        <x:v>18.11</x:v>
      </x:c>
      <x:c r="U812" s="25" t="str">
        <x:f>'D03_Mappings'!E176</x:f>
        <x:v>people</x:v>
      </x:c>
      <x:c r="V812" s="24" t="str">
        <x:f>IF(I812="",IF(U812="people","PAYROLL","UNMAPPED"),I812)</x:f>
        <x:v>PAYROLL</x:v>
      </x:c>
      <x:c r="W812" s="24" t="n">
        <x:f>IF(AND(G812="GL.CASH",L812="operating"),Q812,0)</x:f>
        <x:v>0</x:v>
      </x:c>
      <x:c r="X812" s="24" t="n">
        <x:f>IF(AND(G812="GL.CASH",L812="operating"),P812,0)</x:f>
        <x:v>0</x:v>
      </x:c>
      <x:c r="Y812" s="24" t="n">
        <x:f>IF(AND(G812="GL.CASH",L812="investing"),Q812-P812,0)</x:f>
        <x:v>0</x:v>
      </x:c>
      <x:c r="Z812" s="24" t="n">
        <x:f>IF(AND(G812="GL.CASH",L812="financing"),P812,0)</x:f>
        <x:v>0</x:v>
      </x:c>
      <x:c r="AA812" s="24" t="n">
        <x:f>IF(AND(G812="GL.CASH",L812="financing"),Q812,0)</x:f>
        <x:v>0</x:v>
      </x:c>
    </x:row>
    <x:row r="813" ht="25" customHeight="1">
      <x:c r="A813" s="3" t="str">
        <x:v>ACT/PAYROLL-M05-P07/18</x:v>
      </x:c>
      <x:c r="B813" s="3" t="str">
        <x:v>PAYROLL-M05-P07</x:v>
      </x:c>
      <x:c r="C813" s="16" t="n">
        <x:v>5</x:v>
      </x:c>
      <x:c r="D813" s="30" t="n">
        <x:v>46535</x:v>
      </x:c>
      <x:c r="E813" s="30" t="n">
        <x:v>46508</x:v>
      </x:c>
      <x:c r="F813" s="30" t="n">
        <x:v>46535</x:v>
      </x:c>
      <x:c r="G813" s="3" t="str">
        <x:v>GL.CASH</x:v>
      </x:c>
      <x:c r="H813" s="3" t="str">
        <x:v>PROD</x:v>
      </x:c>
      <x:c r="I813" s="3" t="str">
        <x:v>PAYROLL</x:v>
      </x:c>
      <x:c r="J813" s="3" t="str">
        <x:v>MAP.ACTUAL.PAYROLL.BG.PROD.PAYROLL.PROD</x:v>
      </x:c>
      <x:c r="K813" s="3" t="str">
        <x:v>PPL.BG</x:v>
      </x:c>
      <x:c r="L813" s="3" t="str">
        <x:v>operating</x:v>
      </x:c>
      <x:c r="M813" s="3" t="str">
        <x:v>not_applicable</x:v>
      </x:c>
      <x:c r="N813" s="3" t="str">
        <x:v>not_applicable</x:v>
      </x:c>
      <x:c r="O813" s="3" t="str">
        <x:v>not_applicable</x:v>
      </x:c>
      <x:c r="P813" s="32" t="n">
        <x:v>0</x:v>
      </x:c>
      <x:c r="Q813" s="32" t="n">
        <x:v>18.11</x:v>
      </x:c>
      <x:c r="R813" s="24" t="n">
        <x:f>P813-Q813</x:f>
        <x:v>-18.11</x:v>
      </x:c>
      <x:c r="S813" s="18" t="n">
        <x:f>'D03_Accounts'!D11</x:f>
        <x:v>0</x:v>
      </x:c>
      <x:c r="T813" s="24" t="n">
        <x:f>R813*S813</x:f>
        <x:v>0</x:v>
      </x:c>
      <x:c r="U813" s="25" t="str">
        <x:f>'D03_Mappings'!E177</x:f>
        <x:v>cash</x:v>
      </x:c>
      <x:c r="V813" s="24" t="str">
        <x:f>IF(I813="",IF(U813="people","PAYROLL","UNMAPPED"),I813)</x:f>
        <x:v>PAYROLL</x:v>
      </x:c>
      <x:c r="W813" s="24" t="n">
        <x:f>IF(AND(G813="GL.CASH",L813="operating"),Q813,0)</x:f>
        <x:v>18.11</x:v>
      </x:c>
      <x:c r="X813" s="24" t="n">
        <x:f>IF(AND(G813="GL.CASH",L813="operating"),P813,0)</x:f>
        <x:v>0</x:v>
      </x:c>
      <x:c r="Y813" s="24" t="n">
        <x:f>IF(AND(G813="GL.CASH",L813="investing"),Q813-P813,0)</x:f>
        <x:v>0</x:v>
      </x:c>
      <x:c r="Z813" s="24" t="n">
        <x:f>IF(AND(G813="GL.CASH",L813="financing"),P813,0)</x:f>
        <x:v>0</x:v>
      </x:c>
      <x:c r="AA813" s="24" t="n">
        <x:f>IF(AND(G813="GL.CASH",L813="financing"),Q813,0)</x:f>
        <x:v>0</x:v>
      </x:c>
    </x:row>
    <x:row r="814" ht="25" customHeight="1">
      <x:c r="A814" s="3" t="str">
        <x:v>ACT/PAYROLL-M05-P08/1</x:v>
      </x:c>
      <x:c r="B814" s="3" t="str">
        <x:v>PAYROLL-M05-P08</x:v>
      </x:c>
      <x:c r="C814" s="16" t="n">
        <x:v>5</x:v>
      </x:c>
      <x:c r="D814" s="30" t="n">
        <x:v>46535</x:v>
      </x:c>
      <x:c r="E814" s="30" t="n">
        <x:v>46508</x:v>
      </x:c>
      <x:c r="F814" s="30" t="n">
        <x:v>46535</x:v>
      </x:c>
      <x:c r="G814" s="3" t="str">
        <x:v>GL.PEOPLE.SALARY</x:v>
      </x:c>
      <x:c r="H814" s="3" t="str">
        <x:v>ENG</x:v>
      </x:c>
      <x:c r="I814" s="3" t="str">
        <x:v>PAYROLL</x:v>
      </x:c>
      <x:c r="J814" s="3" t="str">
        <x:v>MAP.ACTUAL.PAYROLL.SALARY.ENG.PAYROLL.ENG</x:v>
      </x:c>
      <x:c r="K814" s="3" t="str">
        <x:v>PPL.SALARY</x:v>
      </x:c>
      <x:c r="L814" s="3" t="str">
        <x:v>operating</x:v>
      </x:c>
      <x:c r="M814" s="3" t="str">
        <x:v>recurring</x:v>
      </x:c>
      <x:c r="N814" s="3" t="str">
        <x:v>committed</x:v>
      </x:c>
      <x:c r="O814" s="3" t="str">
        <x:v>fixed</x:v>
      </x:c>
      <x:c r="P814" s="32" t="n">
        <x:v>6900</x:v>
      </x:c>
      <x:c r="Q814" s="32" t="n">
        <x:v>0</x:v>
      </x:c>
      <x:c r="R814" s="24" t="n">
        <x:f>P814-Q814</x:f>
        <x:v>6900</x:v>
      </x:c>
      <x:c r="S814" s="18" t="n">
        <x:f>'D03_Accounts'!D91</x:f>
        <x:v>1</x:v>
      </x:c>
      <x:c r="T814" s="24" t="n">
        <x:f>R814*S814</x:f>
        <x:v>6900</x:v>
      </x:c>
      <x:c r="U814" s="25" t="str">
        <x:f>'D03_Mappings'!E220</x:f>
        <x:v>people</x:v>
      </x:c>
      <x:c r="V814" s="24" t="str">
        <x:f>IF(I814="",IF(U814="people","PAYROLL","UNMAPPED"),I814)</x:f>
        <x:v>PAYROLL</x:v>
      </x:c>
      <x:c r="W814" s="24" t="n">
        <x:f>IF(AND(G814="GL.CASH",L814="operating"),Q814,0)</x:f>
        <x:v>0</x:v>
      </x:c>
      <x:c r="X814" s="24" t="n">
        <x:f>IF(AND(G814="GL.CASH",L814="operating"),P814,0)</x:f>
        <x:v>0</x:v>
      </x:c>
      <x:c r="Y814" s="24" t="n">
        <x:f>IF(AND(G814="GL.CASH",L814="investing"),Q814-P814,0)</x:f>
        <x:v>0</x:v>
      </x:c>
      <x:c r="Z814" s="24" t="n">
        <x:f>IF(AND(G814="GL.CASH",L814="financing"),P814,0)</x:f>
        <x:v>0</x:v>
      </x:c>
      <x:c r="AA814" s="24" t="n">
        <x:f>IF(AND(G814="GL.CASH",L814="financing"),Q814,0)</x:f>
        <x:v>0</x:v>
      </x:c>
    </x:row>
    <x:row r="815" ht="25" customHeight="1">
      <x:c r="A815" s="3" t="str">
        <x:v>ACT/PAYROLL-M05-P08/2</x:v>
      </x:c>
      <x:c r="B815" s="3" t="str">
        <x:v>PAYROLL-M05-P08</x:v>
      </x:c>
      <x:c r="C815" s="16" t="n">
        <x:v>5</x:v>
      </x:c>
      <x:c r="D815" s="30" t="n">
        <x:v>46535</x:v>
      </x:c>
      <x:c r="E815" s="30" t="n">
        <x:v>46508</x:v>
      </x:c>
      <x:c r="F815" s="30" t="n">
        <x:v>46535</x:v>
      </x:c>
      <x:c r="G815" s="3" t="str">
        <x:v>GL.CASH</x:v>
      </x:c>
      <x:c r="H815" s="3" t="str">
        <x:v>ENG</x:v>
      </x:c>
      <x:c r="I815" s="3" t="str">
        <x:v>PAYROLL</x:v>
      </x:c>
      <x:c r="J815" s="3" t="str">
        <x:v>MAP.ACTUAL.PAYROLL.SALARY.ENG.PAYROLL.ENG</x:v>
      </x:c>
      <x:c r="K815" s="3" t="str">
        <x:v>PPL.SALARY</x:v>
      </x:c>
      <x:c r="L815" s="3" t="str">
        <x:v>operating</x:v>
      </x:c>
      <x:c r="M815" s="3" t="str">
        <x:v>not_applicable</x:v>
      </x:c>
      <x:c r="N815" s="3" t="str">
        <x:v>not_applicable</x:v>
      </x:c>
      <x:c r="O815" s="3" t="str">
        <x:v>not_applicable</x:v>
      </x:c>
      <x:c r="P815" s="32" t="n">
        <x:v>0</x:v>
      </x:c>
      <x:c r="Q815" s="32" t="n">
        <x:v>6900</x:v>
      </x:c>
      <x:c r="R815" s="24" t="n">
        <x:f>P815-Q815</x:f>
        <x:v>-6900</x:v>
      </x:c>
      <x:c r="S815" s="18" t="n">
        <x:f>'D03_Accounts'!D11</x:f>
        <x:v>0</x:v>
      </x:c>
      <x:c r="T815" s="24" t="n">
        <x:f>R815*S815</x:f>
        <x:v>0</x:v>
      </x:c>
      <x:c r="U815" s="25" t="str">
        <x:f>'D03_Mappings'!E221</x:f>
        <x:v>cash</x:v>
      </x:c>
      <x:c r="V815" s="24" t="str">
        <x:f>IF(I815="",IF(U815="people","PAYROLL","UNMAPPED"),I815)</x:f>
        <x:v>PAYROLL</x:v>
      </x:c>
      <x:c r="W815" s="24" t="n">
        <x:f>IF(AND(G815="GL.CASH",L815="operating"),Q815,0)</x:f>
        <x:v>6900</x:v>
      </x:c>
      <x:c r="X815" s="24" t="n">
        <x:f>IF(AND(G815="GL.CASH",L815="operating"),P815,0)</x:f>
        <x:v>0</x:v>
      </x:c>
      <x:c r="Y815" s="24" t="n">
        <x:f>IF(AND(G815="GL.CASH",L815="investing"),Q815-P815,0)</x:f>
        <x:v>0</x:v>
      </x:c>
      <x:c r="Z815" s="24" t="n">
        <x:f>IF(AND(G815="GL.CASH",L815="financing"),P815,0)</x:f>
        <x:v>0</x:v>
      </x:c>
      <x:c r="AA815" s="24" t="n">
        <x:f>IF(AND(G815="GL.CASH",L815="financing"),Q815,0)</x:f>
        <x:v>0</x:v>
      </x:c>
    </x:row>
    <x:row r="816" ht="25" customHeight="1">
      <x:c r="A816" s="3" t="str">
        <x:v>ACT/PAYROLL-M05-P08/3</x:v>
      </x:c>
      <x:c r="B816" s="3" t="str">
        <x:v>PAYROLL-M05-P08</x:v>
      </x:c>
      <x:c r="C816" s="16" t="n">
        <x:v>5</x:v>
      </x:c>
      <x:c r="D816" s="30" t="n">
        <x:v>46535</x:v>
      </x:c>
      <x:c r="E816" s="30" t="n">
        <x:v>46508</x:v>
      </x:c>
      <x:c r="F816" s="30" t="n">
        <x:v>46535</x:v>
      </x:c>
      <x:c r="G816" s="3" t="str">
        <x:v>GL.PEOPLE.RV</x:v>
      </x:c>
      <x:c r="H816" s="3" t="str">
        <x:v>ENG</x:v>
      </x:c>
      <x:c r="I816" s="3" t="str">
        <x:v>PAYROLL</x:v>
      </x:c>
      <x:c r="J816" s="3" t="str">
        <x:v>MAP.ACTUAL.PAYROLL.RV.ENG.PAYROLL.ENG</x:v>
      </x:c>
      <x:c r="K816" s="3" t="str">
        <x:v>PPL.RV</x:v>
      </x:c>
      <x:c r="L816" s="3" t="str">
        <x:v>operating</x:v>
      </x:c>
      <x:c r="M816" s="3" t="str">
        <x:v>recurring</x:v>
      </x:c>
      <x:c r="N816" s="3" t="str">
        <x:v>committed</x:v>
      </x:c>
      <x:c r="O816" s="3" t="str">
        <x:v>fixed</x:v>
      </x:c>
      <x:c r="P816" s="32" t="n">
        <x:v>641.7</x:v>
      </x:c>
      <x:c r="Q816" s="32" t="n">
        <x:v>0</x:v>
      </x:c>
      <x:c r="R816" s="24" t="n">
        <x:f>P816-Q816</x:f>
        <x:v>641.7</x:v>
      </x:c>
      <x:c r="S816" s="18" t="n">
        <x:f>'D03_Accounts'!D92</x:f>
        <x:v>1</x:v>
      </x:c>
      <x:c r="T816" s="24" t="n">
        <x:f>R816*S816</x:f>
        <x:v>641.7</x:v>
      </x:c>
      <x:c r="U816" s="25" t="str">
        <x:f>'D03_Mappings'!E210</x:f>
        <x:v>people</x:v>
      </x:c>
      <x:c r="V816" s="24" t="str">
        <x:f>IF(I816="",IF(U816="people","PAYROLL","UNMAPPED"),I816)</x:f>
        <x:v>PAYROLL</x:v>
      </x:c>
      <x:c r="W816" s="24" t="n">
        <x:f>IF(AND(G816="GL.CASH",L816="operating"),Q816,0)</x:f>
        <x:v>0</x:v>
      </x:c>
      <x:c r="X816" s="24" t="n">
        <x:f>IF(AND(G816="GL.CASH",L816="operating"),P816,0)</x:f>
        <x:v>0</x:v>
      </x:c>
      <x:c r="Y816" s="24" t="n">
        <x:f>IF(AND(G816="GL.CASH",L816="investing"),Q816-P816,0)</x:f>
        <x:v>0</x:v>
      </x:c>
      <x:c r="Z816" s="24" t="n">
        <x:f>IF(AND(G816="GL.CASH",L816="financing"),P816,0)</x:f>
        <x:v>0</x:v>
      </x:c>
      <x:c r="AA816" s="24" t="n">
        <x:f>IF(AND(G816="GL.CASH",L816="financing"),Q816,0)</x:f>
        <x:v>0</x:v>
      </x:c>
    </x:row>
    <x:row r="817" ht="25" customHeight="1">
      <x:c r="A817" s="3" t="str">
        <x:v>ACT/PAYROLL-M05-P08/4</x:v>
      </x:c>
      <x:c r="B817" s="3" t="str">
        <x:v>PAYROLL-M05-P08</x:v>
      </x:c>
      <x:c r="C817" s="16" t="n">
        <x:v>5</x:v>
      </x:c>
      <x:c r="D817" s="30" t="n">
        <x:v>46535</x:v>
      </x:c>
      <x:c r="E817" s="30" t="n">
        <x:v>46508</x:v>
      </x:c>
      <x:c r="F817" s="30" t="n">
        <x:v>46535</x:v>
      </x:c>
      <x:c r="G817" s="3" t="str">
        <x:v>GL.CASH</x:v>
      </x:c>
      <x:c r="H817" s="3" t="str">
        <x:v>ENG</x:v>
      </x:c>
      <x:c r="I817" s="3" t="str">
        <x:v>PAYROLL</x:v>
      </x:c>
      <x:c r="J817" s="3" t="str">
        <x:v>MAP.ACTUAL.PAYROLL.RV.ENG.PAYROLL.ENG</x:v>
      </x:c>
      <x:c r="K817" s="3" t="str">
        <x:v>PPL.RV</x:v>
      </x:c>
      <x:c r="L817" s="3" t="str">
        <x:v>operating</x:v>
      </x:c>
      <x:c r="M817" s="3" t="str">
        <x:v>not_applicable</x:v>
      </x:c>
      <x:c r="N817" s="3" t="str">
        <x:v>not_applicable</x:v>
      </x:c>
      <x:c r="O817" s="3" t="str">
        <x:v>not_applicable</x:v>
      </x:c>
      <x:c r="P817" s="32" t="n">
        <x:v>0</x:v>
      </x:c>
      <x:c r="Q817" s="32" t="n">
        <x:v>641.7</x:v>
      </x:c>
      <x:c r="R817" s="24" t="n">
        <x:f>P817-Q817</x:f>
        <x:v>-641.7</x:v>
      </x:c>
      <x:c r="S817" s="18" t="n">
        <x:f>'D03_Accounts'!D11</x:f>
        <x:v>0</x:v>
      </x:c>
      <x:c r="T817" s="24" t="n">
        <x:f>R817*S817</x:f>
        <x:v>0</x:v>
      </x:c>
      <x:c r="U817" s="25" t="str">
        <x:f>'D03_Mappings'!E211</x:f>
        <x:v>cash</x:v>
      </x:c>
      <x:c r="V817" s="24" t="str">
        <x:f>IF(I817="",IF(U817="people","PAYROLL","UNMAPPED"),I817)</x:f>
        <x:v>PAYROLL</x:v>
      </x:c>
      <x:c r="W817" s="24" t="n">
        <x:f>IF(AND(G817="GL.CASH",L817="operating"),Q817,0)</x:f>
        <x:v>641.7</x:v>
      </x:c>
      <x:c r="X817" s="24" t="n">
        <x:f>IF(AND(G817="GL.CASH",L817="operating"),P817,0)</x:f>
        <x:v>0</x:v>
      </x:c>
      <x:c r="Y817" s="24" t="n">
        <x:f>IF(AND(G817="GL.CASH",L817="investing"),Q817-P817,0)</x:f>
        <x:v>0</x:v>
      </x:c>
      <x:c r="Z817" s="24" t="n">
        <x:f>IF(AND(G817="GL.CASH",L817="financing"),P817,0)</x:f>
        <x:v>0</x:v>
      </x:c>
      <x:c r="AA817" s="24" t="n">
        <x:f>IF(AND(G817="GL.CASH",L817="financing"),Q817,0)</x:f>
        <x:v>0</x:v>
      </x:c>
    </x:row>
    <x:row r="818" ht="25" customHeight="1">
      <x:c r="A818" s="3" t="str">
        <x:v>ACT/PAYROLL-M05-P08/5</x:v>
      </x:c>
      <x:c r="B818" s="3" t="str">
        <x:v>PAYROLL-M05-P08</x:v>
      </x:c>
      <x:c r="C818" s="16" t="n">
        <x:v>5</x:v>
      </x:c>
      <x:c r="D818" s="30" t="n">
        <x:v>46535</x:v>
      </x:c>
      <x:c r="E818" s="30" t="n">
        <x:v>46508</x:v>
      </x:c>
      <x:c r="F818" s="30" t="n">
        <x:v>46535</x:v>
      </x:c>
      <x:c r="G818" s="3" t="str">
        <x:v>GL.PEOPLE.AV</x:v>
      </x:c>
      <x:c r="H818" s="3" t="str">
        <x:v>ENG</x:v>
      </x:c>
      <x:c r="I818" s="3" t="str">
        <x:v>PAYROLL</x:v>
      </x:c>
      <x:c r="J818" s="3" t="str">
        <x:v>MAP.ACTUAL.PAYROLL.AV.ENG.PAYROLL.ENG</x:v>
      </x:c>
      <x:c r="K818" s="3" t="str">
        <x:v>PPL.AV</x:v>
      </x:c>
      <x:c r="L818" s="3" t="str">
        <x:v>operating</x:v>
      </x:c>
      <x:c r="M818" s="3" t="str">
        <x:v>recurring</x:v>
      </x:c>
      <x:c r="N818" s="3" t="str">
        <x:v>committed</x:v>
      </x:c>
      <x:c r="O818" s="3" t="str">
        <x:v>fixed</x:v>
      </x:c>
      <x:c r="P818" s="32" t="n">
        <x:v>89.7</x:v>
      </x:c>
      <x:c r="Q818" s="32" t="n">
        <x:v>0</x:v>
      </x:c>
      <x:c r="R818" s="24" t="n">
        <x:f>P818-Q818</x:f>
        <x:v>89.7</x:v>
      </x:c>
      <x:c r="S818" s="18" t="n">
        <x:f>'D03_Accounts'!D93</x:f>
        <x:v>1</x:v>
      </x:c>
      <x:c r="T818" s="24" t="n">
        <x:f>R818*S818</x:f>
        <x:v>89.7</x:v>
      </x:c>
      <x:c r="U818" s="25" t="str">
        <x:f>'D03_Mappings'!E160</x:f>
        <x:v>people</x:v>
      </x:c>
      <x:c r="V818" s="24" t="str">
        <x:f>IF(I818="",IF(U818="people","PAYROLL","UNMAPPED"),I818)</x:f>
        <x:v>PAYROLL</x:v>
      </x:c>
      <x:c r="W818" s="24" t="n">
        <x:f>IF(AND(G818="GL.CASH",L818="operating"),Q818,0)</x:f>
        <x:v>0</x:v>
      </x:c>
      <x:c r="X818" s="24" t="n">
        <x:f>IF(AND(G818="GL.CASH",L818="operating"),P818,0)</x:f>
        <x:v>0</x:v>
      </x:c>
      <x:c r="Y818" s="24" t="n">
        <x:f>IF(AND(G818="GL.CASH",L818="investing"),Q818-P818,0)</x:f>
        <x:v>0</x:v>
      </x:c>
      <x:c r="Z818" s="24" t="n">
        <x:f>IF(AND(G818="GL.CASH",L818="financing"),P818,0)</x:f>
        <x:v>0</x:v>
      </x:c>
      <x:c r="AA818" s="24" t="n">
        <x:f>IF(AND(G818="GL.CASH",L818="financing"),Q818,0)</x:f>
        <x:v>0</x:v>
      </x:c>
    </x:row>
    <x:row r="819" ht="25" customHeight="1">
      <x:c r="A819" s="3" t="str">
        <x:v>ACT/PAYROLL-M05-P08/6</x:v>
      </x:c>
      <x:c r="B819" s="3" t="str">
        <x:v>PAYROLL-M05-P08</x:v>
      </x:c>
      <x:c r="C819" s="16" t="n">
        <x:v>5</x:v>
      </x:c>
      <x:c r="D819" s="30" t="n">
        <x:v>46535</x:v>
      </x:c>
      <x:c r="E819" s="30" t="n">
        <x:v>46508</x:v>
      </x:c>
      <x:c r="F819" s="30" t="n">
        <x:v>46535</x:v>
      </x:c>
      <x:c r="G819" s="3" t="str">
        <x:v>GL.CASH</x:v>
      </x:c>
      <x:c r="H819" s="3" t="str">
        <x:v>ENG</x:v>
      </x:c>
      <x:c r="I819" s="3" t="str">
        <x:v>PAYROLL</x:v>
      </x:c>
      <x:c r="J819" s="3" t="str">
        <x:v>MAP.ACTUAL.PAYROLL.AV.ENG.PAYROLL.ENG</x:v>
      </x:c>
      <x:c r="K819" s="3" t="str">
        <x:v>PPL.AV</x:v>
      </x:c>
      <x:c r="L819" s="3" t="str">
        <x:v>operating</x:v>
      </x:c>
      <x:c r="M819" s="3" t="str">
        <x:v>not_applicable</x:v>
      </x:c>
      <x:c r="N819" s="3" t="str">
        <x:v>not_applicable</x:v>
      </x:c>
      <x:c r="O819" s="3" t="str">
        <x:v>not_applicable</x:v>
      </x:c>
      <x:c r="P819" s="32" t="n">
        <x:v>0</x:v>
      </x:c>
      <x:c r="Q819" s="32" t="n">
        <x:v>89.7</x:v>
      </x:c>
      <x:c r="R819" s="24" t="n">
        <x:f>P819-Q819</x:f>
        <x:v>-89.7</x:v>
      </x:c>
      <x:c r="S819" s="18" t="n">
        <x:f>'D03_Accounts'!D11</x:f>
        <x:v>0</x:v>
      </x:c>
      <x:c r="T819" s="24" t="n">
        <x:f>R819*S819</x:f>
        <x:v>0</x:v>
      </x:c>
      <x:c r="U819" s="25" t="str">
        <x:f>'D03_Mappings'!E161</x:f>
        <x:v>cash</x:v>
      </x:c>
      <x:c r="V819" s="24" t="str">
        <x:f>IF(I819="",IF(U819="people","PAYROLL","UNMAPPED"),I819)</x:f>
        <x:v>PAYROLL</x:v>
      </x:c>
      <x:c r="W819" s="24" t="n">
        <x:f>IF(AND(G819="GL.CASH",L819="operating"),Q819,0)</x:f>
        <x:v>89.7</x:v>
      </x:c>
      <x:c r="X819" s="24" t="n">
        <x:f>IF(AND(G819="GL.CASH",L819="operating"),P819,0)</x:f>
        <x:v>0</x:v>
      </x:c>
      <x:c r="Y819" s="24" t="n">
        <x:f>IF(AND(G819="GL.CASH",L819="investing"),Q819-P819,0)</x:f>
        <x:v>0</x:v>
      </x:c>
      <x:c r="Z819" s="24" t="n">
        <x:f>IF(AND(G819="GL.CASH",L819="financing"),P819,0)</x:f>
        <x:v>0</x:v>
      </x:c>
      <x:c r="AA819" s="24" t="n">
        <x:f>IF(AND(G819="GL.CASH",L819="financing"),Q819,0)</x:f>
        <x:v>0</x:v>
      </x:c>
    </x:row>
    <x:row r="820" ht="25" customHeight="1">
      <x:c r="A820" s="3" t="str">
        <x:v>ACT/PAYROLL-M05-P08/7</x:v>
      </x:c>
      <x:c r="B820" s="3" t="str">
        <x:v>PAYROLL-M05-P08</x:v>
      </x:c>
      <x:c r="C820" s="16" t="n">
        <x:v>5</x:v>
      </x:c>
      <x:c r="D820" s="30" t="n">
        <x:v>46535</x:v>
      </x:c>
      <x:c r="E820" s="30" t="n">
        <x:v>46508</x:v>
      </x:c>
      <x:c r="F820" s="30" t="n">
        <x:v>46535</x:v>
      </x:c>
      <x:c r="G820" s="3" t="str">
        <x:v>GL.PEOPLE.KV</x:v>
      </x:c>
      <x:c r="H820" s="3" t="str">
        <x:v>ENG</x:v>
      </x:c>
      <x:c r="I820" s="3" t="str">
        <x:v>PAYROLL</x:v>
      </x:c>
      <x:c r="J820" s="3" t="str">
        <x:v>MAP.ACTUAL.PAYROLL.KV.ENG.PAYROLL.ENG</x:v>
      </x:c>
      <x:c r="K820" s="3" t="str">
        <x:v>PPL.KV</x:v>
      </x:c>
      <x:c r="L820" s="3" t="str">
        <x:v>operating</x:v>
      </x:c>
      <x:c r="M820" s="3" t="str">
        <x:v>recurring</x:v>
      </x:c>
      <x:c r="N820" s="3" t="str">
        <x:v>committed</x:v>
      </x:c>
      <x:c r="O820" s="3" t="str">
        <x:v>fixed</x:v>
      </x:c>
      <x:c r="P820" s="32" t="n">
        <x:v>564.19</x:v>
      </x:c>
      <x:c r="Q820" s="32" t="n">
        <x:v>0</x:v>
      </x:c>
      <x:c r="R820" s="24" t="n">
        <x:f>P820-Q820</x:f>
        <x:v>564.19</x:v>
      </x:c>
      <x:c r="S820" s="18" t="n">
        <x:f>'D03_Accounts'!D94</x:f>
        <x:v>1</x:v>
      </x:c>
      <x:c r="T820" s="24" t="n">
        <x:f>R820*S820</x:f>
        <x:v>564.19</x:v>
      </x:c>
      <x:c r="U820" s="25" t="str">
        <x:f>'D03_Mappings'!E190</x:f>
        <x:v>people</x:v>
      </x:c>
      <x:c r="V820" s="24" t="str">
        <x:f>IF(I820="",IF(U820="people","PAYROLL","UNMAPPED"),I820)</x:f>
        <x:v>PAYROLL</x:v>
      </x:c>
      <x:c r="W820" s="24" t="n">
        <x:f>IF(AND(G820="GL.CASH",L820="operating"),Q820,0)</x:f>
        <x:v>0</x:v>
      </x:c>
      <x:c r="X820" s="24" t="n">
        <x:f>IF(AND(G820="GL.CASH",L820="operating"),P820,0)</x:f>
        <x:v>0</x:v>
      </x:c>
      <x:c r="Y820" s="24" t="n">
        <x:f>IF(AND(G820="GL.CASH",L820="investing"),Q820-P820,0)</x:f>
        <x:v>0</x:v>
      </x:c>
      <x:c r="Z820" s="24" t="n">
        <x:f>IF(AND(G820="GL.CASH",L820="financing"),P820,0)</x:f>
        <x:v>0</x:v>
      </x:c>
      <x:c r="AA820" s="24" t="n">
        <x:f>IF(AND(G820="GL.CASH",L820="financing"),Q820,0)</x:f>
        <x:v>0</x:v>
      </x:c>
    </x:row>
    <x:row r="821" ht="25" customHeight="1">
      <x:c r="A821" s="3" t="str">
        <x:v>ACT/PAYROLL-M05-P08/8</x:v>
      </x:c>
      <x:c r="B821" s="3" t="str">
        <x:v>PAYROLL-M05-P08</x:v>
      </x:c>
      <x:c r="C821" s="16" t="n">
        <x:v>5</x:v>
      </x:c>
      <x:c r="D821" s="30" t="n">
        <x:v>46535</x:v>
      </x:c>
      <x:c r="E821" s="30" t="n">
        <x:v>46508</x:v>
      </x:c>
      <x:c r="F821" s="30" t="n">
        <x:v>46535</x:v>
      </x:c>
      <x:c r="G821" s="3" t="str">
        <x:v>GL.CASH</x:v>
      </x:c>
      <x:c r="H821" s="3" t="str">
        <x:v>ENG</x:v>
      </x:c>
      <x:c r="I821" s="3" t="str">
        <x:v>PAYROLL</x:v>
      </x:c>
      <x:c r="J821" s="3" t="str">
        <x:v>MAP.ACTUAL.PAYROLL.KV.ENG.PAYROLL.ENG</x:v>
      </x:c>
      <x:c r="K821" s="3" t="str">
        <x:v>PPL.KV</x:v>
      </x:c>
      <x:c r="L821" s="3" t="str">
        <x:v>operating</x:v>
      </x:c>
      <x:c r="M821" s="3" t="str">
        <x:v>not_applicable</x:v>
      </x:c>
      <x:c r="N821" s="3" t="str">
        <x:v>not_applicable</x:v>
      </x:c>
      <x:c r="O821" s="3" t="str">
        <x:v>not_applicable</x:v>
      </x:c>
      <x:c r="P821" s="32" t="n">
        <x:v>0</x:v>
      </x:c>
      <x:c r="Q821" s="32" t="n">
        <x:v>564.19</x:v>
      </x:c>
      <x:c r="R821" s="24" t="n">
        <x:f>P821-Q821</x:f>
        <x:v>-564.19</x:v>
      </x:c>
      <x:c r="S821" s="18" t="n">
        <x:f>'D03_Accounts'!D11</x:f>
        <x:v>0</x:v>
      </x:c>
      <x:c r="T821" s="24" t="n">
        <x:f>R821*S821</x:f>
        <x:v>0</x:v>
      </x:c>
      <x:c r="U821" s="25" t="str">
        <x:f>'D03_Mappings'!E191</x:f>
        <x:v>cash</x:v>
      </x:c>
      <x:c r="V821" s="24" t="str">
        <x:f>IF(I821="",IF(U821="people","PAYROLL","UNMAPPED"),I821)</x:f>
        <x:v>PAYROLL</x:v>
      </x:c>
      <x:c r="W821" s="24" t="n">
        <x:f>IF(AND(G821="GL.CASH",L821="operating"),Q821,0)</x:f>
        <x:v>564.19</x:v>
      </x:c>
      <x:c r="X821" s="24" t="n">
        <x:f>IF(AND(G821="GL.CASH",L821="operating"),P821,0)</x:f>
        <x:v>0</x:v>
      </x:c>
      <x:c r="Y821" s="24" t="n">
        <x:f>IF(AND(G821="GL.CASH",L821="investing"),Q821-P821,0)</x:f>
        <x:v>0</x:v>
      </x:c>
      <x:c r="Z821" s="24" t="n">
        <x:f>IF(AND(G821="GL.CASH",L821="financing"),P821,0)</x:f>
        <x:v>0</x:v>
      </x:c>
      <x:c r="AA821" s="24" t="n">
        <x:f>IF(AND(G821="GL.CASH",L821="financing"),Q821,0)</x:f>
        <x:v>0</x:v>
      </x:c>
    </x:row>
    <x:row r="822" ht="25" customHeight="1">
      <x:c r="A822" s="3" t="str">
        <x:v>ACT/PAYROLL-M05-P08/9</x:v>
      </x:c>
      <x:c r="B822" s="3" t="str">
        <x:v>PAYROLL-M05-P08</x:v>
      </x:c>
      <x:c r="C822" s="16" t="n">
        <x:v>5</x:v>
      </x:c>
      <x:c r="D822" s="30" t="n">
        <x:v>46535</x:v>
      </x:c>
      <x:c r="E822" s="30" t="n">
        <x:v>46508</x:v>
      </x:c>
      <x:c r="F822" s="30" t="n">
        <x:v>46535</x:v>
      </x:c>
      <x:c r="G822" s="3" t="str">
        <x:v>GL.PEOPLE.PV</x:v>
      </x:c>
      <x:c r="H822" s="3" t="str">
        <x:v>ENG</x:v>
      </x:c>
      <x:c r="I822" s="3" t="str">
        <x:v>PAYROLL</x:v>
      </x:c>
      <x:c r="J822" s="3" t="str">
        <x:v>MAP.ACTUAL.PAYROLL.PV.ENG.PAYROLL.ENG</x:v>
      </x:c>
      <x:c r="K822" s="3" t="str">
        <x:v>PPL.PV</x:v>
      </x:c>
      <x:c r="L822" s="3" t="str">
        <x:v>operating</x:v>
      </x:c>
      <x:c r="M822" s="3" t="str">
        <x:v>recurring</x:v>
      </x:c>
      <x:c r="N822" s="3" t="str">
        <x:v>committed</x:v>
      </x:c>
      <x:c r="O822" s="3" t="str">
        <x:v>fixed</x:v>
      </x:c>
      <x:c r="P822" s="32" t="n">
        <x:v>114.75</x:v>
      </x:c>
      <x:c r="Q822" s="32" t="n">
        <x:v>0</x:v>
      </x:c>
      <x:c r="R822" s="24" t="n">
        <x:f>P822-Q822</x:f>
        <x:v>114.75</x:v>
      </x:c>
      <x:c r="S822" s="18" t="n">
        <x:f>'D03_Accounts'!D95</x:f>
        <x:v>1</x:v>
      </x:c>
      <x:c r="T822" s="24" t="n">
        <x:f>R822*S822</x:f>
        <x:v>114.75</x:v>
      </x:c>
      <x:c r="U822" s="25" t="str">
        <x:f>'D03_Mappings'!E200</x:f>
        <x:v>people</x:v>
      </x:c>
      <x:c r="V822" s="24" t="str">
        <x:f>IF(I822="",IF(U822="people","PAYROLL","UNMAPPED"),I822)</x:f>
        <x:v>PAYROLL</x:v>
      </x:c>
      <x:c r="W822" s="24" t="n">
        <x:f>IF(AND(G822="GL.CASH",L822="operating"),Q822,0)</x:f>
        <x:v>0</x:v>
      </x:c>
      <x:c r="X822" s="24" t="n">
        <x:f>IF(AND(G822="GL.CASH",L822="operating"),P822,0)</x:f>
        <x:v>0</x:v>
      </x:c>
      <x:c r="Y822" s="24" t="n">
        <x:f>IF(AND(G822="GL.CASH",L822="investing"),Q822-P822,0)</x:f>
        <x:v>0</x:v>
      </x:c>
      <x:c r="Z822" s="24" t="n">
        <x:f>IF(AND(G822="GL.CASH",L822="financing"),P822,0)</x:f>
        <x:v>0</x:v>
      </x:c>
      <x:c r="AA822" s="24" t="n">
        <x:f>IF(AND(G822="GL.CASH",L822="financing"),Q822,0)</x:f>
        <x:v>0</x:v>
      </x:c>
    </x:row>
    <x:row r="823" ht="25" customHeight="1">
      <x:c r="A823" s="3" t="str">
        <x:v>ACT/PAYROLL-M05-P08/10</x:v>
      </x:c>
      <x:c r="B823" s="3" t="str">
        <x:v>PAYROLL-M05-P08</x:v>
      </x:c>
      <x:c r="C823" s="16" t="n">
        <x:v>5</x:v>
      </x:c>
      <x:c r="D823" s="30" t="n">
        <x:v>46535</x:v>
      </x:c>
      <x:c r="E823" s="30" t="n">
        <x:v>46508</x:v>
      </x:c>
      <x:c r="F823" s="30" t="n">
        <x:v>46535</x:v>
      </x:c>
      <x:c r="G823" s="3" t="str">
        <x:v>GL.CASH</x:v>
      </x:c>
      <x:c r="H823" s="3" t="str">
        <x:v>ENG</x:v>
      </x:c>
      <x:c r="I823" s="3" t="str">
        <x:v>PAYROLL</x:v>
      </x:c>
      <x:c r="J823" s="3" t="str">
        <x:v>MAP.ACTUAL.PAYROLL.PV.ENG.PAYROLL.ENG</x:v>
      </x:c>
      <x:c r="K823" s="3" t="str">
        <x:v>PPL.PV</x:v>
      </x:c>
      <x:c r="L823" s="3" t="str">
        <x:v>operating</x:v>
      </x:c>
      <x:c r="M823" s="3" t="str">
        <x:v>not_applicable</x:v>
      </x:c>
      <x:c r="N823" s="3" t="str">
        <x:v>not_applicable</x:v>
      </x:c>
      <x:c r="O823" s="3" t="str">
        <x:v>not_applicable</x:v>
      </x:c>
      <x:c r="P823" s="32" t="n">
        <x:v>0</x:v>
      </x:c>
      <x:c r="Q823" s="32" t="n">
        <x:v>114.75</x:v>
      </x:c>
      <x:c r="R823" s="24" t="n">
        <x:f>P823-Q823</x:f>
        <x:v>-114.75</x:v>
      </x:c>
      <x:c r="S823" s="18" t="n">
        <x:f>'D03_Accounts'!D11</x:f>
        <x:v>0</x:v>
      </x:c>
      <x:c r="T823" s="24" t="n">
        <x:f>R823*S823</x:f>
        <x:v>0</x:v>
      </x:c>
      <x:c r="U823" s="25" t="str">
        <x:f>'D03_Mappings'!E201</x:f>
        <x:v>cash</x:v>
      </x:c>
      <x:c r="V823" s="24" t="str">
        <x:f>IF(I823="",IF(U823="people","PAYROLL","UNMAPPED"),I823)</x:f>
        <x:v>PAYROLL</x:v>
      </x:c>
      <x:c r="W823" s="24" t="n">
        <x:f>IF(AND(G823="GL.CASH",L823="operating"),Q823,0)</x:f>
        <x:v>114.75</x:v>
      </x:c>
      <x:c r="X823" s="24" t="n">
        <x:f>IF(AND(G823="GL.CASH",L823="operating"),P823,0)</x:f>
        <x:v>0</x:v>
      </x:c>
      <x:c r="Y823" s="24" t="n">
        <x:f>IF(AND(G823="GL.CASH",L823="investing"),Q823-P823,0)</x:f>
        <x:v>0</x:v>
      </x:c>
      <x:c r="Z823" s="24" t="n">
        <x:f>IF(AND(G823="GL.CASH",L823="financing"),P823,0)</x:f>
        <x:v>0</x:v>
      </x:c>
      <x:c r="AA823" s="24" t="n">
        <x:f>IF(AND(G823="GL.CASH",L823="financing"),Q823,0)</x:f>
        <x:v>0</x:v>
      </x:c>
    </x:row>
    <x:row r="824" ht="25" customHeight="1">
      <x:c r="A824" s="3" t="str">
        <x:v>ACT/PAYROLL-M05-P08/11</x:v>
      </x:c>
      <x:c r="B824" s="3" t="str">
        <x:v>PAYROLL-M05-P08</x:v>
      </x:c>
      <x:c r="C824" s="16" t="n">
        <x:v>5</x:v>
      </x:c>
      <x:c r="D824" s="30" t="n">
        <x:v>46535</x:v>
      </x:c>
      <x:c r="E824" s="30" t="n">
        <x:v>46508</x:v>
      </x:c>
      <x:c r="F824" s="30" t="n">
        <x:v>46535</x:v>
      </x:c>
      <x:c r="G824" s="3" t="str">
        <x:v>GL.PEOPLE.U1</x:v>
      </x:c>
      <x:c r="H824" s="3" t="str">
        <x:v>ENG</x:v>
      </x:c>
      <x:c r="I824" s="3" t="str">
        <x:v>PAYROLL</x:v>
      </x:c>
      <x:c r="J824" s="3" t="str">
        <x:v>MAP.ACTUAL.PAYROLL.U1.ENG.PAYROLL.ENG</x:v>
      </x:c>
      <x:c r="K824" s="3" t="str">
        <x:v>PPL.U1</x:v>
      </x:c>
      <x:c r="L824" s="3" t="str">
        <x:v>operating</x:v>
      </x:c>
      <x:c r="M824" s="3" t="str">
        <x:v>recurring</x:v>
      </x:c>
      <x:c r="N824" s="3" t="str">
        <x:v>committed</x:v>
      </x:c>
      <x:c r="O824" s="3" t="str">
        <x:v>fixed</x:v>
      </x:c>
      <x:c r="P824" s="32" t="n">
        <x:v>144.9</x:v>
      </x:c>
      <x:c r="Q824" s="32" t="n">
        <x:v>0</x:v>
      </x:c>
      <x:c r="R824" s="24" t="n">
        <x:f>P824-Q824</x:f>
        <x:v>144.9</x:v>
      </x:c>
      <x:c r="S824" s="18" t="n">
        <x:f>'D03_Accounts'!D96</x:f>
        <x:v>1</x:v>
      </x:c>
      <x:c r="T824" s="24" t="n">
        <x:f>R824*S824</x:f>
        <x:v>144.9</x:v>
      </x:c>
      <x:c r="U824" s="25" t="str">
        <x:f>'D03_Mappings'!E230</x:f>
        <x:v>people</x:v>
      </x:c>
      <x:c r="V824" s="24" t="str">
        <x:f>IF(I824="",IF(U824="people","PAYROLL","UNMAPPED"),I824)</x:f>
        <x:v>PAYROLL</x:v>
      </x:c>
      <x:c r="W824" s="24" t="n">
        <x:f>IF(AND(G824="GL.CASH",L824="operating"),Q824,0)</x:f>
        <x:v>0</x:v>
      </x:c>
      <x:c r="X824" s="24" t="n">
        <x:f>IF(AND(G824="GL.CASH",L824="operating"),P824,0)</x:f>
        <x:v>0</x:v>
      </x:c>
      <x:c r="Y824" s="24" t="n">
        <x:f>IF(AND(G824="GL.CASH",L824="investing"),Q824-P824,0)</x:f>
        <x:v>0</x:v>
      </x:c>
      <x:c r="Z824" s="24" t="n">
        <x:f>IF(AND(G824="GL.CASH",L824="financing"),P824,0)</x:f>
        <x:v>0</x:v>
      </x:c>
      <x:c r="AA824" s="24" t="n">
        <x:f>IF(AND(G824="GL.CASH",L824="financing"),Q824,0)</x:f>
        <x:v>0</x:v>
      </x:c>
    </x:row>
    <x:row r="825" ht="25" customHeight="1">
      <x:c r="A825" s="3" t="str">
        <x:v>ACT/PAYROLL-M05-P08/12</x:v>
      </x:c>
      <x:c r="B825" s="3" t="str">
        <x:v>PAYROLL-M05-P08</x:v>
      </x:c>
      <x:c r="C825" s="16" t="n">
        <x:v>5</x:v>
      </x:c>
      <x:c r="D825" s="30" t="n">
        <x:v>46535</x:v>
      </x:c>
      <x:c r="E825" s="30" t="n">
        <x:v>46508</x:v>
      </x:c>
      <x:c r="F825" s="30" t="n">
        <x:v>46535</x:v>
      </x:c>
      <x:c r="G825" s="3" t="str">
        <x:v>GL.CASH</x:v>
      </x:c>
      <x:c r="H825" s="3" t="str">
        <x:v>ENG</x:v>
      </x:c>
      <x:c r="I825" s="3" t="str">
        <x:v>PAYROLL</x:v>
      </x:c>
      <x:c r="J825" s="3" t="str">
        <x:v>MAP.ACTUAL.PAYROLL.U1.ENG.PAYROLL.ENG</x:v>
      </x:c>
      <x:c r="K825" s="3" t="str">
        <x:v>PPL.U1</x:v>
      </x:c>
      <x:c r="L825" s="3" t="str">
        <x:v>operating</x:v>
      </x:c>
      <x:c r="M825" s="3" t="str">
        <x:v>not_applicable</x:v>
      </x:c>
      <x:c r="N825" s="3" t="str">
        <x:v>not_applicable</x:v>
      </x:c>
      <x:c r="O825" s="3" t="str">
        <x:v>not_applicable</x:v>
      </x:c>
      <x:c r="P825" s="32" t="n">
        <x:v>0</x:v>
      </x:c>
      <x:c r="Q825" s="32" t="n">
        <x:v>144.9</x:v>
      </x:c>
      <x:c r="R825" s="24" t="n">
        <x:f>P825-Q825</x:f>
        <x:v>-144.9</x:v>
      </x:c>
      <x:c r="S825" s="18" t="n">
        <x:f>'D03_Accounts'!D11</x:f>
        <x:v>0</x:v>
      </x:c>
      <x:c r="T825" s="24" t="n">
        <x:f>R825*S825</x:f>
        <x:v>0</x:v>
      </x:c>
      <x:c r="U825" s="25" t="str">
        <x:f>'D03_Mappings'!E231</x:f>
        <x:v>cash</x:v>
      </x:c>
      <x:c r="V825" s="24" t="str">
        <x:f>IF(I825="",IF(U825="people","PAYROLL","UNMAPPED"),I825)</x:f>
        <x:v>PAYROLL</x:v>
      </x:c>
      <x:c r="W825" s="24" t="n">
        <x:f>IF(AND(G825="GL.CASH",L825="operating"),Q825,0)</x:f>
        <x:v>144.9</x:v>
      </x:c>
      <x:c r="X825" s="24" t="n">
        <x:f>IF(AND(G825="GL.CASH",L825="operating"),P825,0)</x:f>
        <x:v>0</x:v>
      </x:c>
      <x:c r="Y825" s="24" t="n">
        <x:f>IF(AND(G825="GL.CASH",L825="investing"),Q825-P825,0)</x:f>
        <x:v>0</x:v>
      </x:c>
      <x:c r="Z825" s="24" t="n">
        <x:f>IF(AND(G825="GL.CASH",L825="financing"),P825,0)</x:f>
        <x:v>0</x:v>
      </x:c>
      <x:c r="AA825" s="24" t="n">
        <x:f>IF(AND(G825="GL.CASH",L825="financing"),Q825,0)</x:f>
        <x:v>0</x:v>
      </x:c>
    </x:row>
    <x:row r="826" ht="25" customHeight="1">
      <x:c r="A826" s="3" t="str">
        <x:v>ACT/PAYROLL-M05-P08/13</x:v>
      </x:c>
      <x:c r="B826" s="3" t="str">
        <x:v>PAYROLL-M05-P08</x:v>
      </x:c>
      <x:c r="C826" s="16" t="n">
        <x:v>5</x:v>
      </x:c>
      <x:c r="D826" s="30" t="n">
        <x:v>46535</x:v>
      </x:c>
      <x:c r="E826" s="30" t="n">
        <x:v>46508</x:v>
      </x:c>
      <x:c r="F826" s="30" t="n">
        <x:v>46535</x:v>
      </x:c>
      <x:c r="G826" s="3" t="str">
        <x:v>GL.PEOPLE.U2</x:v>
      </x:c>
      <x:c r="H826" s="3" t="str">
        <x:v>ENG</x:v>
      </x:c>
      <x:c r="I826" s="3" t="str">
        <x:v>PAYROLL</x:v>
      </x:c>
      <x:c r="J826" s="3" t="str">
        <x:v>MAP.ACTUAL.PAYROLL.U2.ENG.PAYROLL.ENG</x:v>
      </x:c>
      <x:c r="K826" s="3" t="str">
        <x:v>PPL.U2</x:v>
      </x:c>
      <x:c r="L826" s="3" t="str">
        <x:v>operating</x:v>
      </x:c>
      <x:c r="M826" s="3" t="str">
        <x:v>recurring</x:v>
      </x:c>
      <x:c r="N826" s="3" t="str">
        <x:v>committed</x:v>
      </x:c>
      <x:c r="O826" s="3" t="str">
        <x:v>fixed</x:v>
      </x:c>
      <x:c r="P826" s="32" t="n">
        <x:v>30.36</x:v>
      </x:c>
      <x:c r="Q826" s="32" t="n">
        <x:v>0</x:v>
      </x:c>
      <x:c r="R826" s="24" t="n">
        <x:f>P826-Q826</x:f>
        <x:v>30.36</x:v>
      </x:c>
      <x:c r="S826" s="18" t="n">
        <x:f>'D03_Accounts'!D97</x:f>
        <x:v>1</x:v>
      </x:c>
      <x:c r="T826" s="24" t="n">
        <x:f>R826*S826</x:f>
        <x:v>30.36</x:v>
      </x:c>
      <x:c r="U826" s="25" t="str">
        <x:f>'D03_Mappings'!E240</x:f>
        <x:v>people</x:v>
      </x:c>
      <x:c r="V826" s="24" t="str">
        <x:f>IF(I826="",IF(U826="people","PAYROLL","UNMAPPED"),I826)</x:f>
        <x:v>PAYROLL</x:v>
      </x:c>
      <x:c r="W826" s="24" t="n">
        <x:f>IF(AND(G826="GL.CASH",L826="operating"),Q826,0)</x:f>
        <x:v>0</x:v>
      </x:c>
      <x:c r="X826" s="24" t="n">
        <x:f>IF(AND(G826="GL.CASH",L826="operating"),P826,0)</x:f>
        <x:v>0</x:v>
      </x:c>
      <x:c r="Y826" s="24" t="n">
        <x:f>IF(AND(G826="GL.CASH",L826="investing"),Q826-P826,0)</x:f>
        <x:v>0</x:v>
      </x:c>
      <x:c r="Z826" s="24" t="n">
        <x:f>IF(AND(G826="GL.CASH",L826="financing"),P826,0)</x:f>
        <x:v>0</x:v>
      </x:c>
      <x:c r="AA826" s="24" t="n">
        <x:f>IF(AND(G826="GL.CASH",L826="financing"),Q826,0)</x:f>
        <x:v>0</x:v>
      </x:c>
    </x:row>
    <x:row r="827" ht="25" customHeight="1">
      <x:c r="A827" s="3" t="str">
        <x:v>ACT/PAYROLL-M05-P08/14</x:v>
      </x:c>
      <x:c r="B827" s="3" t="str">
        <x:v>PAYROLL-M05-P08</x:v>
      </x:c>
      <x:c r="C827" s="16" t="n">
        <x:v>5</x:v>
      </x:c>
      <x:c r="D827" s="30" t="n">
        <x:v>46535</x:v>
      </x:c>
      <x:c r="E827" s="30" t="n">
        <x:v>46508</x:v>
      </x:c>
      <x:c r="F827" s="30" t="n">
        <x:v>46535</x:v>
      </x:c>
      <x:c r="G827" s="3" t="str">
        <x:v>GL.CASH</x:v>
      </x:c>
      <x:c r="H827" s="3" t="str">
        <x:v>ENG</x:v>
      </x:c>
      <x:c r="I827" s="3" t="str">
        <x:v>PAYROLL</x:v>
      </x:c>
      <x:c r="J827" s="3" t="str">
        <x:v>MAP.ACTUAL.PAYROLL.U2.ENG.PAYROLL.ENG</x:v>
      </x:c>
      <x:c r="K827" s="3" t="str">
        <x:v>PPL.U2</x:v>
      </x:c>
      <x:c r="L827" s="3" t="str">
        <x:v>operating</x:v>
      </x:c>
      <x:c r="M827" s="3" t="str">
        <x:v>not_applicable</x:v>
      </x:c>
      <x:c r="N827" s="3" t="str">
        <x:v>not_applicable</x:v>
      </x:c>
      <x:c r="O827" s="3" t="str">
        <x:v>not_applicable</x:v>
      </x:c>
      <x:c r="P827" s="32" t="n">
        <x:v>0</x:v>
      </x:c>
      <x:c r="Q827" s="32" t="n">
        <x:v>30.36</x:v>
      </x:c>
      <x:c r="R827" s="24" t="n">
        <x:f>P827-Q827</x:f>
        <x:v>-30.36</x:v>
      </x:c>
      <x:c r="S827" s="18" t="n">
        <x:f>'D03_Accounts'!D11</x:f>
        <x:v>0</x:v>
      </x:c>
      <x:c r="T827" s="24" t="n">
        <x:f>R827*S827</x:f>
        <x:v>0</x:v>
      </x:c>
      <x:c r="U827" s="25" t="str">
        <x:f>'D03_Mappings'!E241</x:f>
        <x:v>cash</x:v>
      </x:c>
      <x:c r="V827" s="24" t="str">
        <x:f>IF(I827="",IF(U827="people","PAYROLL","UNMAPPED"),I827)</x:f>
        <x:v>PAYROLL</x:v>
      </x:c>
      <x:c r="W827" s="24" t="n">
        <x:f>IF(AND(G827="GL.CASH",L827="operating"),Q827,0)</x:f>
        <x:v>30.36</x:v>
      </x:c>
      <x:c r="X827" s="24" t="n">
        <x:f>IF(AND(G827="GL.CASH",L827="operating"),P827,0)</x:f>
        <x:v>0</x:v>
      </x:c>
      <x:c r="Y827" s="24" t="n">
        <x:f>IF(AND(G827="GL.CASH",L827="investing"),Q827-P827,0)</x:f>
        <x:v>0</x:v>
      </x:c>
      <x:c r="Z827" s="24" t="n">
        <x:f>IF(AND(G827="GL.CASH",L827="financing"),P827,0)</x:f>
        <x:v>0</x:v>
      </x:c>
      <x:c r="AA827" s="24" t="n">
        <x:f>IF(AND(G827="GL.CASH",L827="financing"),Q827,0)</x:f>
        <x:v>0</x:v>
      </x:c>
    </x:row>
    <x:row r="828" ht="25" customHeight="1">
      <x:c r="A828" s="3" t="str">
        <x:v>ACT/PAYROLL-M05-P08/15</x:v>
      </x:c>
      <x:c r="B828" s="3" t="str">
        <x:v>PAYROLL-M05-P08</x:v>
      </x:c>
      <x:c r="C828" s="16" t="n">
        <x:v>5</x:v>
      </x:c>
      <x:c r="D828" s="30" t="n">
        <x:v>46535</x:v>
      </x:c>
      <x:c r="E828" s="30" t="n">
        <x:v>46508</x:v>
      </x:c>
      <x:c r="F828" s="30" t="n">
        <x:v>46535</x:v>
      </x:c>
      <x:c r="G828" s="3" t="str">
        <x:v>GL.PEOPLE.INSOLV</x:v>
      </x:c>
      <x:c r="H828" s="3" t="str">
        <x:v>ENG</x:v>
      </x:c>
      <x:c r="I828" s="3" t="str">
        <x:v>PAYROLL</x:v>
      </x:c>
      <x:c r="J828" s="3" t="str">
        <x:v>MAP.ACTUAL.PAYROLL.INSOLV.ENG.PAYROLL.ENG</x:v>
      </x:c>
      <x:c r="K828" s="3" t="str">
        <x:v>PPL.INSOLV</x:v>
      </x:c>
      <x:c r="L828" s="3" t="str">
        <x:v>operating</x:v>
      </x:c>
      <x:c r="M828" s="3" t="str">
        <x:v>recurring</x:v>
      </x:c>
      <x:c r="N828" s="3" t="str">
        <x:v>committed</x:v>
      </x:c>
      <x:c r="O828" s="3" t="str">
        <x:v>fixed</x:v>
      </x:c>
      <x:c r="P828" s="32" t="n">
        <x:v>10.35</x:v>
      </x:c>
      <x:c r="Q828" s="32" t="n">
        <x:v>0</x:v>
      </x:c>
      <x:c r="R828" s="24" t="n">
        <x:f>P828-Q828</x:f>
        <x:v>10.35</x:v>
      </x:c>
      <x:c r="S828" s="18" t="n">
        <x:f>'D03_Accounts'!D98</x:f>
        <x:v>1</x:v>
      </x:c>
      <x:c r="T828" s="24" t="n">
        <x:f>R828*S828</x:f>
        <x:v>10.35</x:v>
      </x:c>
      <x:c r="U828" s="25" t="str">
        <x:f>'D03_Mappings'!E180</x:f>
        <x:v>people</x:v>
      </x:c>
      <x:c r="V828" s="24" t="str">
        <x:f>IF(I828="",IF(U828="people","PAYROLL","UNMAPPED"),I828)</x:f>
        <x:v>PAYROLL</x:v>
      </x:c>
      <x:c r="W828" s="24" t="n">
        <x:f>IF(AND(G828="GL.CASH",L828="operating"),Q828,0)</x:f>
        <x:v>0</x:v>
      </x:c>
      <x:c r="X828" s="24" t="n">
        <x:f>IF(AND(G828="GL.CASH",L828="operating"),P828,0)</x:f>
        <x:v>0</x:v>
      </x:c>
      <x:c r="Y828" s="24" t="n">
        <x:f>IF(AND(G828="GL.CASH",L828="investing"),Q828-P828,0)</x:f>
        <x:v>0</x:v>
      </x:c>
      <x:c r="Z828" s="24" t="n">
        <x:f>IF(AND(G828="GL.CASH",L828="financing"),P828,0)</x:f>
        <x:v>0</x:v>
      </x:c>
      <x:c r="AA828" s="24" t="n">
        <x:f>IF(AND(G828="GL.CASH",L828="financing"),Q828,0)</x:f>
        <x:v>0</x:v>
      </x:c>
    </x:row>
    <x:row r="829" ht="25" customHeight="1">
      <x:c r="A829" s="3" t="str">
        <x:v>ACT/PAYROLL-M05-P08/16</x:v>
      </x:c>
      <x:c r="B829" s="3" t="str">
        <x:v>PAYROLL-M05-P08</x:v>
      </x:c>
      <x:c r="C829" s="16" t="n">
        <x:v>5</x:v>
      </x:c>
      <x:c r="D829" s="30" t="n">
        <x:v>46535</x:v>
      </x:c>
      <x:c r="E829" s="30" t="n">
        <x:v>46508</x:v>
      </x:c>
      <x:c r="F829" s="30" t="n">
        <x:v>46535</x:v>
      </x:c>
      <x:c r="G829" s="3" t="str">
        <x:v>GL.CASH</x:v>
      </x:c>
      <x:c r="H829" s="3" t="str">
        <x:v>ENG</x:v>
      </x:c>
      <x:c r="I829" s="3" t="str">
        <x:v>PAYROLL</x:v>
      </x:c>
      <x:c r="J829" s="3" t="str">
        <x:v>MAP.ACTUAL.PAYROLL.INSOLV.ENG.PAYROLL.ENG</x:v>
      </x:c>
      <x:c r="K829" s="3" t="str">
        <x:v>PPL.INSOLV</x:v>
      </x:c>
      <x:c r="L829" s="3" t="str">
        <x:v>operating</x:v>
      </x:c>
      <x:c r="M829" s="3" t="str">
        <x:v>not_applicable</x:v>
      </x:c>
      <x:c r="N829" s="3" t="str">
        <x:v>not_applicable</x:v>
      </x:c>
      <x:c r="O829" s="3" t="str">
        <x:v>not_applicable</x:v>
      </x:c>
      <x:c r="P829" s="32" t="n">
        <x:v>0</x:v>
      </x:c>
      <x:c r="Q829" s="32" t="n">
        <x:v>10.35</x:v>
      </x:c>
      <x:c r="R829" s="24" t="n">
        <x:f>P829-Q829</x:f>
        <x:v>-10.35</x:v>
      </x:c>
      <x:c r="S829" s="18" t="n">
        <x:f>'D03_Accounts'!D11</x:f>
        <x:v>0</x:v>
      </x:c>
      <x:c r="T829" s="24" t="n">
        <x:f>R829*S829</x:f>
        <x:v>0</x:v>
      </x:c>
      <x:c r="U829" s="25" t="str">
        <x:f>'D03_Mappings'!E181</x:f>
        <x:v>cash</x:v>
      </x:c>
      <x:c r="V829" s="24" t="str">
        <x:f>IF(I829="",IF(U829="people","PAYROLL","UNMAPPED"),I829)</x:f>
        <x:v>PAYROLL</x:v>
      </x:c>
      <x:c r="W829" s="24" t="n">
        <x:f>IF(AND(G829="GL.CASH",L829="operating"),Q829,0)</x:f>
        <x:v>10.35</x:v>
      </x:c>
      <x:c r="X829" s="24" t="n">
        <x:f>IF(AND(G829="GL.CASH",L829="operating"),P829,0)</x:f>
        <x:v>0</x:v>
      </x:c>
      <x:c r="Y829" s="24" t="n">
        <x:f>IF(AND(G829="GL.CASH",L829="investing"),Q829-P829,0)</x:f>
        <x:v>0</x:v>
      </x:c>
      <x:c r="Z829" s="24" t="n">
        <x:f>IF(AND(G829="GL.CASH",L829="financing"),P829,0)</x:f>
        <x:v>0</x:v>
      </x:c>
      <x:c r="AA829" s="24" t="n">
        <x:f>IF(AND(G829="GL.CASH",L829="financing"),Q829,0)</x:f>
        <x:v>0</x:v>
      </x:c>
    </x:row>
    <x:row r="830" ht="25" customHeight="1">
      <x:c r="A830" s="3" t="str">
        <x:v>ACT/PAYROLL-M05-P08/17</x:v>
      </x:c>
      <x:c r="B830" s="3" t="str">
        <x:v>PAYROLL-M05-P08</x:v>
      </x:c>
      <x:c r="C830" s="16" t="n">
        <x:v>5</x:v>
      </x:c>
      <x:c r="D830" s="30" t="n">
        <x:v>46535</x:v>
      </x:c>
      <x:c r="E830" s="30" t="n">
        <x:v>46508</x:v>
      </x:c>
      <x:c r="F830" s="30" t="n">
        <x:v>46535</x:v>
      </x:c>
      <x:c r="G830" s="3" t="str">
        <x:v>GL.PEOPLE.BG</x:v>
      </x:c>
      <x:c r="H830" s="3" t="str">
        <x:v>ENG</x:v>
      </x:c>
      <x:c r="I830" s="3" t="str">
        <x:v>PAYROLL</x:v>
      </x:c>
      <x:c r="J830" s="3" t="str">
        <x:v>MAP.ACTUAL.PAYROLL.BG.ENG.PAYROLL.ENG</x:v>
      </x:c>
      <x:c r="K830" s="3" t="str">
        <x:v>PPL.BG</x:v>
      </x:c>
      <x:c r="L830" s="3" t="str">
        <x:v>operating</x:v>
      </x:c>
      <x:c r="M830" s="3" t="str">
        <x:v>recurring</x:v>
      </x:c>
      <x:c r="N830" s="3" t="str">
        <x:v>committed</x:v>
      </x:c>
      <x:c r="O830" s="3" t="str">
        <x:v>fixed</x:v>
      </x:c>
      <x:c r="P830" s="32" t="n">
        <x:v>20.7</x:v>
      </x:c>
      <x:c r="Q830" s="32" t="n">
        <x:v>0</x:v>
      </x:c>
      <x:c r="R830" s="24" t="n">
        <x:f>P830-Q830</x:f>
        <x:v>20.7</x:v>
      </x:c>
      <x:c r="S830" s="18" t="n">
        <x:f>'D03_Accounts'!D99</x:f>
        <x:v>1</x:v>
      </x:c>
      <x:c r="T830" s="24" t="n">
        <x:f>R830*S830</x:f>
        <x:v>20.7</x:v>
      </x:c>
      <x:c r="U830" s="25" t="str">
        <x:f>'D03_Mappings'!E170</x:f>
        <x:v>people</x:v>
      </x:c>
      <x:c r="V830" s="24" t="str">
        <x:f>IF(I830="",IF(U830="people","PAYROLL","UNMAPPED"),I830)</x:f>
        <x:v>PAYROLL</x:v>
      </x:c>
      <x:c r="W830" s="24" t="n">
        <x:f>IF(AND(G830="GL.CASH",L830="operating"),Q830,0)</x:f>
        <x:v>0</x:v>
      </x:c>
      <x:c r="X830" s="24" t="n">
        <x:f>IF(AND(G830="GL.CASH",L830="operating"),P830,0)</x:f>
        <x:v>0</x:v>
      </x:c>
      <x:c r="Y830" s="24" t="n">
        <x:f>IF(AND(G830="GL.CASH",L830="investing"),Q830-P830,0)</x:f>
        <x:v>0</x:v>
      </x:c>
      <x:c r="Z830" s="24" t="n">
        <x:f>IF(AND(G830="GL.CASH",L830="financing"),P830,0)</x:f>
        <x:v>0</x:v>
      </x:c>
      <x:c r="AA830" s="24" t="n">
        <x:f>IF(AND(G830="GL.CASH",L830="financing"),Q830,0)</x:f>
        <x:v>0</x:v>
      </x:c>
    </x:row>
    <x:row r="831" ht="25" customHeight="1">
      <x:c r="A831" s="3" t="str">
        <x:v>ACT/PAYROLL-M05-P08/18</x:v>
      </x:c>
      <x:c r="B831" s="3" t="str">
        <x:v>PAYROLL-M05-P08</x:v>
      </x:c>
      <x:c r="C831" s="16" t="n">
        <x:v>5</x:v>
      </x:c>
      <x:c r="D831" s="30" t="n">
        <x:v>46535</x:v>
      </x:c>
      <x:c r="E831" s="30" t="n">
        <x:v>46508</x:v>
      </x:c>
      <x:c r="F831" s="30" t="n">
        <x:v>46535</x:v>
      </x:c>
      <x:c r="G831" s="3" t="str">
        <x:v>GL.CASH</x:v>
      </x:c>
      <x:c r="H831" s="3" t="str">
        <x:v>ENG</x:v>
      </x:c>
      <x:c r="I831" s="3" t="str">
        <x:v>PAYROLL</x:v>
      </x:c>
      <x:c r="J831" s="3" t="str">
        <x:v>MAP.ACTUAL.PAYROLL.BG.ENG.PAYROLL.ENG</x:v>
      </x:c>
      <x:c r="K831" s="3" t="str">
        <x:v>PPL.BG</x:v>
      </x:c>
      <x:c r="L831" s="3" t="str">
        <x:v>operating</x:v>
      </x:c>
      <x:c r="M831" s="3" t="str">
        <x:v>not_applicable</x:v>
      </x:c>
      <x:c r="N831" s="3" t="str">
        <x:v>not_applicable</x:v>
      </x:c>
      <x:c r="O831" s="3" t="str">
        <x:v>not_applicable</x:v>
      </x:c>
      <x:c r="P831" s="32" t="n">
        <x:v>0</x:v>
      </x:c>
      <x:c r="Q831" s="32" t="n">
        <x:v>20.7</x:v>
      </x:c>
      <x:c r="R831" s="24" t="n">
        <x:f>P831-Q831</x:f>
        <x:v>-20.7</x:v>
      </x:c>
      <x:c r="S831" s="18" t="n">
        <x:f>'D03_Accounts'!D11</x:f>
        <x:v>0</x:v>
      </x:c>
      <x:c r="T831" s="24" t="n">
        <x:f>R831*S831</x:f>
        <x:v>0</x:v>
      </x:c>
      <x:c r="U831" s="25" t="str">
        <x:f>'D03_Mappings'!E171</x:f>
        <x:v>cash</x:v>
      </x:c>
      <x:c r="V831" s="24" t="str">
        <x:f>IF(I831="",IF(U831="people","PAYROLL","UNMAPPED"),I831)</x:f>
        <x:v>PAYROLL</x:v>
      </x:c>
      <x:c r="W831" s="24" t="n">
        <x:f>IF(AND(G831="GL.CASH",L831="operating"),Q831,0)</x:f>
        <x:v>20.7</x:v>
      </x:c>
      <x:c r="X831" s="24" t="n">
        <x:f>IF(AND(G831="GL.CASH",L831="operating"),P831,0)</x:f>
        <x:v>0</x:v>
      </x:c>
      <x:c r="Y831" s="24" t="n">
        <x:f>IF(AND(G831="GL.CASH",L831="investing"),Q831-P831,0)</x:f>
        <x:v>0</x:v>
      </x:c>
      <x:c r="Z831" s="24" t="n">
        <x:f>IF(AND(G831="GL.CASH",L831="financing"),P831,0)</x:f>
        <x:v>0</x:v>
      </x:c>
      <x:c r="AA831" s="24" t="n">
        <x:f>IF(AND(G831="GL.CASH",L831="financing"),Q831,0)</x:f>
        <x:v>0</x:v>
      </x:c>
    </x:row>
    <x:row r="832" ht="25" customHeight="1">
      <x:c r="A832" s="3" t="str">
        <x:v>ACT/BANK-FEE-M05/1</x:v>
      </x:c>
      <x:c r="B832" s="3" t="str">
        <x:v>BANK-FEE-M05</x:v>
      </x:c>
      <x:c r="C832" s="16" t="n">
        <x:v>5</x:v>
      </x:c>
      <x:c r="D832" s="30" t="n">
        <x:v>46538</x:v>
      </x:c>
      <x:c r="E832" s="30" t="n">
        <x:v>46538</x:v>
      </x:c>
      <x:c r="F832" s="30" t="n">
        <x:v>46538</x:v>
      </x:c>
      <x:c r="G832" s="3" t="str">
        <x:v>GL.OPEX.OPX.MISC</x:v>
      </x:c>
      <x:c r="H832" s="3" t="str">
        <x:v>FIN</x:v>
      </x:c>
      <x:c r="I832" s="3" t="str">
        <x:v>V.BANK</x:v>
      </x:c>
      <x:c r="J832" s="3" t="str">
        <x:v>MAP.ACTUAL.BANK_FEES</x:v>
      </x:c>
      <x:c r="K832" s="3" t="str">
        <x:v>OPX.MISC</x:v>
      </x:c>
      <x:c r="L832" s="3" t="str">
        <x:v>operating</x:v>
      </x:c>
      <x:c r="M832" s="3" t="str">
        <x:v>recurring</x:v>
      </x:c>
      <x:c r="N832" s="3" t="str">
        <x:v>committed</x:v>
      </x:c>
      <x:c r="O832" s="3" t="str">
        <x:v>fixed</x:v>
      </x:c>
      <x:c r="P832" s="32" t="n">
        <x:v>33.4</x:v>
      </x:c>
      <x:c r="Q832" s="32" t="n">
        <x:v>0</x:v>
      </x:c>
      <x:c r="R832" s="24" t="n">
        <x:f>P832-Q832</x:f>
        <x:v>33.4</x:v>
      </x:c>
      <x:c r="S832" s="18" t="n">
        <x:f>'D03_Accounts'!D63</x:f>
        <x:v>1</x:v>
      </x:c>
      <x:c r="T832" s="24" t="n">
        <x:f>R832*S832</x:f>
        <x:v>33.4</x:v>
      </x:c>
      <x:c r="U832" s="25" t="str">
        <x:f>'D03_Mappings'!E11</x:f>
        <x:v>operating_expense</x:v>
      </x:c>
      <x:c r="V832" s="24" t="str">
        <x:f>IF(I832="",IF(U832="people","PAYROLL","UNMAPPED"),I832)</x:f>
        <x:v>V.BANK</x:v>
      </x:c>
      <x:c r="W832" s="24" t="n">
        <x:f>IF(AND(G832="GL.CASH",L832="operating"),Q832,0)</x:f>
        <x:v>0</x:v>
      </x:c>
      <x:c r="X832" s="24" t="n">
        <x:f>IF(AND(G832="GL.CASH",L832="operating"),P832,0)</x:f>
        <x:v>0</x:v>
      </x:c>
      <x:c r="Y832" s="24" t="n">
        <x:f>IF(AND(G832="GL.CASH",L832="investing"),Q832-P832,0)</x:f>
        <x:v>0</x:v>
      </x:c>
      <x:c r="Z832" s="24" t="n">
        <x:f>IF(AND(G832="GL.CASH",L832="financing"),P832,0)</x:f>
        <x:v>0</x:v>
      </x:c>
      <x:c r="AA832" s="24" t="n">
        <x:f>IF(AND(G832="GL.CASH",L832="financing"),Q832,0)</x:f>
        <x:v>0</x:v>
      </x:c>
    </x:row>
    <x:row r="833" ht="25" customHeight="1">
      <x:c r="A833" s="3" t="str">
        <x:v>ACT/BANK-FEE-M05/2</x:v>
      </x:c>
      <x:c r="B833" s="3" t="str">
        <x:v>BANK-FEE-M05</x:v>
      </x:c>
      <x:c r="C833" s="16" t="n">
        <x:v>5</x:v>
      </x:c>
      <x:c r="D833" s="30" t="n">
        <x:v>46538</x:v>
      </x:c>
      <x:c r="E833" s="30" t="n">
        <x:v>46538</x:v>
      </x:c>
      <x:c r="F833" s="30" t="n">
        <x:v>46538</x:v>
      </x:c>
      <x:c r="G833" s="3" t="str">
        <x:v>GL.CASH</x:v>
      </x:c>
      <x:c r="H833" s="3" t="str">
        <x:v>FIN</x:v>
      </x:c>
      <x:c r="I833" s="3" t="str">
        <x:v>V.BANK</x:v>
      </x:c>
      <x:c r="J833" s="3" t="str">
        <x:v>MAP.ACTUAL.BANK_FEES</x:v>
      </x:c>
      <x:c r="K833" s="3" t="str">
        <x:v>OPX.MISC</x:v>
      </x:c>
      <x:c r="L833" s="3" t="str">
        <x:v>operating</x:v>
      </x:c>
      <x:c r="M833" s="3" t="str">
        <x:v>not_applicable</x:v>
      </x:c>
      <x:c r="N833" s="3" t="str">
        <x:v>not_applicable</x:v>
      </x:c>
      <x:c r="O833" s="3" t="str">
        <x:v>not_applicable</x:v>
      </x:c>
      <x:c r="P833" s="32" t="n">
        <x:v>0</x:v>
      </x:c>
      <x:c r="Q833" s="32" t="n">
        <x:v>33.4</x:v>
      </x:c>
      <x:c r="R833" s="24" t="n">
        <x:f>P833-Q833</x:f>
        <x:v>-33.4</x:v>
      </x:c>
      <x:c r="S833" s="18" t="n">
        <x:f>'D03_Accounts'!D11</x:f>
        <x:v>0</x:v>
      </x:c>
      <x:c r="T833" s="24" t="n">
        <x:f>R833*S833</x:f>
        <x:v>0</x:v>
      </x:c>
      <x:c r="U833" s="25" t="str">
        <x:f>'D03_Mappings'!E12</x:f>
        <x:v>cash</x:v>
      </x:c>
      <x:c r="V833" s="24" t="str">
        <x:f>IF(I833="",IF(U833="people","PAYROLL","UNMAPPED"),I833)</x:f>
        <x:v>V.BANK</x:v>
      </x:c>
      <x:c r="W833" s="24" t="n">
        <x:f>IF(AND(G833="GL.CASH",L833="operating"),Q833,0)</x:f>
        <x:v>33.4</x:v>
      </x:c>
      <x:c r="X833" s="24" t="n">
        <x:f>IF(AND(G833="GL.CASH",L833="operating"),P833,0)</x:f>
        <x:v>0</x:v>
      </x:c>
      <x:c r="Y833" s="24" t="n">
        <x:f>IF(AND(G833="GL.CASH",L833="investing"),Q833-P833,0)</x:f>
        <x:v>0</x:v>
      </x:c>
      <x:c r="Z833" s="24" t="n">
        <x:f>IF(AND(G833="GL.CASH",L833="financing"),P833,0)</x:f>
        <x:v>0</x:v>
      </x:c>
      <x:c r="AA833" s="24" t="n">
        <x:f>IF(AND(G833="GL.CASH",L833="financing"),Q833,0)</x:f>
        <x:v>0</x:v>
      </x:c>
    </x:row>
    <x:row r="834" ht="25" customHeight="1">
      <x:c r="A834" s="3" t="str">
        <x:v>ACT/DEP-IT.P01.01-M05/1</x:v>
      </x:c>
      <x:c r="B834" s="3" t="str">
        <x:v>DEP-IT.P01.01-M05</x:v>
      </x:c>
      <x:c r="C834" s="16" t="n">
        <x:v>5</x:v>
      </x:c>
      <x:c r="D834" s="30" t="n">
        <x:v>46538</x:v>
      </x:c>
      <x:c r="E834" s="30" t="n">
        <x:v>46508</x:v>
      </x:c>
      <x:c r="F834" s="30"/>
      <x:c r="G834" s="3" t="str">
        <x:v>GL.DEPR.IT</x:v>
      </x:c>
      <x:c r="H834" s="3" t="str">
        <x:v>MGMT</x:v>
      </x:c>
      <x:c r="I834" s="3" t="str">
        <x:v>V.EQUIPMENT</x:v>
      </x:c>
      <x:c r="J834" s="3" t="str">
        <x:v>MAP.ACTUAL.DEPR.IT.MGMT.V.EQUIPMENT.MGMT</x:v>
      </x:c>
      <x:c r="K834" s="3" t="str">
        <x:v>CAP.DEPRECIATION</x:v>
      </x:c>
      <x:c r="L834" s="3" t="str">
        <x:v>noncash</x:v>
      </x:c>
      <x:c r="M834" s="3" t="str">
        <x:v>recurring</x:v>
      </x:c>
      <x:c r="N834" s="3" t="str">
        <x:v>committed</x:v>
      </x:c>
      <x:c r="O834" s="3" t="str">
        <x:v>fixed</x:v>
      </x:c>
      <x:c r="P834" s="32" t="n">
        <x:v>69.44</x:v>
      </x:c>
      <x:c r="Q834" s="32" t="n">
        <x:v>0</x:v>
      </x:c>
      <x:c r="R834" s="24" t="n">
        <x:f>P834-Q834</x:f>
        <x:v>69.44</x:v>
      </x:c>
      <x:c r="S834" s="18" t="n">
        <x:f>'D03_Accounts'!D100</x:f>
        <x:v>1</x:v>
      </x:c>
      <x:c r="T834" s="24" t="n">
        <x:f>R834*S834</x:f>
        <x:v>69.44</x:v>
      </x:c>
      <x:c r="U834" s="25" t="str">
        <x:f>'D03_Mappings'!E145</x:f>
        <x:v>depreciation</x:v>
      </x:c>
      <x:c r="V834" s="24" t="str">
        <x:f>IF(I834="",IF(U834="people","PAYROLL","UNMAPPED"),I834)</x:f>
        <x:v>V.EQUIPMENT</x:v>
      </x:c>
      <x:c r="W834" s="24" t="n">
        <x:f>IF(AND(G834="GL.CASH",L834="operating"),Q834,0)</x:f>
        <x:v>0</x:v>
      </x:c>
      <x:c r="X834" s="24" t="n">
        <x:f>IF(AND(G834="GL.CASH",L834="operating"),P834,0)</x:f>
        <x:v>0</x:v>
      </x:c>
      <x:c r="Y834" s="24" t="n">
        <x:f>IF(AND(G834="GL.CASH",L834="investing"),Q834-P834,0)</x:f>
        <x:v>0</x:v>
      </x:c>
      <x:c r="Z834" s="24" t="n">
        <x:f>IF(AND(G834="GL.CASH",L834="financing"),P834,0)</x:f>
        <x:v>0</x:v>
      </x:c>
      <x:c r="AA834" s="24" t="n">
        <x:f>IF(AND(G834="GL.CASH",L834="financing"),Q834,0)</x:f>
        <x:v>0</x:v>
      </x:c>
    </x:row>
    <x:row r="835" ht="25" customHeight="1">
      <x:c r="A835" s="3" t="str">
        <x:v>ACT/DEP-IT.P01.01-M05/2</x:v>
      </x:c>
      <x:c r="B835" s="3" t="str">
        <x:v>DEP-IT.P01.01-M05</x:v>
      </x:c>
      <x:c r="C835" s="16" t="n">
        <x:v>5</x:v>
      </x:c>
      <x:c r="D835" s="30" t="n">
        <x:v>46538</x:v>
      </x:c>
      <x:c r="E835" s="30" t="n">
        <x:v>46508</x:v>
      </x:c>
      <x:c r="F835" s="30"/>
      <x:c r="G835" s="3" t="str">
        <x:v>GL.ACCDEP.IT</x:v>
      </x:c>
      <x:c r="H835" s="3" t="str">
        <x:v>MGMT</x:v>
      </x:c>
      <x:c r="I835" s="3" t="str">
        <x:v>V.EQUIPMENT</x:v>
      </x:c>
      <x:c r="J835" s="3" t="str">
        <x:v>MAP.ACTUAL.DEPR.IT.MGMT.V.EQUIPMENT.MGMT</x:v>
      </x:c>
      <x:c r="K835" s="3" t="str">
        <x:v>CAP.DEPRECIATION</x:v>
      </x:c>
      <x:c r="L835" s="3" t="str">
        <x:v>noncash</x:v>
      </x:c>
      <x:c r="M835" s="3" t="str">
        <x:v>not_applicable</x:v>
      </x:c>
      <x:c r="N835" s="3" t="str">
        <x:v>not_applicable</x:v>
      </x:c>
      <x:c r="O835" s="3" t="str">
        <x:v>not_applicable</x:v>
      </x:c>
      <x:c r="P835" s="32" t="n">
        <x:v>0</x:v>
      </x:c>
      <x:c r="Q835" s="32" t="n">
        <x:v>69.44</x:v>
      </x:c>
      <x:c r="R835" s="24" t="n">
        <x:f>P835-Q835</x:f>
        <x:v>-69.44</x:v>
      </x:c>
      <x:c r="S835" s="18" t="n">
        <x:f>'D03_Accounts'!D21</x:f>
        <x:v>0</x:v>
      </x:c>
      <x:c r="T835" s="24" t="n">
        <x:f>R835*S835</x:f>
        <x:v>0</x:v>
      </x:c>
      <x:c r="U835" s="25" t="str">
        <x:f>'D03_Mappings'!E146</x:f>
        <x:v>acc_dep</x:v>
      </x:c>
      <x:c r="V835" s="24" t="str">
        <x:f>IF(I835="",IF(U835="people","PAYROLL","UNMAPPED"),I835)</x:f>
        <x:v>V.EQUIPMENT</x:v>
      </x:c>
      <x:c r="W835" s="24" t="n">
        <x:f>IF(AND(G835="GL.CASH",L835="operating"),Q835,0)</x:f>
        <x:v>0</x:v>
      </x:c>
      <x:c r="X835" s="24" t="n">
        <x:f>IF(AND(G835="GL.CASH",L835="operating"),P835,0)</x:f>
        <x:v>0</x:v>
      </x:c>
      <x:c r="Y835" s="24" t="n">
        <x:f>IF(AND(G835="GL.CASH",L835="investing"),Q835-P835,0)</x:f>
        <x:v>0</x:v>
      </x:c>
      <x:c r="Z835" s="24" t="n">
        <x:f>IF(AND(G835="GL.CASH",L835="financing"),P835,0)</x:f>
        <x:v>0</x:v>
      </x:c>
      <x:c r="AA835" s="24" t="n">
        <x:f>IF(AND(G835="GL.CASH",L835="financing"),Q835,0)</x:f>
        <x:v>0</x:v>
      </x:c>
    </x:row>
    <x:row r="836" ht="25" customHeight="1">
      <x:c r="A836" s="3" t="str">
        <x:v>ACT/DEP-IT.P02.01-M05/1</x:v>
      </x:c>
      <x:c r="B836" s="3" t="str">
        <x:v>DEP-IT.P02.01-M05</x:v>
      </x:c>
      <x:c r="C836" s="16" t="n">
        <x:v>5</x:v>
      </x:c>
      <x:c r="D836" s="30" t="n">
        <x:v>46538</x:v>
      </x:c>
      <x:c r="E836" s="30" t="n">
        <x:v>46508</x:v>
      </x:c>
      <x:c r="F836" s="30"/>
      <x:c r="G836" s="3" t="str">
        <x:v>GL.DEPR.IT</x:v>
      </x:c>
      <x:c r="H836" s="3" t="str">
        <x:v>ENG</x:v>
      </x:c>
      <x:c r="I836" s="3" t="str">
        <x:v>V.EQUIPMENT</x:v>
      </x:c>
      <x:c r="J836" s="3" t="str">
        <x:v>MAP.ACTUAL.DEPR.IT.ENG.V.EQUIPMENT.ENG</x:v>
      </x:c>
      <x:c r="K836" s="3" t="str">
        <x:v>CAP.DEPRECIATION</x:v>
      </x:c>
      <x:c r="L836" s="3" t="str">
        <x:v>noncash</x:v>
      </x:c>
      <x:c r="M836" s="3" t="str">
        <x:v>recurring</x:v>
      </x:c>
      <x:c r="N836" s="3" t="str">
        <x:v>committed</x:v>
      </x:c>
      <x:c r="O836" s="3" t="str">
        <x:v>fixed</x:v>
      </x:c>
      <x:c r="P836" s="32" t="n">
        <x:v>69.44</x:v>
      </x:c>
      <x:c r="Q836" s="32" t="n">
        <x:v>0</x:v>
      </x:c>
      <x:c r="R836" s="24" t="n">
        <x:f>P836-Q836</x:f>
        <x:v>69.44</x:v>
      </x:c>
      <x:c r="S836" s="18" t="n">
        <x:f>'D03_Accounts'!D100</x:f>
        <x:v>1</x:v>
      </x:c>
      <x:c r="T836" s="24" t="n">
        <x:f>R836*S836</x:f>
        <x:v>69.44</x:v>
      </x:c>
      <x:c r="U836" s="25" t="str">
        <x:f>'D03_Mappings'!E143</x:f>
        <x:v>depreciation</x:v>
      </x:c>
      <x:c r="V836" s="24" t="str">
        <x:f>IF(I836="",IF(U836="people","PAYROLL","UNMAPPED"),I836)</x:f>
        <x:v>V.EQUIPMENT</x:v>
      </x:c>
      <x:c r="W836" s="24" t="n">
        <x:f>IF(AND(G836="GL.CASH",L836="operating"),Q836,0)</x:f>
        <x:v>0</x:v>
      </x:c>
      <x:c r="X836" s="24" t="n">
        <x:f>IF(AND(G836="GL.CASH",L836="operating"),P836,0)</x:f>
        <x:v>0</x:v>
      </x:c>
      <x:c r="Y836" s="24" t="n">
        <x:f>IF(AND(G836="GL.CASH",L836="investing"),Q836-P836,0)</x:f>
        <x:v>0</x:v>
      </x:c>
      <x:c r="Z836" s="24" t="n">
        <x:f>IF(AND(G836="GL.CASH",L836="financing"),P836,0)</x:f>
        <x:v>0</x:v>
      </x:c>
      <x:c r="AA836" s="24" t="n">
        <x:f>IF(AND(G836="GL.CASH",L836="financing"),Q836,0)</x:f>
        <x:v>0</x:v>
      </x:c>
    </x:row>
    <x:row r="837" ht="25" customHeight="1">
      <x:c r="A837" s="3" t="str">
        <x:v>ACT/DEP-IT.P02.01-M05/2</x:v>
      </x:c>
      <x:c r="B837" s="3" t="str">
        <x:v>DEP-IT.P02.01-M05</x:v>
      </x:c>
      <x:c r="C837" s="16" t="n">
        <x:v>5</x:v>
      </x:c>
      <x:c r="D837" s="30" t="n">
        <x:v>46538</x:v>
      </x:c>
      <x:c r="E837" s="30" t="n">
        <x:v>46508</x:v>
      </x:c>
      <x:c r="F837" s="30"/>
      <x:c r="G837" s="3" t="str">
        <x:v>GL.ACCDEP.IT</x:v>
      </x:c>
      <x:c r="H837" s="3" t="str">
        <x:v>ENG</x:v>
      </x:c>
      <x:c r="I837" s="3" t="str">
        <x:v>V.EQUIPMENT</x:v>
      </x:c>
      <x:c r="J837" s="3" t="str">
        <x:v>MAP.ACTUAL.DEPR.IT.ENG.V.EQUIPMENT.ENG</x:v>
      </x:c>
      <x:c r="K837" s="3" t="str">
        <x:v>CAP.DEPRECIATION</x:v>
      </x:c>
      <x:c r="L837" s="3" t="str">
        <x:v>noncash</x:v>
      </x:c>
      <x:c r="M837" s="3" t="str">
        <x:v>not_applicable</x:v>
      </x:c>
      <x:c r="N837" s="3" t="str">
        <x:v>not_applicable</x:v>
      </x:c>
      <x:c r="O837" s="3" t="str">
        <x:v>not_applicable</x:v>
      </x:c>
      <x:c r="P837" s="32" t="n">
        <x:v>0</x:v>
      </x:c>
      <x:c r="Q837" s="32" t="n">
        <x:v>69.44</x:v>
      </x:c>
      <x:c r="R837" s="24" t="n">
        <x:f>P837-Q837</x:f>
        <x:v>-69.44</x:v>
      </x:c>
      <x:c r="S837" s="18" t="n">
        <x:f>'D03_Accounts'!D21</x:f>
        <x:v>0</x:v>
      </x:c>
      <x:c r="T837" s="24" t="n">
        <x:f>R837*S837</x:f>
        <x:v>0</x:v>
      </x:c>
      <x:c r="U837" s="25" t="str">
        <x:f>'D03_Mappings'!E144</x:f>
        <x:v>acc_dep</x:v>
      </x:c>
      <x:c r="V837" s="24" t="str">
        <x:f>IF(I837="",IF(U837="people","PAYROLL","UNMAPPED"),I837)</x:f>
        <x:v>V.EQUIPMENT</x:v>
      </x:c>
      <x:c r="W837" s="24" t="n">
        <x:f>IF(AND(G837="GL.CASH",L837="operating"),Q837,0)</x:f>
        <x:v>0</x:v>
      </x:c>
      <x:c r="X837" s="24" t="n">
        <x:f>IF(AND(G837="GL.CASH",L837="operating"),P837,0)</x:f>
        <x:v>0</x:v>
      </x:c>
      <x:c r="Y837" s="24" t="n">
        <x:f>IF(AND(G837="GL.CASH",L837="investing"),Q837-P837,0)</x:f>
        <x:v>0</x:v>
      </x:c>
      <x:c r="Z837" s="24" t="n">
        <x:f>IF(AND(G837="GL.CASH",L837="financing"),P837,0)</x:f>
        <x:v>0</x:v>
      </x:c>
      <x:c r="AA837" s="24" t="n">
        <x:f>IF(AND(G837="GL.CASH",L837="financing"),Q837,0)</x:f>
        <x:v>0</x:v>
      </x:c>
    </x:row>
    <x:row r="838" ht="25" customHeight="1">
      <x:c r="A838" s="3" t="str">
        <x:v>ACT/DEP-IT.P03.01-M05/1</x:v>
      </x:c>
      <x:c r="B838" s="3" t="str">
        <x:v>DEP-IT.P03.01-M05</x:v>
      </x:c>
      <x:c r="C838" s="16" t="n">
        <x:v>5</x:v>
      </x:c>
      <x:c r="D838" s="30" t="n">
        <x:v>46538</x:v>
      </x:c>
      <x:c r="E838" s="30" t="n">
        <x:v>46508</x:v>
      </x:c>
      <x:c r="F838" s="30"/>
      <x:c r="G838" s="3" t="str">
        <x:v>GL.DEPR.IT</x:v>
      </x:c>
      <x:c r="H838" s="3" t="str">
        <x:v>ENG</x:v>
      </x:c>
      <x:c r="I838" s="3" t="str">
        <x:v>V.EQUIPMENT</x:v>
      </x:c>
      <x:c r="J838" s="3" t="str">
        <x:v>MAP.ACTUAL.DEPR.IT.ENG.V.EQUIPMENT.ENG</x:v>
      </x:c>
      <x:c r="K838" s="3" t="str">
        <x:v>CAP.DEPRECIATION</x:v>
      </x:c>
      <x:c r="L838" s="3" t="str">
        <x:v>noncash</x:v>
      </x:c>
      <x:c r="M838" s="3" t="str">
        <x:v>recurring</x:v>
      </x:c>
      <x:c r="N838" s="3" t="str">
        <x:v>committed</x:v>
      </x:c>
      <x:c r="O838" s="3" t="str">
        <x:v>fixed</x:v>
      </x:c>
      <x:c r="P838" s="32" t="n">
        <x:v>69.44</x:v>
      </x:c>
      <x:c r="Q838" s="32" t="n">
        <x:v>0</x:v>
      </x:c>
      <x:c r="R838" s="24" t="n">
        <x:f>P838-Q838</x:f>
        <x:v>69.44</x:v>
      </x:c>
      <x:c r="S838" s="18" t="n">
        <x:f>'D03_Accounts'!D100</x:f>
        <x:v>1</x:v>
      </x:c>
      <x:c r="T838" s="24" t="n">
        <x:f>R838*S838</x:f>
        <x:v>69.44</x:v>
      </x:c>
      <x:c r="U838" s="25" t="str">
        <x:f>'D03_Mappings'!E143</x:f>
        <x:v>depreciation</x:v>
      </x:c>
      <x:c r="V838" s="24" t="str">
        <x:f>IF(I838="",IF(U838="people","PAYROLL","UNMAPPED"),I838)</x:f>
        <x:v>V.EQUIPMENT</x:v>
      </x:c>
      <x:c r="W838" s="24" t="n">
        <x:f>IF(AND(G838="GL.CASH",L838="operating"),Q838,0)</x:f>
        <x:v>0</x:v>
      </x:c>
      <x:c r="X838" s="24" t="n">
        <x:f>IF(AND(G838="GL.CASH",L838="operating"),P838,0)</x:f>
        <x:v>0</x:v>
      </x:c>
      <x:c r="Y838" s="24" t="n">
        <x:f>IF(AND(G838="GL.CASH",L838="investing"),Q838-P838,0)</x:f>
        <x:v>0</x:v>
      </x:c>
      <x:c r="Z838" s="24" t="n">
        <x:f>IF(AND(G838="GL.CASH",L838="financing"),P838,0)</x:f>
        <x:v>0</x:v>
      </x:c>
      <x:c r="AA838" s="24" t="n">
        <x:f>IF(AND(G838="GL.CASH",L838="financing"),Q838,0)</x:f>
        <x:v>0</x:v>
      </x:c>
    </x:row>
    <x:row r="839" ht="25" customHeight="1">
      <x:c r="A839" s="3" t="str">
        <x:v>ACT/DEP-IT.P03.01-M05/2</x:v>
      </x:c>
      <x:c r="B839" s="3" t="str">
        <x:v>DEP-IT.P03.01-M05</x:v>
      </x:c>
      <x:c r="C839" s="16" t="n">
        <x:v>5</x:v>
      </x:c>
      <x:c r="D839" s="30" t="n">
        <x:v>46538</x:v>
      </x:c>
      <x:c r="E839" s="30" t="n">
        <x:v>46508</x:v>
      </x:c>
      <x:c r="F839" s="30"/>
      <x:c r="G839" s="3" t="str">
        <x:v>GL.ACCDEP.IT</x:v>
      </x:c>
      <x:c r="H839" s="3" t="str">
        <x:v>ENG</x:v>
      </x:c>
      <x:c r="I839" s="3" t="str">
        <x:v>V.EQUIPMENT</x:v>
      </x:c>
      <x:c r="J839" s="3" t="str">
        <x:v>MAP.ACTUAL.DEPR.IT.ENG.V.EQUIPMENT.ENG</x:v>
      </x:c>
      <x:c r="K839" s="3" t="str">
        <x:v>CAP.DEPRECIATION</x:v>
      </x:c>
      <x:c r="L839" s="3" t="str">
        <x:v>noncash</x:v>
      </x:c>
      <x:c r="M839" s="3" t="str">
        <x:v>not_applicable</x:v>
      </x:c>
      <x:c r="N839" s="3" t="str">
        <x:v>not_applicable</x:v>
      </x:c>
      <x:c r="O839" s="3" t="str">
        <x:v>not_applicable</x:v>
      </x:c>
      <x:c r="P839" s="32" t="n">
        <x:v>0</x:v>
      </x:c>
      <x:c r="Q839" s="32" t="n">
        <x:v>69.44</x:v>
      </x:c>
      <x:c r="R839" s="24" t="n">
        <x:f>P839-Q839</x:f>
        <x:v>-69.44</x:v>
      </x:c>
      <x:c r="S839" s="18" t="n">
        <x:f>'D03_Accounts'!D21</x:f>
        <x:v>0</x:v>
      </x:c>
      <x:c r="T839" s="24" t="n">
        <x:f>R839*S839</x:f>
        <x:v>0</x:v>
      </x:c>
      <x:c r="U839" s="25" t="str">
        <x:f>'D03_Mappings'!E144</x:f>
        <x:v>acc_dep</x:v>
      </x:c>
      <x:c r="V839" s="24" t="str">
        <x:f>IF(I839="",IF(U839="people","PAYROLL","UNMAPPED"),I839)</x:f>
        <x:v>V.EQUIPMENT</x:v>
      </x:c>
      <x:c r="W839" s="24" t="n">
        <x:f>IF(AND(G839="GL.CASH",L839="operating"),Q839,0)</x:f>
        <x:v>0</x:v>
      </x:c>
      <x:c r="X839" s="24" t="n">
        <x:f>IF(AND(G839="GL.CASH",L839="operating"),P839,0)</x:f>
        <x:v>0</x:v>
      </x:c>
      <x:c r="Y839" s="24" t="n">
        <x:f>IF(AND(G839="GL.CASH",L839="investing"),Q839-P839,0)</x:f>
        <x:v>0</x:v>
      </x:c>
      <x:c r="Z839" s="24" t="n">
        <x:f>IF(AND(G839="GL.CASH",L839="financing"),P839,0)</x:f>
        <x:v>0</x:v>
      </x:c>
      <x:c r="AA839" s="24" t="n">
        <x:f>IF(AND(G839="GL.CASH",L839="financing"),Q839,0)</x:f>
        <x:v>0</x:v>
      </x:c>
    </x:row>
    <x:row r="840" ht="25" customHeight="1">
      <x:c r="A840" s="3" t="str">
        <x:v>ACT/DEP-IT.P04.01-M05/1</x:v>
      </x:c>
      <x:c r="B840" s="3" t="str">
        <x:v>DEP-IT.P04.01-M05</x:v>
      </x:c>
      <x:c r="C840" s="16" t="n">
        <x:v>5</x:v>
      </x:c>
      <x:c r="D840" s="30" t="n">
        <x:v>46538</x:v>
      </x:c>
      <x:c r="E840" s="30" t="n">
        <x:v>46508</x:v>
      </x:c>
      <x:c r="F840" s="30"/>
      <x:c r="G840" s="3" t="str">
        <x:v>GL.DEPR.IT</x:v>
      </x:c>
      <x:c r="H840" s="3" t="str">
        <x:v>ENG</x:v>
      </x:c>
      <x:c r="I840" s="3" t="str">
        <x:v>V.EQUIPMENT</x:v>
      </x:c>
      <x:c r="J840" s="3" t="str">
        <x:v>MAP.ACTUAL.DEPR.IT.ENG.V.EQUIPMENT.ENG</x:v>
      </x:c>
      <x:c r="K840" s="3" t="str">
        <x:v>CAP.DEPRECIATION</x:v>
      </x:c>
      <x:c r="L840" s="3" t="str">
        <x:v>noncash</x:v>
      </x:c>
      <x:c r="M840" s="3" t="str">
        <x:v>recurring</x:v>
      </x:c>
      <x:c r="N840" s="3" t="str">
        <x:v>committed</x:v>
      </x:c>
      <x:c r="O840" s="3" t="str">
        <x:v>fixed</x:v>
      </x:c>
      <x:c r="P840" s="32" t="n">
        <x:v>69.44</x:v>
      </x:c>
      <x:c r="Q840" s="32" t="n">
        <x:v>0</x:v>
      </x:c>
      <x:c r="R840" s="24" t="n">
        <x:f>P840-Q840</x:f>
        <x:v>69.44</x:v>
      </x:c>
      <x:c r="S840" s="18" t="n">
        <x:f>'D03_Accounts'!D100</x:f>
        <x:v>1</x:v>
      </x:c>
      <x:c r="T840" s="24" t="n">
        <x:f>R840*S840</x:f>
        <x:v>69.44</x:v>
      </x:c>
      <x:c r="U840" s="25" t="str">
        <x:f>'D03_Mappings'!E143</x:f>
        <x:v>depreciation</x:v>
      </x:c>
      <x:c r="V840" s="24" t="str">
        <x:f>IF(I840="",IF(U840="people","PAYROLL","UNMAPPED"),I840)</x:f>
        <x:v>V.EQUIPMENT</x:v>
      </x:c>
      <x:c r="W840" s="24" t="n">
        <x:f>IF(AND(G840="GL.CASH",L840="operating"),Q840,0)</x:f>
        <x:v>0</x:v>
      </x:c>
      <x:c r="X840" s="24" t="n">
        <x:f>IF(AND(G840="GL.CASH",L840="operating"),P840,0)</x:f>
        <x:v>0</x:v>
      </x:c>
      <x:c r="Y840" s="24" t="n">
        <x:f>IF(AND(G840="GL.CASH",L840="investing"),Q840-P840,0)</x:f>
        <x:v>0</x:v>
      </x:c>
      <x:c r="Z840" s="24" t="n">
        <x:f>IF(AND(G840="GL.CASH",L840="financing"),P840,0)</x:f>
        <x:v>0</x:v>
      </x:c>
      <x:c r="AA840" s="24" t="n">
        <x:f>IF(AND(G840="GL.CASH",L840="financing"),Q840,0)</x:f>
        <x:v>0</x:v>
      </x:c>
    </x:row>
    <x:row r="841" ht="25" customHeight="1">
      <x:c r="A841" s="3" t="str">
        <x:v>ACT/DEP-IT.P04.01-M05/2</x:v>
      </x:c>
      <x:c r="B841" s="3" t="str">
        <x:v>DEP-IT.P04.01-M05</x:v>
      </x:c>
      <x:c r="C841" s="16" t="n">
        <x:v>5</x:v>
      </x:c>
      <x:c r="D841" s="30" t="n">
        <x:v>46538</x:v>
      </x:c>
      <x:c r="E841" s="30" t="n">
        <x:v>46508</x:v>
      </x:c>
      <x:c r="F841" s="30"/>
      <x:c r="G841" s="3" t="str">
        <x:v>GL.ACCDEP.IT</x:v>
      </x:c>
      <x:c r="H841" s="3" t="str">
        <x:v>ENG</x:v>
      </x:c>
      <x:c r="I841" s="3" t="str">
        <x:v>V.EQUIPMENT</x:v>
      </x:c>
      <x:c r="J841" s="3" t="str">
        <x:v>MAP.ACTUAL.DEPR.IT.ENG.V.EQUIPMENT.ENG</x:v>
      </x:c>
      <x:c r="K841" s="3" t="str">
        <x:v>CAP.DEPRECIATION</x:v>
      </x:c>
      <x:c r="L841" s="3" t="str">
        <x:v>noncash</x:v>
      </x:c>
      <x:c r="M841" s="3" t="str">
        <x:v>not_applicable</x:v>
      </x:c>
      <x:c r="N841" s="3" t="str">
        <x:v>not_applicable</x:v>
      </x:c>
      <x:c r="O841" s="3" t="str">
        <x:v>not_applicable</x:v>
      </x:c>
      <x:c r="P841" s="32" t="n">
        <x:v>0</x:v>
      </x:c>
      <x:c r="Q841" s="32" t="n">
        <x:v>69.44</x:v>
      </x:c>
      <x:c r="R841" s="24" t="n">
        <x:f>P841-Q841</x:f>
        <x:v>-69.44</x:v>
      </x:c>
      <x:c r="S841" s="18" t="n">
        <x:f>'D03_Accounts'!D21</x:f>
        <x:v>0</x:v>
      </x:c>
      <x:c r="T841" s="24" t="n">
        <x:f>R841*S841</x:f>
        <x:v>0</x:v>
      </x:c>
      <x:c r="U841" s="25" t="str">
        <x:f>'D03_Mappings'!E144</x:f>
        <x:v>acc_dep</x:v>
      </x:c>
      <x:c r="V841" s="24" t="str">
        <x:f>IF(I841="",IF(U841="people","PAYROLL","UNMAPPED"),I841)</x:f>
        <x:v>V.EQUIPMENT</x:v>
      </x:c>
      <x:c r="W841" s="24" t="n">
        <x:f>IF(AND(G841="GL.CASH",L841="operating"),Q841,0)</x:f>
        <x:v>0</x:v>
      </x:c>
      <x:c r="X841" s="24" t="n">
        <x:f>IF(AND(G841="GL.CASH",L841="operating"),P841,0)</x:f>
        <x:v>0</x:v>
      </x:c>
      <x:c r="Y841" s="24" t="n">
        <x:f>IF(AND(G841="GL.CASH",L841="investing"),Q841-P841,0)</x:f>
        <x:v>0</x:v>
      </x:c>
      <x:c r="Z841" s="24" t="n">
        <x:f>IF(AND(G841="GL.CASH",L841="financing"),P841,0)</x:f>
        <x:v>0</x:v>
      </x:c>
      <x:c r="AA841" s="24" t="n">
        <x:f>IF(AND(G841="GL.CASH",L841="financing"),Q841,0)</x:f>
        <x:v>0</x:v>
      </x:c>
    </x:row>
    <x:row r="842" ht="25" customHeight="1">
      <x:c r="A842" s="3" t="str">
        <x:v>ACT/DEP-IT.P05.01-M05/1</x:v>
      </x:c>
      <x:c r="B842" s="3" t="str">
        <x:v>DEP-IT.P05.01-M05</x:v>
      </x:c>
      <x:c r="C842" s="16" t="n">
        <x:v>5</x:v>
      </x:c>
      <x:c r="D842" s="30" t="n">
        <x:v>46538</x:v>
      </x:c>
      <x:c r="E842" s="30" t="n">
        <x:v>46508</x:v>
      </x:c>
      <x:c r="F842" s="30"/>
      <x:c r="G842" s="3" t="str">
        <x:v>GL.DEPR.IT</x:v>
      </x:c>
      <x:c r="H842" s="3" t="str">
        <x:v>ENG</x:v>
      </x:c>
      <x:c r="I842" s="3" t="str">
        <x:v>V.EQUIPMENT</x:v>
      </x:c>
      <x:c r="J842" s="3" t="str">
        <x:v>MAP.ACTUAL.DEPR.IT.ENG.V.EQUIPMENT.ENG</x:v>
      </x:c>
      <x:c r="K842" s="3" t="str">
        <x:v>CAP.DEPRECIATION</x:v>
      </x:c>
      <x:c r="L842" s="3" t="str">
        <x:v>noncash</x:v>
      </x:c>
      <x:c r="M842" s="3" t="str">
        <x:v>recurring</x:v>
      </x:c>
      <x:c r="N842" s="3" t="str">
        <x:v>committed</x:v>
      </x:c>
      <x:c r="O842" s="3" t="str">
        <x:v>fixed</x:v>
      </x:c>
      <x:c r="P842" s="32" t="n">
        <x:v>69.44</x:v>
      </x:c>
      <x:c r="Q842" s="32" t="n">
        <x:v>0</x:v>
      </x:c>
      <x:c r="R842" s="24" t="n">
        <x:f>P842-Q842</x:f>
        <x:v>69.44</x:v>
      </x:c>
      <x:c r="S842" s="18" t="n">
        <x:f>'D03_Accounts'!D100</x:f>
        <x:v>1</x:v>
      </x:c>
      <x:c r="T842" s="24" t="n">
        <x:f>R842*S842</x:f>
        <x:v>69.44</x:v>
      </x:c>
      <x:c r="U842" s="25" t="str">
        <x:f>'D03_Mappings'!E143</x:f>
        <x:v>depreciation</x:v>
      </x:c>
      <x:c r="V842" s="24" t="str">
        <x:f>IF(I842="",IF(U842="people","PAYROLL","UNMAPPED"),I842)</x:f>
        <x:v>V.EQUIPMENT</x:v>
      </x:c>
      <x:c r="W842" s="24" t="n">
        <x:f>IF(AND(G842="GL.CASH",L842="operating"),Q842,0)</x:f>
        <x:v>0</x:v>
      </x:c>
      <x:c r="X842" s="24" t="n">
        <x:f>IF(AND(G842="GL.CASH",L842="operating"),P842,0)</x:f>
        <x:v>0</x:v>
      </x:c>
      <x:c r="Y842" s="24" t="n">
        <x:f>IF(AND(G842="GL.CASH",L842="investing"),Q842-P842,0)</x:f>
        <x:v>0</x:v>
      </x:c>
      <x:c r="Z842" s="24" t="n">
        <x:f>IF(AND(G842="GL.CASH",L842="financing"),P842,0)</x:f>
        <x:v>0</x:v>
      </x:c>
      <x:c r="AA842" s="24" t="n">
        <x:f>IF(AND(G842="GL.CASH",L842="financing"),Q842,0)</x:f>
        <x:v>0</x:v>
      </x:c>
    </x:row>
    <x:row r="843" ht="25" customHeight="1">
      <x:c r="A843" s="3" t="str">
        <x:v>ACT/DEP-IT.P05.01-M05/2</x:v>
      </x:c>
      <x:c r="B843" s="3" t="str">
        <x:v>DEP-IT.P05.01-M05</x:v>
      </x:c>
      <x:c r="C843" s="16" t="n">
        <x:v>5</x:v>
      </x:c>
      <x:c r="D843" s="30" t="n">
        <x:v>46538</x:v>
      </x:c>
      <x:c r="E843" s="30" t="n">
        <x:v>46508</x:v>
      </x:c>
      <x:c r="F843" s="30"/>
      <x:c r="G843" s="3" t="str">
        <x:v>GL.ACCDEP.IT</x:v>
      </x:c>
      <x:c r="H843" s="3" t="str">
        <x:v>ENG</x:v>
      </x:c>
      <x:c r="I843" s="3" t="str">
        <x:v>V.EQUIPMENT</x:v>
      </x:c>
      <x:c r="J843" s="3" t="str">
        <x:v>MAP.ACTUAL.DEPR.IT.ENG.V.EQUIPMENT.ENG</x:v>
      </x:c>
      <x:c r="K843" s="3" t="str">
        <x:v>CAP.DEPRECIATION</x:v>
      </x:c>
      <x:c r="L843" s="3" t="str">
        <x:v>noncash</x:v>
      </x:c>
      <x:c r="M843" s="3" t="str">
        <x:v>not_applicable</x:v>
      </x:c>
      <x:c r="N843" s="3" t="str">
        <x:v>not_applicable</x:v>
      </x:c>
      <x:c r="O843" s="3" t="str">
        <x:v>not_applicable</x:v>
      </x:c>
      <x:c r="P843" s="32" t="n">
        <x:v>0</x:v>
      </x:c>
      <x:c r="Q843" s="32" t="n">
        <x:v>69.44</x:v>
      </x:c>
      <x:c r="R843" s="24" t="n">
        <x:f>P843-Q843</x:f>
        <x:v>-69.44</x:v>
      </x:c>
      <x:c r="S843" s="18" t="n">
        <x:f>'D03_Accounts'!D21</x:f>
        <x:v>0</x:v>
      </x:c>
      <x:c r="T843" s="24" t="n">
        <x:f>R843*S843</x:f>
        <x:v>0</x:v>
      </x:c>
      <x:c r="U843" s="25" t="str">
        <x:f>'D03_Mappings'!E144</x:f>
        <x:v>acc_dep</x:v>
      </x:c>
      <x:c r="V843" s="24" t="str">
        <x:f>IF(I843="",IF(U843="people","PAYROLL","UNMAPPED"),I843)</x:f>
        <x:v>V.EQUIPMENT</x:v>
      </x:c>
      <x:c r="W843" s="24" t="n">
        <x:f>IF(AND(G843="GL.CASH",L843="operating"),Q843,0)</x:f>
        <x:v>0</x:v>
      </x:c>
      <x:c r="X843" s="24" t="n">
        <x:f>IF(AND(G843="GL.CASH",L843="operating"),P843,0)</x:f>
        <x:v>0</x:v>
      </x:c>
      <x:c r="Y843" s="24" t="n">
        <x:f>IF(AND(G843="GL.CASH",L843="investing"),Q843-P843,0)</x:f>
        <x:v>0</x:v>
      </x:c>
      <x:c r="Z843" s="24" t="n">
        <x:f>IF(AND(G843="GL.CASH",L843="financing"),P843,0)</x:f>
        <x:v>0</x:v>
      </x:c>
      <x:c r="AA843" s="24" t="n">
        <x:f>IF(AND(G843="GL.CASH",L843="financing"),Q843,0)</x:f>
        <x:v>0</x:v>
      </x:c>
    </x:row>
    <x:row r="844" ht="25" customHeight="1">
      <x:c r="A844" s="3" t="str">
        <x:v>ACT/DEP-IT.P06.01-M05/1</x:v>
      </x:c>
      <x:c r="B844" s="3" t="str">
        <x:v>DEP-IT.P06.01-M05</x:v>
      </x:c>
      <x:c r="C844" s="16" t="n">
        <x:v>5</x:v>
      </x:c>
      <x:c r="D844" s="30" t="n">
        <x:v>46538</x:v>
      </x:c>
      <x:c r="E844" s="30" t="n">
        <x:v>46508</x:v>
      </x:c>
      <x:c r="F844" s="30"/>
      <x:c r="G844" s="3" t="str">
        <x:v>GL.DEPR.IT</x:v>
      </x:c>
      <x:c r="H844" s="3" t="str">
        <x:v>COMP</x:v>
      </x:c>
      <x:c r="I844" s="3" t="str">
        <x:v>V.EQUIPMENT</x:v>
      </x:c>
      <x:c r="J844" s="3" t="str">
        <x:v>MAP.ACTUAL.DEPR.IT.COMP.V.EQUIPMENT.COMP</x:v>
      </x:c>
      <x:c r="K844" s="3" t="str">
        <x:v>CAP.DEPRECIATION</x:v>
      </x:c>
      <x:c r="L844" s="3" t="str">
        <x:v>noncash</x:v>
      </x:c>
      <x:c r="M844" s="3" t="str">
        <x:v>recurring</x:v>
      </x:c>
      <x:c r="N844" s="3" t="str">
        <x:v>committed</x:v>
      </x:c>
      <x:c r="O844" s="3" t="str">
        <x:v>fixed</x:v>
      </x:c>
      <x:c r="P844" s="32" t="n">
        <x:v>69.44</x:v>
      </x:c>
      <x:c r="Q844" s="32" t="n">
        <x:v>0</x:v>
      </x:c>
      <x:c r="R844" s="24" t="n">
        <x:f>P844-Q844</x:f>
        <x:v>69.44</x:v>
      </x:c>
      <x:c r="S844" s="18" t="n">
        <x:f>'D03_Accounts'!D100</x:f>
        <x:v>1</x:v>
      </x:c>
      <x:c r="T844" s="24" t="n">
        <x:f>R844*S844</x:f>
        <x:v>69.44</x:v>
      </x:c>
      <x:c r="U844" s="25" t="str">
        <x:f>'D03_Mappings'!E141</x:f>
        <x:v>depreciation</x:v>
      </x:c>
      <x:c r="V844" s="24" t="str">
        <x:f>IF(I844="",IF(U844="people","PAYROLL","UNMAPPED"),I844)</x:f>
        <x:v>V.EQUIPMENT</x:v>
      </x:c>
      <x:c r="W844" s="24" t="n">
        <x:f>IF(AND(G844="GL.CASH",L844="operating"),Q844,0)</x:f>
        <x:v>0</x:v>
      </x:c>
      <x:c r="X844" s="24" t="n">
        <x:f>IF(AND(G844="GL.CASH",L844="operating"),P844,0)</x:f>
        <x:v>0</x:v>
      </x:c>
      <x:c r="Y844" s="24" t="n">
        <x:f>IF(AND(G844="GL.CASH",L844="investing"),Q844-P844,0)</x:f>
        <x:v>0</x:v>
      </x:c>
      <x:c r="Z844" s="24" t="n">
        <x:f>IF(AND(G844="GL.CASH",L844="financing"),P844,0)</x:f>
        <x:v>0</x:v>
      </x:c>
      <x:c r="AA844" s="24" t="n">
        <x:f>IF(AND(G844="GL.CASH",L844="financing"),Q844,0)</x:f>
        <x:v>0</x:v>
      </x:c>
    </x:row>
    <x:row r="845" ht="25" customHeight="1">
      <x:c r="A845" s="3" t="str">
        <x:v>ACT/DEP-IT.P06.01-M05/2</x:v>
      </x:c>
      <x:c r="B845" s="3" t="str">
        <x:v>DEP-IT.P06.01-M05</x:v>
      </x:c>
      <x:c r="C845" s="16" t="n">
        <x:v>5</x:v>
      </x:c>
      <x:c r="D845" s="30" t="n">
        <x:v>46538</x:v>
      </x:c>
      <x:c r="E845" s="30" t="n">
        <x:v>46508</x:v>
      </x:c>
      <x:c r="F845" s="30"/>
      <x:c r="G845" s="3" t="str">
        <x:v>GL.ACCDEP.IT</x:v>
      </x:c>
      <x:c r="H845" s="3" t="str">
        <x:v>COMP</x:v>
      </x:c>
      <x:c r="I845" s="3" t="str">
        <x:v>V.EQUIPMENT</x:v>
      </x:c>
      <x:c r="J845" s="3" t="str">
        <x:v>MAP.ACTUAL.DEPR.IT.COMP.V.EQUIPMENT.COMP</x:v>
      </x:c>
      <x:c r="K845" s="3" t="str">
        <x:v>CAP.DEPRECIATION</x:v>
      </x:c>
      <x:c r="L845" s="3" t="str">
        <x:v>noncash</x:v>
      </x:c>
      <x:c r="M845" s="3" t="str">
        <x:v>not_applicable</x:v>
      </x:c>
      <x:c r="N845" s="3" t="str">
        <x:v>not_applicable</x:v>
      </x:c>
      <x:c r="O845" s="3" t="str">
        <x:v>not_applicable</x:v>
      </x:c>
      <x:c r="P845" s="32" t="n">
        <x:v>0</x:v>
      </x:c>
      <x:c r="Q845" s="32" t="n">
        <x:v>69.44</x:v>
      </x:c>
      <x:c r="R845" s="24" t="n">
        <x:f>P845-Q845</x:f>
        <x:v>-69.44</x:v>
      </x:c>
      <x:c r="S845" s="18" t="n">
        <x:f>'D03_Accounts'!D21</x:f>
        <x:v>0</x:v>
      </x:c>
      <x:c r="T845" s="24" t="n">
        <x:f>R845*S845</x:f>
        <x:v>0</x:v>
      </x:c>
      <x:c r="U845" s="25" t="str">
        <x:f>'D03_Mappings'!E142</x:f>
        <x:v>acc_dep</x:v>
      </x:c>
      <x:c r="V845" s="24" t="str">
        <x:f>IF(I845="",IF(U845="people","PAYROLL","UNMAPPED"),I845)</x:f>
        <x:v>V.EQUIPMENT</x:v>
      </x:c>
      <x:c r="W845" s="24" t="n">
        <x:f>IF(AND(G845="GL.CASH",L845="operating"),Q845,0)</x:f>
        <x:v>0</x:v>
      </x:c>
      <x:c r="X845" s="24" t="n">
        <x:f>IF(AND(G845="GL.CASH",L845="operating"),P845,0)</x:f>
        <x:v>0</x:v>
      </x:c>
      <x:c r="Y845" s="24" t="n">
        <x:f>IF(AND(G845="GL.CASH",L845="investing"),Q845-P845,0)</x:f>
        <x:v>0</x:v>
      </x:c>
      <x:c r="Z845" s="24" t="n">
        <x:f>IF(AND(G845="GL.CASH",L845="financing"),P845,0)</x:f>
        <x:v>0</x:v>
      </x:c>
      <x:c r="AA845" s="24" t="n">
        <x:f>IF(AND(G845="GL.CASH",L845="financing"),Q845,0)</x:f>
        <x:v>0</x:v>
      </x:c>
    </x:row>
    <x:row r="846" ht="25" customHeight="1">
      <x:c r="A846" s="3" t="str">
        <x:v>ACT/DEP-IT.P07.01-M05/1</x:v>
      </x:c>
      <x:c r="B846" s="3" t="str">
        <x:v>DEP-IT.P07.01-M05</x:v>
      </x:c>
      <x:c r="C846" s="16" t="n">
        <x:v>5</x:v>
      </x:c>
      <x:c r="D846" s="30" t="n">
        <x:v>46538</x:v>
      </x:c>
      <x:c r="E846" s="30" t="n">
        <x:v>46508</x:v>
      </x:c>
      <x:c r="F846" s="30"/>
      <x:c r="G846" s="3" t="str">
        <x:v>GL.DEPR.IT</x:v>
      </x:c>
      <x:c r="H846" s="3" t="str">
        <x:v>PROD</x:v>
      </x:c>
      <x:c r="I846" s="3" t="str">
        <x:v>V.EQUIPMENT</x:v>
      </x:c>
      <x:c r="J846" s="3" t="str">
        <x:v>MAP.ACTUAL.DEPR.IT.PROD.V.EQUIPMENT.PROD</x:v>
      </x:c>
      <x:c r="K846" s="3" t="str">
        <x:v>CAP.DEPRECIATION</x:v>
      </x:c>
      <x:c r="L846" s="3" t="str">
        <x:v>noncash</x:v>
      </x:c>
      <x:c r="M846" s="3" t="str">
        <x:v>recurring</x:v>
      </x:c>
      <x:c r="N846" s="3" t="str">
        <x:v>committed</x:v>
      </x:c>
      <x:c r="O846" s="3" t="str">
        <x:v>fixed</x:v>
      </x:c>
      <x:c r="P846" s="32" t="n">
        <x:v>69.44</x:v>
      </x:c>
      <x:c r="Q846" s="32" t="n">
        <x:v>0</x:v>
      </x:c>
      <x:c r="R846" s="24" t="n">
        <x:f>P846-Q846</x:f>
        <x:v>69.44</x:v>
      </x:c>
      <x:c r="S846" s="18" t="n">
        <x:f>'D03_Accounts'!D100</x:f>
        <x:v>1</x:v>
      </x:c>
      <x:c r="T846" s="24" t="n">
        <x:f>R846*S846</x:f>
        <x:v>69.44</x:v>
      </x:c>
      <x:c r="U846" s="25" t="str">
        <x:f>'D03_Mappings'!E149</x:f>
        <x:v>depreciation</x:v>
      </x:c>
      <x:c r="V846" s="24" t="str">
        <x:f>IF(I846="",IF(U846="people","PAYROLL","UNMAPPED"),I846)</x:f>
        <x:v>V.EQUIPMENT</x:v>
      </x:c>
      <x:c r="W846" s="24" t="n">
        <x:f>IF(AND(G846="GL.CASH",L846="operating"),Q846,0)</x:f>
        <x:v>0</x:v>
      </x:c>
      <x:c r="X846" s="24" t="n">
        <x:f>IF(AND(G846="GL.CASH",L846="operating"),P846,0)</x:f>
        <x:v>0</x:v>
      </x:c>
      <x:c r="Y846" s="24" t="n">
        <x:f>IF(AND(G846="GL.CASH",L846="investing"),Q846-P846,0)</x:f>
        <x:v>0</x:v>
      </x:c>
      <x:c r="Z846" s="24" t="n">
        <x:f>IF(AND(G846="GL.CASH",L846="financing"),P846,0)</x:f>
        <x:v>0</x:v>
      </x:c>
      <x:c r="AA846" s="24" t="n">
        <x:f>IF(AND(G846="GL.CASH",L846="financing"),Q846,0)</x:f>
        <x:v>0</x:v>
      </x:c>
    </x:row>
    <x:row r="847" ht="25" customHeight="1">
      <x:c r="A847" s="3" t="str">
        <x:v>ACT/DEP-IT.P07.01-M05/2</x:v>
      </x:c>
      <x:c r="B847" s="3" t="str">
        <x:v>DEP-IT.P07.01-M05</x:v>
      </x:c>
      <x:c r="C847" s="16" t="n">
        <x:v>5</x:v>
      </x:c>
      <x:c r="D847" s="30" t="n">
        <x:v>46538</x:v>
      </x:c>
      <x:c r="E847" s="30" t="n">
        <x:v>46508</x:v>
      </x:c>
      <x:c r="F847" s="30"/>
      <x:c r="G847" s="3" t="str">
        <x:v>GL.ACCDEP.IT</x:v>
      </x:c>
      <x:c r="H847" s="3" t="str">
        <x:v>PROD</x:v>
      </x:c>
      <x:c r="I847" s="3" t="str">
        <x:v>V.EQUIPMENT</x:v>
      </x:c>
      <x:c r="J847" s="3" t="str">
        <x:v>MAP.ACTUAL.DEPR.IT.PROD.V.EQUIPMENT.PROD</x:v>
      </x:c>
      <x:c r="K847" s="3" t="str">
        <x:v>CAP.DEPRECIATION</x:v>
      </x:c>
      <x:c r="L847" s="3" t="str">
        <x:v>noncash</x:v>
      </x:c>
      <x:c r="M847" s="3" t="str">
        <x:v>not_applicable</x:v>
      </x:c>
      <x:c r="N847" s="3" t="str">
        <x:v>not_applicable</x:v>
      </x:c>
      <x:c r="O847" s="3" t="str">
        <x:v>not_applicable</x:v>
      </x:c>
      <x:c r="P847" s="32" t="n">
        <x:v>0</x:v>
      </x:c>
      <x:c r="Q847" s="32" t="n">
        <x:v>69.44</x:v>
      </x:c>
      <x:c r="R847" s="24" t="n">
        <x:f>P847-Q847</x:f>
        <x:v>-69.44</x:v>
      </x:c>
      <x:c r="S847" s="18" t="n">
        <x:f>'D03_Accounts'!D21</x:f>
        <x:v>0</x:v>
      </x:c>
      <x:c r="T847" s="24" t="n">
        <x:f>R847*S847</x:f>
        <x:v>0</x:v>
      </x:c>
      <x:c r="U847" s="25" t="str">
        <x:f>'D03_Mappings'!E150</x:f>
        <x:v>acc_dep</x:v>
      </x:c>
      <x:c r="V847" s="24" t="str">
        <x:f>IF(I847="",IF(U847="people","PAYROLL","UNMAPPED"),I847)</x:f>
        <x:v>V.EQUIPMENT</x:v>
      </x:c>
      <x:c r="W847" s="24" t="n">
        <x:f>IF(AND(G847="GL.CASH",L847="operating"),Q847,0)</x:f>
        <x:v>0</x:v>
      </x:c>
      <x:c r="X847" s="24" t="n">
        <x:f>IF(AND(G847="GL.CASH",L847="operating"),P847,0)</x:f>
        <x:v>0</x:v>
      </x:c>
      <x:c r="Y847" s="24" t="n">
        <x:f>IF(AND(G847="GL.CASH",L847="investing"),Q847-P847,0)</x:f>
        <x:v>0</x:v>
      </x:c>
      <x:c r="Z847" s="24" t="n">
        <x:f>IF(AND(G847="GL.CASH",L847="financing"),P847,0)</x:f>
        <x:v>0</x:v>
      </x:c>
      <x:c r="AA847" s="24" t="n">
        <x:f>IF(AND(G847="GL.CASH",L847="financing"),Q847,0)</x:f>
        <x:v>0</x:v>
      </x:c>
    </x:row>
    <x:row r="848" ht="25" customHeight="1">
      <x:c r="A848" s="3" t="str">
        <x:v>ACT/DEP-IT.P08.01-M05/1</x:v>
      </x:c>
      <x:c r="B848" s="3" t="str">
        <x:v>DEP-IT.P08.01-M05</x:v>
      </x:c>
      <x:c r="C848" s="16" t="n">
        <x:v>5</x:v>
      </x:c>
      <x:c r="D848" s="30" t="n">
        <x:v>46538</x:v>
      </x:c>
      <x:c r="E848" s="30" t="n">
        <x:v>46508</x:v>
      </x:c>
      <x:c r="F848" s="30"/>
      <x:c r="G848" s="3" t="str">
        <x:v>GL.DEPR.IT</x:v>
      </x:c>
      <x:c r="H848" s="3" t="str">
        <x:v>ENG</x:v>
      </x:c>
      <x:c r="I848" s="3" t="str">
        <x:v>V.EQUIPMENT</x:v>
      </x:c>
      <x:c r="J848" s="3" t="str">
        <x:v>MAP.ACTUAL.DEPR.IT.ENG.V.EQUIPMENT.ENG</x:v>
      </x:c>
      <x:c r="K848" s="3" t="str">
        <x:v>CAP.DEPRECIATION</x:v>
      </x:c>
      <x:c r="L848" s="3" t="str">
        <x:v>noncash</x:v>
      </x:c>
      <x:c r="M848" s="3" t="str">
        <x:v>recurring</x:v>
      </x:c>
      <x:c r="N848" s="3" t="str">
        <x:v>committed</x:v>
      </x:c>
      <x:c r="O848" s="3" t="str">
        <x:v>fixed</x:v>
      </x:c>
      <x:c r="P848" s="32" t="n">
        <x:v>69.44</x:v>
      </x:c>
      <x:c r="Q848" s="32" t="n">
        <x:v>0</x:v>
      </x:c>
      <x:c r="R848" s="24" t="n">
        <x:f>P848-Q848</x:f>
        <x:v>69.44</x:v>
      </x:c>
      <x:c r="S848" s="18" t="n">
        <x:f>'D03_Accounts'!D100</x:f>
        <x:v>1</x:v>
      </x:c>
      <x:c r="T848" s="24" t="n">
        <x:f>R848*S848</x:f>
        <x:v>69.44</x:v>
      </x:c>
      <x:c r="U848" s="25" t="str">
        <x:f>'D03_Mappings'!E143</x:f>
        <x:v>depreciation</x:v>
      </x:c>
      <x:c r="V848" s="24" t="str">
        <x:f>IF(I848="",IF(U848="people","PAYROLL","UNMAPPED"),I848)</x:f>
        <x:v>V.EQUIPMENT</x:v>
      </x:c>
      <x:c r="W848" s="24" t="n">
        <x:f>IF(AND(G848="GL.CASH",L848="operating"),Q848,0)</x:f>
        <x:v>0</x:v>
      </x:c>
      <x:c r="X848" s="24" t="n">
        <x:f>IF(AND(G848="GL.CASH",L848="operating"),P848,0)</x:f>
        <x:v>0</x:v>
      </x:c>
      <x:c r="Y848" s="24" t="n">
        <x:f>IF(AND(G848="GL.CASH",L848="investing"),Q848-P848,0)</x:f>
        <x:v>0</x:v>
      </x:c>
      <x:c r="Z848" s="24" t="n">
        <x:f>IF(AND(G848="GL.CASH",L848="financing"),P848,0)</x:f>
        <x:v>0</x:v>
      </x:c>
      <x:c r="AA848" s="24" t="n">
        <x:f>IF(AND(G848="GL.CASH",L848="financing"),Q848,0)</x:f>
        <x:v>0</x:v>
      </x:c>
    </x:row>
    <x:row r="849" ht="25" customHeight="1">
      <x:c r="A849" s="3" t="str">
        <x:v>ACT/DEP-IT.P08.01-M05/2</x:v>
      </x:c>
      <x:c r="B849" s="3" t="str">
        <x:v>DEP-IT.P08.01-M05</x:v>
      </x:c>
      <x:c r="C849" s="16" t="n">
        <x:v>5</x:v>
      </x:c>
      <x:c r="D849" s="30" t="n">
        <x:v>46538</x:v>
      </x:c>
      <x:c r="E849" s="30" t="n">
        <x:v>46508</x:v>
      </x:c>
      <x:c r="F849" s="30"/>
      <x:c r="G849" s="3" t="str">
        <x:v>GL.ACCDEP.IT</x:v>
      </x:c>
      <x:c r="H849" s="3" t="str">
        <x:v>ENG</x:v>
      </x:c>
      <x:c r="I849" s="3" t="str">
        <x:v>V.EQUIPMENT</x:v>
      </x:c>
      <x:c r="J849" s="3" t="str">
        <x:v>MAP.ACTUAL.DEPR.IT.ENG.V.EQUIPMENT.ENG</x:v>
      </x:c>
      <x:c r="K849" s="3" t="str">
        <x:v>CAP.DEPRECIATION</x:v>
      </x:c>
      <x:c r="L849" s="3" t="str">
        <x:v>noncash</x:v>
      </x:c>
      <x:c r="M849" s="3" t="str">
        <x:v>not_applicable</x:v>
      </x:c>
      <x:c r="N849" s="3" t="str">
        <x:v>not_applicable</x:v>
      </x:c>
      <x:c r="O849" s="3" t="str">
        <x:v>not_applicable</x:v>
      </x:c>
      <x:c r="P849" s="32" t="n">
        <x:v>0</x:v>
      </x:c>
      <x:c r="Q849" s="32" t="n">
        <x:v>69.44</x:v>
      </x:c>
      <x:c r="R849" s="24" t="n">
        <x:f>P849-Q849</x:f>
        <x:v>-69.44</x:v>
      </x:c>
      <x:c r="S849" s="18" t="n">
        <x:f>'D03_Accounts'!D21</x:f>
        <x:v>0</x:v>
      </x:c>
      <x:c r="T849" s="24" t="n">
        <x:f>R849*S849</x:f>
        <x:v>0</x:v>
      </x:c>
      <x:c r="U849" s="25" t="str">
        <x:f>'D03_Mappings'!E144</x:f>
        <x:v>acc_dep</x:v>
      </x:c>
      <x:c r="V849" s="24" t="str">
        <x:f>IF(I849="",IF(U849="people","PAYROLL","UNMAPPED"),I849)</x:f>
        <x:v>V.EQUIPMENT</x:v>
      </x:c>
      <x:c r="W849" s="24" t="n">
        <x:f>IF(AND(G849="GL.CASH",L849="operating"),Q849,0)</x:f>
        <x:v>0</x:v>
      </x:c>
      <x:c r="X849" s="24" t="n">
        <x:f>IF(AND(G849="GL.CASH",L849="operating"),P849,0)</x:f>
        <x:v>0</x:v>
      </x:c>
      <x:c r="Y849" s="24" t="n">
        <x:f>IF(AND(G849="GL.CASH",L849="investing"),Q849-P849,0)</x:f>
        <x:v>0</x:v>
      </x:c>
      <x:c r="Z849" s="24" t="n">
        <x:f>IF(AND(G849="GL.CASH",L849="financing"),P849,0)</x:f>
        <x:v>0</x:v>
      </x:c>
      <x:c r="AA849" s="24" t="n">
        <x:f>IF(AND(G849="GL.CASH",L849="financing"),Q849,0)</x:f>
        <x:v>0</x:v>
      </x:c>
    </x:row>
    <x:row r="850" ht="25" customHeight="1">
      <x:c r="A850" s="3" t="str">
        <x:v>ACT/DEPOSIT-INTEREST-M05/1</x:v>
      </x:c>
      <x:c r="B850" s="3" t="str">
        <x:v>DEPOSIT-INTEREST-M05</x:v>
      </x:c>
      <x:c r="C850" s="16" t="n">
        <x:v>5</x:v>
      </x:c>
      <x:c r="D850" s="30" t="n">
        <x:v>46538</x:v>
      </x:c>
      <x:c r="E850" s="30" t="n">
        <x:v>46508</x:v>
      </x:c>
      <x:c r="F850" s="30" t="n">
        <x:v>46538</x:v>
      </x:c>
      <x:c r="G850" s="3" t="str">
        <x:v>GL.CASH</x:v>
      </x:c>
      <x:c r="H850" s="3" t="str">
        <x:v>CORP</x:v>
      </x:c>
      <x:c r="I850" s="3" t="str">
        <x:v>V.BANK</x:v>
      </x:c>
      <x:c r="J850" s="3" t="str">
        <x:v>MAP.ACTUAL.DEPOSIT.INTEREST.V.BANK.CORP</x:v>
      </x:c>
      <x:c r="K850" s="3" t="str">
        <x:v>PNL.DEP_INTEREST</x:v>
      </x:c>
      <x:c r="L850" s="3" t="str">
        <x:v>operating</x:v>
      </x:c>
      <x:c r="M850" s="3" t="str">
        <x:v>not_applicable</x:v>
      </x:c>
      <x:c r="N850" s="3" t="str">
        <x:v>not_applicable</x:v>
      </x:c>
      <x:c r="O850" s="3" t="str">
        <x:v>not_applicable</x:v>
      </x:c>
      <x:c r="P850" s="32" t="n">
        <x:v>1000.35</x:v>
      </x:c>
      <x:c r="Q850" s="32" t="n">
        <x:v>0</x:v>
      </x:c>
      <x:c r="R850" s="24" t="n">
        <x:f>P850-Q850</x:f>
        <x:v>1000.35</x:v>
      </x:c>
      <x:c r="S850" s="18" t="n">
        <x:f>'D03_Accounts'!D11</x:f>
        <x:v>0</x:v>
      </x:c>
      <x:c r="T850" s="24" t="n">
        <x:f>R850*S850</x:f>
        <x:v>0</x:v>
      </x:c>
      <x:c r="U850" s="25" t="str">
        <x:f>'D03_Mappings'!E139</x:f>
        <x:v>cash</x:v>
      </x:c>
      <x:c r="V850" s="24" t="str">
        <x:f>IF(I850="",IF(U850="people","PAYROLL","UNMAPPED"),I850)</x:f>
        <x:v>V.BANK</x:v>
      </x:c>
      <x:c r="W850" s="24" t="n">
        <x:f>IF(AND(G850="GL.CASH",L850="operating"),Q850,0)</x:f>
        <x:v>0</x:v>
      </x:c>
      <x:c r="X850" s="24" t="n">
        <x:f>IF(AND(G850="GL.CASH",L850="operating"),P850,0)</x:f>
        <x:v>1000.35</x:v>
      </x:c>
      <x:c r="Y850" s="24" t="n">
        <x:f>IF(AND(G850="GL.CASH",L850="investing"),Q850-P850,0)</x:f>
        <x:v>0</x:v>
      </x:c>
      <x:c r="Z850" s="24" t="n">
        <x:f>IF(AND(G850="GL.CASH",L850="financing"),P850,0)</x:f>
        <x:v>0</x:v>
      </x:c>
      <x:c r="AA850" s="24" t="n">
        <x:f>IF(AND(G850="GL.CASH",L850="financing"),Q850,0)</x:f>
        <x:v>0</x:v>
      </x:c>
    </x:row>
    <x:row r="851" ht="25" customHeight="1">
      <x:c r="A851" s="3" t="str">
        <x:v>ACT/DEPOSIT-INTEREST-M05/2</x:v>
      </x:c>
      <x:c r="B851" s="3" t="str">
        <x:v>DEPOSIT-INTEREST-M05</x:v>
      </x:c>
      <x:c r="C851" s="16" t="n">
        <x:v>5</x:v>
      </x:c>
      <x:c r="D851" s="30" t="n">
        <x:v>46538</x:v>
      </x:c>
      <x:c r="E851" s="30" t="n">
        <x:v>46508</x:v>
      </x:c>
      <x:c r="F851" s="30" t="n">
        <x:v>46538</x:v>
      </x:c>
      <x:c r="G851" s="3" t="str">
        <x:v>GL.FIN.DEP_INTEREST</x:v>
      </x:c>
      <x:c r="H851" s="3" t="str">
        <x:v>CORP</x:v>
      </x:c>
      <x:c r="I851" s="3" t="str">
        <x:v>V.BANK</x:v>
      </x:c>
      <x:c r="J851" s="3" t="str">
        <x:v>MAP.ACTUAL.DEPOSIT.INTEREST.V.BANK.CORP</x:v>
      </x:c>
      <x:c r="K851" s="3" t="str">
        <x:v>PNL.DEP_INTEREST</x:v>
      </x:c>
      <x:c r="L851" s="3" t="str">
        <x:v>operating</x:v>
      </x:c>
      <x:c r="M851" s="3" t="str">
        <x:v>recurring</x:v>
      </x:c>
      <x:c r="N851" s="3" t="str">
        <x:v>committed</x:v>
      </x:c>
      <x:c r="O851" s="3" t="str">
        <x:v>fixed</x:v>
      </x:c>
      <x:c r="P851" s="32" t="n">
        <x:v>0</x:v>
      </x:c>
      <x:c r="Q851" s="32" t="n">
        <x:v>1000.35</x:v>
      </x:c>
      <x:c r="R851" s="24" t="n">
        <x:f>P851-Q851</x:f>
        <x:v>-1000.35</x:v>
      </x:c>
      <x:c r="S851" s="18" t="n">
        <x:f>'D03_Accounts'!D45</x:f>
        <x:v>0</x:v>
      </x:c>
      <x:c r="T851" s="24" t="n">
        <x:f>R851*S851</x:f>
        <x:v>0</x:v>
      </x:c>
      <x:c r="U851" s="25" t="str">
        <x:f>'D03_Mappings'!E140</x:f>
        <x:v>dep_interest</x:v>
      </x:c>
      <x:c r="V851" s="24" t="str">
        <x:f>IF(I851="",IF(U851="people","PAYROLL","UNMAPPED"),I851)</x:f>
        <x:v>V.BANK</x:v>
      </x:c>
      <x:c r="W851" s="24" t="n">
        <x:f>IF(AND(G851="GL.CASH",L851="operating"),Q851,0)</x:f>
        <x:v>0</x:v>
      </x:c>
      <x:c r="X851" s="24" t="n">
        <x:f>IF(AND(G851="GL.CASH",L851="operating"),P851,0)</x:f>
        <x:v>0</x:v>
      </x:c>
      <x:c r="Y851" s="24" t="n">
        <x:f>IF(AND(G851="GL.CASH",L851="investing"),Q851-P851,0)</x:f>
        <x:v>0</x:v>
      </x:c>
      <x:c r="Z851" s="24" t="n">
        <x:f>IF(AND(G851="GL.CASH",L851="financing"),P851,0)</x:f>
        <x:v>0</x:v>
      </x:c>
      <x:c r="AA851" s="24" t="n">
        <x:f>IF(AND(G851="GL.CASH",L851="financing"),Q851,0)</x:f>
        <x:v>0</x:v>
      </x:c>
    </x:row>
    <x:row r="852" ht="25" customHeight="1">
      <x:c r="A852" s="3" t="str">
        <x:v>ACT/NOTE-INTEREST-M05/1</x:v>
      </x:c>
      <x:c r="B852" s="3" t="str">
        <x:v>NOTE-INTEREST-M05</x:v>
      </x:c>
      <x:c r="C852" s="16" t="n">
        <x:v>5</x:v>
      </x:c>
      <x:c r="D852" s="30" t="n">
        <x:v>46538</x:v>
      </x:c>
      <x:c r="E852" s="30" t="n">
        <x:v>46508</x:v>
      </x:c>
      <x:c r="F852" s="30"/>
      <x:c r="G852" s="3" t="str">
        <x:v>GL.FIN.NOTE_INTEREST</x:v>
      </x:c>
      <x:c r="H852" s="3" t="str">
        <x:v>CORP</x:v>
      </x:c>
      <x:c r="I852" s="3" t="str">
        <x:v>NOTEHOLDER</x:v>
      </x:c>
      <x:c r="J852" s="3" t="str">
        <x:v>MAP.ACTUAL.NOTE.INTEREST.NOTEHOLDER.CORP</x:v>
      </x:c>
      <x:c r="K852" s="3" t="str">
        <x:v>FUND.NOTE_EXPENSE</x:v>
      </x:c>
      <x:c r="L852" s="3" t="str">
        <x:v>noncash</x:v>
      </x:c>
      <x:c r="M852" s="3" t="str">
        <x:v>recurring</x:v>
      </x:c>
      <x:c r="N852" s="3" t="str">
        <x:v>committed</x:v>
      </x:c>
      <x:c r="O852" s="3" t="str">
        <x:v>fixed</x:v>
      </x:c>
      <x:c r="P852" s="32" t="n">
        <x:v>4166.67</x:v>
      </x:c>
      <x:c r="Q852" s="32" t="n">
        <x:v>0</x:v>
      </x:c>
      <x:c r="R852" s="24" t="n">
        <x:f>P852-Q852</x:f>
        <x:v>4166.67</x:v>
      </x:c>
      <x:c r="S852" s="18" t="n">
        <x:f>'D03_Accounts'!D44</x:f>
        <x:v>1</x:v>
      </x:c>
      <x:c r="T852" s="24" t="n">
        <x:f>R852*S852</x:f>
        <x:v>4166.67</x:v>
      </x:c>
      <x:c r="U852" s="25" t="str">
        <x:f>'D03_Mappings'!E156</x:f>
        <x:v>note_interest</x:v>
      </x:c>
      <x:c r="V852" s="24" t="str">
        <x:f>IF(I852="",IF(U852="people","PAYROLL","UNMAPPED"),I852)</x:f>
        <x:v>NOTEHOLDER</x:v>
      </x:c>
      <x:c r="W852" s="24" t="n">
        <x:f>IF(AND(G852="GL.CASH",L852="operating"),Q852,0)</x:f>
        <x:v>0</x:v>
      </x:c>
      <x:c r="X852" s="24" t="n">
        <x:f>IF(AND(G852="GL.CASH",L852="operating"),P852,0)</x:f>
        <x:v>0</x:v>
      </x:c>
      <x:c r="Y852" s="24" t="n">
        <x:f>IF(AND(G852="GL.CASH",L852="investing"),Q852-P852,0)</x:f>
        <x:v>0</x:v>
      </x:c>
      <x:c r="Z852" s="24" t="n">
        <x:f>IF(AND(G852="GL.CASH",L852="financing"),P852,0)</x:f>
        <x:v>0</x:v>
      </x:c>
      <x:c r="AA852" s="24" t="n">
        <x:f>IF(AND(G852="GL.CASH",L852="financing"),Q852,0)</x:f>
        <x:v>0</x:v>
      </x:c>
    </x:row>
    <x:row r="853" ht="25" customHeight="1">
      <x:c r="A853" s="3" t="str">
        <x:v>ACT/NOTE-INTEREST-M05/2</x:v>
      </x:c>
      <x:c r="B853" s="3" t="str">
        <x:v>NOTE-INTEREST-M05</x:v>
      </x:c>
      <x:c r="C853" s="16" t="n">
        <x:v>5</x:v>
      </x:c>
      <x:c r="D853" s="30" t="n">
        <x:v>46538</x:v>
      </x:c>
      <x:c r="E853" s="30" t="n">
        <x:v>46508</x:v>
      </x:c>
      <x:c r="F853" s="30"/>
      <x:c r="G853" s="3" t="str">
        <x:v>GL.NOTE.INTEREST</x:v>
      </x:c>
      <x:c r="H853" s="3" t="str">
        <x:v>CORP</x:v>
      </x:c>
      <x:c r="I853" s="3" t="str">
        <x:v>NOTEHOLDER</x:v>
      </x:c>
      <x:c r="J853" s="3" t="str">
        <x:v>MAP.ACTUAL.NOTE.INTEREST.NOTEHOLDER.CORP</x:v>
      </x:c>
      <x:c r="K853" s="3" t="str">
        <x:v>FUND.NOTE_EXPENSE</x:v>
      </x:c>
      <x:c r="L853" s="3" t="str">
        <x:v>noncash</x:v>
      </x:c>
      <x:c r="M853" s="3" t="str">
        <x:v>not_applicable</x:v>
      </x:c>
      <x:c r="N853" s="3" t="str">
        <x:v>not_applicable</x:v>
      </x:c>
      <x:c r="O853" s="3" t="str">
        <x:v>not_applicable</x:v>
      </x:c>
      <x:c r="P853" s="32" t="n">
        <x:v>0</x:v>
      </x:c>
      <x:c r="Q853" s="32" t="n">
        <x:v>4166.67</x:v>
      </x:c>
      <x:c r="R853" s="24" t="n">
        <x:f>P853-Q853</x:f>
        <x:v>-4166.67</x:v>
      </x:c>
      <x:c r="S853" s="18" t="n">
        <x:f>'D03_Accounts'!D35</x:f>
        <x:v>0</x:v>
      </x:c>
      <x:c r="T853" s="24" t="n">
        <x:f>R853*S853</x:f>
        <x:v>0</x:v>
      </x:c>
      <x:c r="U853" s="25" t="str">
        <x:f>'D03_Mappings'!E157</x:f>
        <x:v>debt</x:v>
      </x:c>
      <x:c r="V853" s="24" t="str">
        <x:f>IF(I853="",IF(U853="people","PAYROLL","UNMAPPED"),I853)</x:f>
        <x:v>NOTEHOLDER</x:v>
      </x:c>
      <x:c r="W853" s="24" t="n">
        <x:f>IF(AND(G853="GL.CASH",L853="operating"),Q853,0)</x:f>
        <x:v>0</x:v>
      </x:c>
      <x:c r="X853" s="24" t="n">
        <x:f>IF(AND(G853="GL.CASH",L853="operating"),P853,0)</x:f>
        <x:v>0</x:v>
      </x:c>
      <x:c r="Y853" s="24" t="n">
        <x:f>IF(AND(G853="GL.CASH",L853="investing"),Q853-P853,0)</x:f>
        <x:v>0</x:v>
      </x:c>
      <x:c r="Z853" s="24" t="n">
        <x:f>IF(AND(G853="GL.CASH",L853="financing"),P853,0)</x:f>
        <x:v>0</x:v>
      </x:c>
      <x:c r="AA853" s="24" t="n">
        <x:f>IF(AND(G853="GL.CASH",L853="financing"),Q853,0)</x:f>
        <x:v>0</x:v>
      </x:c>
    </x:row>
    <x:row r="854" ht="25" customHeight="1">
      <x:c r="A854" s="3" t="str">
        <x:v>ACT/VAT-OFFSET-M05-COMP/1</x:v>
      </x:c>
      <x:c r="B854" s="3" t="str">
        <x:v>VAT-OFFSET-M05-COMP</x:v>
      </x:c>
      <x:c r="C854" s="16" t="n">
        <x:v>5</x:v>
      </x:c>
      <x:c r="D854" s="30" t="n">
        <x:v>46538</x:v>
      </x:c>
      <x:c r="E854" s="30" t="n">
        <x:v>46538</x:v>
      </x:c>
      <x:c r="F854" s="30"/>
      <x:c r="G854" s="3" t="str">
        <x:v>GL.VAT.DOM_LIAB</x:v>
      </x:c>
      <x:c r="H854" s="3" t="str">
        <x:v>COMP</x:v>
      </x:c>
      <x:c r="I854" s="3" t="str">
        <x:v>TAX_AUTHORITY</x:v>
      </x:c>
      <x:c r="J854" s="3" t="str">
        <x:v>MAP.ACTUAL.VAT.SETTLE.DOM.OFFSET.TAX_AUTHORITY.COMP</x:v>
      </x:c>
      <x:c r="K854" s="3" t="str">
        <x:v>VAT.DOM_PAID</x:v>
      </x:c>
      <x:c r="L854" s="3" t="str">
        <x:v>noncash</x:v>
      </x:c>
      <x:c r="M854" s="3" t="str">
        <x:v>not_applicable</x:v>
      </x:c>
      <x:c r="N854" s="3" t="str">
        <x:v>not_applicable</x:v>
      </x:c>
      <x:c r="O854" s="3" t="str">
        <x:v>not_applicable</x:v>
      </x:c>
      <x:c r="P854" s="32" t="n">
        <x:v>85.5</x:v>
      </x:c>
      <x:c r="Q854" s="32" t="n">
        <x:v>0</x:v>
      </x:c>
      <x:c r="R854" s="24" t="n">
        <x:f>P854-Q854</x:f>
        <x:v>85.5</x:v>
      </x:c>
      <x:c r="S854" s="18" t="n">
        <x:f>'D03_Accounts'!D29</x:f>
        <x:v>0</x:v>
      </x:c>
      <x:c r="T854" s="24" t="n">
        <x:f>R854*S854</x:f>
        <x:v>0</x:v>
      </x:c>
      <x:c r="U854" s="25" t="str">
        <x:f>'D03_Mappings'!E248</x:f>
        <x:v>tax_liabilities</x:v>
      </x:c>
      <x:c r="V854" s="24" t="str">
        <x:f>IF(I854="",IF(U854="people","PAYROLL","UNMAPPED"),I854)</x:f>
        <x:v>TAX_AUTHORITY</x:v>
      </x:c>
      <x:c r="W854" s="24" t="n">
        <x:f>IF(AND(G854="GL.CASH",L854="operating"),Q854,0)</x:f>
        <x:v>0</x:v>
      </x:c>
      <x:c r="X854" s="24" t="n">
        <x:f>IF(AND(G854="GL.CASH",L854="operating"),P854,0)</x:f>
        <x:v>0</x:v>
      </x:c>
      <x:c r="Y854" s="24" t="n">
        <x:f>IF(AND(G854="GL.CASH",L854="investing"),Q854-P854,0)</x:f>
        <x:v>0</x:v>
      </x:c>
      <x:c r="Z854" s="24" t="n">
        <x:f>IF(AND(G854="GL.CASH",L854="financing"),P854,0)</x:f>
        <x:v>0</x:v>
      </x:c>
      <x:c r="AA854" s="24" t="n">
        <x:f>IF(AND(G854="GL.CASH",L854="financing"),Q854,0)</x:f>
        <x:v>0</x:v>
      </x:c>
    </x:row>
    <x:row r="855" ht="25" customHeight="1">
      <x:c r="A855" s="3" t="str">
        <x:v>ACT/VAT-OFFSET-M05-COMP/2</x:v>
      </x:c>
      <x:c r="B855" s="3" t="str">
        <x:v>VAT-OFFSET-M05-COMP</x:v>
      </x:c>
      <x:c r="C855" s="16" t="n">
        <x:v>5</x:v>
      </x:c>
      <x:c r="D855" s="30" t="n">
        <x:v>46538</x:v>
      </x:c>
      <x:c r="E855" s="30" t="n">
        <x:v>46538</x:v>
      </x:c>
      <x:c r="F855" s="30"/>
      <x:c r="G855" s="3" t="str">
        <x:v>GL.VAT.DOM_ASSET</x:v>
      </x:c>
      <x:c r="H855" s="3" t="str">
        <x:v>COMP</x:v>
      </x:c>
      <x:c r="I855" s="3" t="str">
        <x:v>TAX_AUTHORITY</x:v>
      </x:c>
      <x:c r="J855" s="3" t="str">
        <x:v>MAP.ACTUAL.VAT.SETTLE.DOM.OFFSET.TAX_AUTHORITY.COMP</x:v>
      </x:c>
      <x:c r="K855" s="3" t="str">
        <x:v>VAT.DOM_PAID</x:v>
      </x:c>
      <x:c r="L855" s="3" t="str">
        <x:v>noncash</x:v>
      </x:c>
      <x:c r="M855" s="3" t="str">
        <x:v>not_applicable</x:v>
      </x:c>
      <x:c r="N855" s="3" t="str">
        <x:v>not_applicable</x:v>
      </x:c>
      <x:c r="O855" s="3" t="str">
        <x:v>not_applicable</x:v>
      </x:c>
      <x:c r="P855" s="32" t="n">
        <x:v>0</x:v>
      </x:c>
      <x:c r="Q855" s="32" t="n">
        <x:v>85.5</x:v>
      </x:c>
      <x:c r="R855" s="24" t="n">
        <x:f>P855-Q855</x:f>
        <x:v>-85.5</x:v>
      </x:c>
      <x:c r="S855" s="18" t="n">
        <x:f>'D03_Accounts'!D15</x:f>
        <x:v>0</x:v>
      </x:c>
      <x:c r="T855" s="24" t="n">
        <x:f>R855*S855</x:f>
        <x:v>0</x:v>
      </x:c>
      <x:c r="U855" s="25" t="str">
        <x:f>'D03_Mappings'!E249</x:f>
        <x:v>tax_assets</x:v>
      </x:c>
      <x:c r="V855" s="24" t="str">
        <x:f>IF(I855="",IF(U855="people","PAYROLL","UNMAPPED"),I855)</x:f>
        <x:v>TAX_AUTHORITY</x:v>
      </x:c>
      <x:c r="W855" s="24" t="n">
        <x:f>IF(AND(G855="GL.CASH",L855="operating"),Q855,0)</x:f>
        <x:v>0</x:v>
      </x:c>
      <x:c r="X855" s="24" t="n">
        <x:f>IF(AND(G855="GL.CASH",L855="operating"),P855,0)</x:f>
        <x:v>0</x:v>
      </x:c>
      <x:c r="Y855" s="24" t="n">
        <x:f>IF(AND(G855="GL.CASH",L855="investing"),Q855-P855,0)</x:f>
        <x:v>0</x:v>
      </x:c>
      <x:c r="Z855" s="24" t="n">
        <x:f>IF(AND(G855="GL.CASH",L855="financing"),P855,0)</x:f>
        <x:v>0</x:v>
      </x:c>
      <x:c r="AA855" s="24" t="n">
        <x:f>IF(AND(G855="GL.CASH",L855="financing"),Q855,0)</x:f>
        <x:v>0</x:v>
      </x:c>
    </x:row>
    <x:row r="856" ht="25" customHeight="1">
      <x:c r="A856" s="3" t="str">
        <x:v>ACT/VAT-OFFSET-M05-ENG/1</x:v>
      </x:c>
      <x:c r="B856" s="3" t="str">
        <x:v>VAT-OFFSET-M05-ENG</x:v>
      </x:c>
      <x:c r="C856" s="16" t="n">
        <x:v>5</x:v>
      </x:c>
      <x:c r="D856" s="30" t="n">
        <x:v>46538</x:v>
      </x:c>
      <x:c r="E856" s="30" t="n">
        <x:v>46538</x:v>
      </x:c>
      <x:c r="F856" s="30"/>
      <x:c r="G856" s="3" t="str">
        <x:v>GL.VAT.DOM_LIAB</x:v>
      </x:c>
      <x:c r="H856" s="3" t="str">
        <x:v>ENG</x:v>
      </x:c>
      <x:c r="I856" s="3" t="str">
        <x:v>TAX_AUTHORITY</x:v>
      </x:c>
      <x:c r="J856" s="3" t="str">
        <x:v>MAP.ACTUAL.VAT.SETTLE.DOM.OFFSET.TAX_AUTHORITY.ENG</x:v>
      </x:c>
      <x:c r="K856" s="3" t="str">
        <x:v>VAT.DOM_PAID</x:v>
      </x:c>
      <x:c r="L856" s="3" t="str">
        <x:v>noncash</x:v>
      </x:c>
      <x:c r="M856" s="3" t="str">
        <x:v>not_applicable</x:v>
      </x:c>
      <x:c r="N856" s="3" t="str">
        <x:v>not_applicable</x:v>
      </x:c>
      <x:c r="O856" s="3" t="str">
        <x:v>not_applicable</x:v>
      </x:c>
      <x:c r="P856" s="32" t="n">
        <x:v>794.94</x:v>
      </x:c>
      <x:c r="Q856" s="32" t="n">
        <x:v>0</x:v>
      </x:c>
      <x:c r="R856" s="24" t="n">
        <x:f>P856-Q856</x:f>
        <x:v>794.94</x:v>
      </x:c>
      <x:c r="S856" s="18" t="n">
        <x:f>'D03_Accounts'!D29</x:f>
        <x:v>0</x:v>
      </x:c>
      <x:c r="T856" s="24" t="n">
        <x:f>R856*S856</x:f>
        <x:v>0</x:v>
      </x:c>
      <x:c r="U856" s="25" t="str">
        <x:f>'D03_Mappings'!E252</x:f>
        <x:v>tax_liabilities</x:v>
      </x:c>
      <x:c r="V856" s="24" t="str">
        <x:f>IF(I856="",IF(U856="people","PAYROLL","UNMAPPED"),I856)</x:f>
        <x:v>TAX_AUTHORITY</x:v>
      </x:c>
      <x:c r="W856" s="24" t="n">
        <x:f>IF(AND(G856="GL.CASH",L856="operating"),Q856,0)</x:f>
        <x:v>0</x:v>
      </x:c>
      <x:c r="X856" s="24" t="n">
        <x:f>IF(AND(G856="GL.CASH",L856="operating"),P856,0)</x:f>
        <x:v>0</x:v>
      </x:c>
      <x:c r="Y856" s="24" t="n">
        <x:f>IF(AND(G856="GL.CASH",L856="investing"),Q856-P856,0)</x:f>
        <x:v>0</x:v>
      </x:c>
      <x:c r="Z856" s="24" t="n">
        <x:f>IF(AND(G856="GL.CASH",L856="financing"),P856,0)</x:f>
        <x:v>0</x:v>
      </x:c>
      <x:c r="AA856" s="24" t="n">
        <x:f>IF(AND(G856="GL.CASH",L856="financing"),Q856,0)</x:f>
        <x:v>0</x:v>
      </x:c>
    </x:row>
    <x:row r="857" ht="25" customHeight="1">
      <x:c r="A857" s="3" t="str">
        <x:v>ACT/VAT-OFFSET-M05-ENG/2</x:v>
      </x:c>
      <x:c r="B857" s="3" t="str">
        <x:v>VAT-OFFSET-M05-ENG</x:v>
      </x:c>
      <x:c r="C857" s="16" t="n">
        <x:v>5</x:v>
      </x:c>
      <x:c r="D857" s="30" t="n">
        <x:v>46538</x:v>
      </x:c>
      <x:c r="E857" s="30" t="n">
        <x:v>46538</x:v>
      </x:c>
      <x:c r="F857" s="30"/>
      <x:c r="G857" s="3" t="str">
        <x:v>GL.VAT.DOM_ASSET</x:v>
      </x:c>
      <x:c r="H857" s="3" t="str">
        <x:v>ENG</x:v>
      </x:c>
      <x:c r="I857" s="3" t="str">
        <x:v>TAX_AUTHORITY</x:v>
      </x:c>
      <x:c r="J857" s="3" t="str">
        <x:v>MAP.ACTUAL.VAT.SETTLE.DOM.OFFSET.TAX_AUTHORITY.ENG</x:v>
      </x:c>
      <x:c r="K857" s="3" t="str">
        <x:v>VAT.DOM_PAID</x:v>
      </x:c>
      <x:c r="L857" s="3" t="str">
        <x:v>noncash</x:v>
      </x:c>
      <x:c r="M857" s="3" t="str">
        <x:v>not_applicable</x:v>
      </x:c>
      <x:c r="N857" s="3" t="str">
        <x:v>not_applicable</x:v>
      </x:c>
      <x:c r="O857" s="3" t="str">
        <x:v>not_applicable</x:v>
      </x:c>
      <x:c r="P857" s="32" t="n">
        <x:v>0</x:v>
      </x:c>
      <x:c r="Q857" s="32" t="n">
        <x:v>794.94</x:v>
      </x:c>
      <x:c r="R857" s="24" t="n">
        <x:f>P857-Q857</x:f>
        <x:v>-794.94</x:v>
      </x:c>
      <x:c r="S857" s="18" t="n">
        <x:f>'D03_Accounts'!D15</x:f>
        <x:v>0</x:v>
      </x:c>
      <x:c r="T857" s="24" t="n">
        <x:f>R857*S857</x:f>
        <x:v>0</x:v>
      </x:c>
      <x:c r="U857" s="25" t="str">
        <x:f>'D03_Mappings'!E253</x:f>
        <x:v>tax_assets</x:v>
      </x:c>
      <x:c r="V857" s="24" t="str">
        <x:f>IF(I857="",IF(U857="people","PAYROLL","UNMAPPED"),I857)</x:f>
        <x:v>TAX_AUTHORITY</x:v>
      </x:c>
      <x:c r="W857" s="24" t="n">
        <x:f>IF(AND(G857="GL.CASH",L857="operating"),Q857,0)</x:f>
        <x:v>0</x:v>
      </x:c>
      <x:c r="X857" s="24" t="n">
        <x:f>IF(AND(G857="GL.CASH",L857="operating"),P857,0)</x:f>
        <x:v>0</x:v>
      </x:c>
      <x:c r="Y857" s="24" t="n">
        <x:f>IF(AND(G857="GL.CASH",L857="investing"),Q857-P857,0)</x:f>
        <x:v>0</x:v>
      </x:c>
      <x:c r="Z857" s="24" t="n">
        <x:f>IF(AND(G857="GL.CASH",L857="financing"),P857,0)</x:f>
        <x:v>0</x:v>
      </x:c>
      <x:c r="AA857" s="24" t="n">
        <x:f>IF(AND(G857="GL.CASH",L857="financing"),Q857,0)</x:f>
        <x:v>0</x:v>
      </x:c>
    </x:row>
    <x:row r="858" ht="25" customHeight="1">
      <x:c r="A858" s="3" t="str">
        <x:v>ACT/VAT-OFFSET-M05-MGMT/1</x:v>
      </x:c>
      <x:c r="B858" s="3" t="str">
        <x:v>VAT-OFFSET-M05-MGMT</x:v>
      </x:c>
      <x:c r="C858" s="16" t="n">
        <x:v>5</x:v>
      </x:c>
      <x:c r="D858" s="30" t="n">
        <x:v>46538</x:v>
      </x:c>
      <x:c r="E858" s="30" t="n">
        <x:v>46538</x:v>
      </x:c>
      <x:c r="F858" s="30"/>
      <x:c r="G858" s="3" t="str">
        <x:v>GL.VAT.DOM_LIAB</x:v>
      </x:c>
      <x:c r="H858" s="3" t="str">
        <x:v>MGMT</x:v>
      </x:c>
      <x:c r="I858" s="3" t="str">
        <x:v>TAX_AUTHORITY</x:v>
      </x:c>
      <x:c r="J858" s="3" t="str">
        <x:v>MAP.ACTUAL.VAT.SETTLE.DOM.OFFSET.TAX_AUTHORITY.MGMT</x:v>
      </x:c>
      <x:c r="K858" s="3" t="str">
        <x:v>VAT.DOM_PAID</x:v>
      </x:c>
      <x:c r="L858" s="3" t="str">
        <x:v>noncash</x:v>
      </x:c>
      <x:c r="M858" s="3" t="str">
        <x:v>not_applicable</x:v>
      </x:c>
      <x:c r="N858" s="3" t="str">
        <x:v>not_applicable</x:v>
      </x:c>
      <x:c r="O858" s="3" t="str">
        <x:v>not_applicable</x:v>
      </x:c>
      <x:c r="P858" s="32" t="n">
        <x:v>85.5</x:v>
      </x:c>
      <x:c r="Q858" s="32" t="n">
        <x:v>0</x:v>
      </x:c>
      <x:c r="R858" s="24" t="n">
        <x:f>P858-Q858</x:f>
        <x:v>85.5</x:v>
      </x:c>
      <x:c r="S858" s="18" t="n">
        <x:f>'D03_Accounts'!D29</x:f>
        <x:v>0</x:v>
      </x:c>
      <x:c r="T858" s="24" t="n">
        <x:f>R858*S858</x:f>
        <x:v>0</x:v>
      </x:c>
      <x:c r="U858" s="25" t="str">
        <x:f>'D03_Mappings'!E256</x:f>
        <x:v>tax_liabilities</x:v>
      </x:c>
      <x:c r="V858" s="24" t="str">
        <x:f>IF(I858="",IF(U858="people","PAYROLL","UNMAPPED"),I858)</x:f>
        <x:v>TAX_AUTHORITY</x:v>
      </x:c>
      <x:c r="W858" s="24" t="n">
        <x:f>IF(AND(G858="GL.CASH",L858="operating"),Q858,0)</x:f>
        <x:v>0</x:v>
      </x:c>
      <x:c r="X858" s="24" t="n">
        <x:f>IF(AND(G858="GL.CASH",L858="operating"),P858,0)</x:f>
        <x:v>0</x:v>
      </x:c>
      <x:c r="Y858" s="24" t="n">
        <x:f>IF(AND(G858="GL.CASH",L858="investing"),Q858-P858,0)</x:f>
        <x:v>0</x:v>
      </x:c>
      <x:c r="Z858" s="24" t="n">
        <x:f>IF(AND(G858="GL.CASH",L858="financing"),P858,0)</x:f>
        <x:v>0</x:v>
      </x:c>
      <x:c r="AA858" s="24" t="n">
        <x:f>IF(AND(G858="GL.CASH",L858="financing"),Q858,0)</x:f>
        <x:v>0</x:v>
      </x:c>
    </x:row>
    <x:row r="859" ht="25" customHeight="1">
      <x:c r="A859" s="3" t="str">
        <x:v>ACT/VAT-OFFSET-M05-MGMT/2</x:v>
      </x:c>
      <x:c r="B859" s="3" t="str">
        <x:v>VAT-OFFSET-M05-MGMT</x:v>
      </x:c>
      <x:c r="C859" s="16" t="n">
        <x:v>5</x:v>
      </x:c>
      <x:c r="D859" s="30" t="n">
        <x:v>46538</x:v>
      </x:c>
      <x:c r="E859" s="30" t="n">
        <x:v>46538</x:v>
      </x:c>
      <x:c r="F859" s="30"/>
      <x:c r="G859" s="3" t="str">
        <x:v>GL.VAT.DOM_ASSET</x:v>
      </x:c>
      <x:c r="H859" s="3" t="str">
        <x:v>MGMT</x:v>
      </x:c>
      <x:c r="I859" s="3" t="str">
        <x:v>TAX_AUTHORITY</x:v>
      </x:c>
      <x:c r="J859" s="3" t="str">
        <x:v>MAP.ACTUAL.VAT.SETTLE.DOM.OFFSET.TAX_AUTHORITY.MGMT</x:v>
      </x:c>
      <x:c r="K859" s="3" t="str">
        <x:v>VAT.DOM_PAID</x:v>
      </x:c>
      <x:c r="L859" s="3" t="str">
        <x:v>noncash</x:v>
      </x:c>
      <x:c r="M859" s="3" t="str">
        <x:v>not_applicable</x:v>
      </x:c>
      <x:c r="N859" s="3" t="str">
        <x:v>not_applicable</x:v>
      </x:c>
      <x:c r="O859" s="3" t="str">
        <x:v>not_applicable</x:v>
      </x:c>
      <x:c r="P859" s="32" t="n">
        <x:v>0</x:v>
      </x:c>
      <x:c r="Q859" s="32" t="n">
        <x:v>85.5</x:v>
      </x:c>
      <x:c r="R859" s="24" t="n">
        <x:f>P859-Q859</x:f>
        <x:v>-85.5</x:v>
      </x:c>
      <x:c r="S859" s="18" t="n">
        <x:f>'D03_Accounts'!D15</x:f>
        <x:v>0</x:v>
      </x:c>
      <x:c r="T859" s="24" t="n">
        <x:f>R859*S859</x:f>
        <x:v>0</x:v>
      </x:c>
      <x:c r="U859" s="25" t="str">
        <x:f>'D03_Mappings'!E257</x:f>
        <x:v>tax_assets</x:v>
      </x:c>
      <x:c r="V859" s="24" t="str">
        <x:f>IF(I859="",IF(U859="people","PAYROLL","UNMAPPED"),I859)</x:f>
        <x:v>TAX_AUTHORITY</x:v>
      </x:c>
      <x:c r="W859" s="24" t="n">
        <x:f>IF(AND(G859="GL.CASH",L859="operating"),Q859,0)</x:f>
        <x:v>0</x:v>
      </x:c>
      <x:c r="X859" s="24" t="n">
        <x:f>IF(AND(G859="GL.CASH",L859="operating"),P859,0)</x:f>
        <x:v>0</x:v>
      </x:c>
      <x:c r="Y859" s="24" t="n">
        <x:f>IF(AND(G859="GL.CASH",L859="investing"),Q859-P859,0)</x:f>
        <x:v>0</x:v>
      </x:c>
      <x:c r="Z859" s="24" t="n">
        <x:f>IF(AND(G859="GL.CASH",L859="financing"),P859,0)</x:f>
        <x:v>0</x:v>
      </x:c>
      <x:c r="AA859" s="24" t="n">
        <x:f>IF(AND(G859="GL.CASH",L859="financing"),Q859,0)</x:f>
        <x:v>0</x:v>
      </x:c>
    </x:row>
    <x:row r="860" ht="25" customHeight="1">
      <x:c r="A860" s="3" t="str">
        <x:v>ACT/VAT-OFFSET-M05-PROD/1</x:v>
      </x:c>
      <x:c r="B860" s="3" t="str">
        <x:v>VAT-OFFSET-M05-PROD</x:v>
      </x:c>
      <x:c r="C860" s="16" t="n">
        <x:v>5</x:v>
      </x:c>
      <x:c r="D860" s="30" t="n">
        <x:v>46538</x:v>
      </x:c>
      <x:c r="E860" s="30" t="n">
        <x:v>46538</x:v>
      </x:c>
      <x:c r="F860" s="30"/>
      <x:c r="G860" s="3" t="str">
        <x:v>GL.VAT.DOM_LIAB</x:v>
      </x:c>
      <x:c r="H860" s="3" t="str">
        <x:v>PROD</x:v>
      </x:c>
      <x:c r="I860" s="3" t="str">
        <x:v>TAX_AUTHORITY</x:v>
      </x:c>
      <x:c r="J860" s="3" t="str">
        <x:v>MAP.ACTUAL.VAT.SETTLE.DOM.OFFSET.TAX_AUTHORITY.PROD</x:v>
      </x:c>
      <x:c r="K860" s="3" t="str">
        <x:v>VAT.DOM_PAID</x:v>
      </x:c>
      <x:c r="L860" s="3" t="str">
        <x:v>noncash</x:v>
      </x:c>
      <x:c r="M860" s="3" t="str">
        <x:v>not_applicable</x:v>
      </x:c>
      <x:c r="N860" s="3" t="str">
        <x:v>not_applicable</x:v>
      </x:c>
      <x:c r="O860" s="3" t="str">
        <x:v>not_applicable</x:v>
      </x:c>
      <x:c r="P860" s="32" t="n">
        <x:v>85.5</x:v>
      </x:c>
      <x:c r="Q860" s="32" t="n">
        <x:v>0</x:v>
      </x:c>
      <x:c r="R860" s="24" t="n">
        <x:f>P860-Q860</x:f>
        <x:v>85.5</x:v>
      </x:c>
      <x:c r="S860" s="18" t="n">
        <x:f>'D03_Accounts'!D29</x:f>
        <x:v>0</x:v>
      </x:c>
      <x:c r="T860" s="24" t="n">
        <x:f>R860*S860</x:f>
        <x:v>0</x:v>
      </x:c>
      <x:c r="U860" s="25" t="str">
        <x:f>'D03_Mappings'!E260</x:f>
        <x:v>tax_liabilities</x:v>
      </x:c>
      <x:c r="V860" s="24" t="str">
        <x:f>IF(I860="",IF(U860="people","PAYROLL","UNMAPPED"),I860)</x:f>
        <x:v>TAX_AUTHORITY</x:v>
      </x:c>
      <x:c r="W860" s="24" t="n">
        <x:f>IF(AND(G860="GL.CASH",L860="operating"),Q860,0)</x:f>
        <x:v>0</x:v>
      </x:c>
      <x:c r="X860" s="24" t="n">
        <x:f>IF(AND(G860="GL.CASH",L860="operating"),P860,0)</x:f>
        <x:v>0</x:v>
      </x:c>
      <x:c r="Y860" s="24" t="n">
        <x:f>IF(AND(G860="GL.CASH",L860="investing"),Q860-P860,0)</x:f>
        <x:v>0</x:v>
      </x:c>
      <x:c r="Z860" s="24" t="n">
        <x:f>IF(AND(G860="GL.CASH",L860="financing"),P860,0)</x:f>
        <x:v>0</x:v>
      </x:c>
      <x:c r="AA860" s="24" t="n">
        <x:f>IF(AND(G860="GL.CASH",L860="financing"),Q860,0)</x:f>
        <x:v>0</x:v>
      </x:c>
    </x:row>
    <x:row r="861" ht="25" customHeight="1">
      <x:c r="A861" s="3" t="str">
        <x:v>ACT/VAT-OFFSET-M05-PROD/2</x:v>
      </x:c>
      <x:c r="B861" s="3" t="str">
        <x:v>VAT-OFFSET-M05-PROD</x:v>
      </x:c>
      <x:c r="C861" s="16" t="n">
        <x:v>5</x:v>
      </x:c>
      <x:c r="D861" s="30" t="n">
        <x:v>46538</x:v>
      </x:c>
      <x:c r="E861" s="30" t="n">
        <x:v>46538</x:v>
      </x:c>
      <x:c r="F861" s="30"/>
      <x:c r="G861" s="3" t="str">
        <x:v>GL.VAT.DOM_ASSET</x:v>
      </x:c>
      <x:c r="H861" s="3" t="str">
        <x:v>PROD</x:v>
      </x:c>
      <x:c r="I861" s="3" t="str">
        <x:v>TAX_AUTHORITY</x:v>
      </x:c>
      <x:c r="J861" s="3" t="str">
        <x:v>MAP.ACTUAL.VAT.SETTLE.DOM.OFFSET.TAX_AUTHORITY.PROD</x:v>
      </x:c>
      <x:c r="K861" s="3" t="str">
        <x:v>VAT.DOM_PAID</x:v>
      </x:c>
      <x:c r="L861" s="3" t="str">
        <x:v>noncash</x:v>
      </x:c>
      <x:c r="M861" s="3" t="str">
        <x:v>not_applicable</x:v>
      </x:c>
      <x:c r="N861" s="3" t="str">
        <x:v>not_applicable</x:v>
      </x:c>
      <x:c r="O861" s="3" t="str">
        <x:v>not_applicable</x:v>
      </x:c>
      <x:c r="P861" s="32" t="n">
        <x:v>0</x:v>
      </x:c>
      <x:c r="Q861" s="32" t="n">
        <x:v>85.5</x:v>
      </x:c>
      <x:c r="R861" s="24" t="n">
        <x:f>P861-Q861</x:f>
        <x:v>-85.5</x:v>
      </x:c>
      <x:c r="S861" s="18" t="n">
        <x:f>'D03_Accounts'!D15</x:f>
        <x:v>0</x:v>
      </x:c>
      <x:c r="T861" s="24" t="n">
        <x:f>R861*S861</x:f>
        <x:v>0</x:v>
      </x:c>
      <x:c r="U861" s="25" t="str">
        <x:f>'D03_Mappings'!E261</x:f>
        <x:v>tax_assets</x:v>
      </x:c>
      <x:c r="V861" s="24" t="str">
        <x:f>IF(I861="",IF(U861="people","PAYROLL","UNMAPPED"),I861)</x:f>
        <x:v>TAX_AUTHORITY</x:v>
      </x:c>
      <x:c r="W861" s="24" t="n">
        <x:f>IF(AND(G861="GL.CASH",L861="operating"),Q861,0)</x:f>
        <x:v>0</x:v>
      </x:c>
      <x:c r="X861" s="24" t="n">
        <x:f>IF(AND(G861="GL.CASH",L861="operating"),P861,0)</x:f>
        <x:v>0</x:v>
      </x:c>
      <x:c r="Y861" s="24" t="n">
        <x:f>IF(AND(G861="GL.CASH",L861="investing"),Q861-P861,0)</x:f>
        <x:v>0</x:v>
      </x:c>
      <x:c r="Z861" s="24" t="n">
        <x:f>IF(AND(G861="GL.CASH",L861="financing"),P861,0)</x:f>
        <x:v>0</x:v>
      </x:c>
      <x:c r="AA861" s="24" t="n">
        <x:f>IF(AND(G861="GL.CASH",L861="financing"),Q861,0)</x:f>
        <x:v>0</x:v>
      </x:c>
    </x:row>
    <x:row r="862" ht="25" customHeight="1">
      <x:c r="A862" s="3" t="str">
        <x:v>ACT/VAT-REFUND-M06/1</x:v>
      </x:c>
      <x:c r="B862" s="3" t="str">
        <x:v>VAT-REFUND-M06</x:v>
      </x:c>
      <x:c r="C862" s="16" t="n">
        <x:v>6</x:v>
      </x:c>
      <x:c r="D862" s="30" t="n">
        <x:v>46548</x:v>
      </x:c>
      <x:c r="E862" s="30" t="n">
        <x:v>46508</x:v>
      </x:c>
      <x:c r="F862" s="30" t="n">
        <x:v>46548</x:v>
      </x:c>
      <x:c r="G862" s="3" t="str">
        <x:v>GL.CASH</x:v>
      </x:c>
      <x:c r="H862" s="3" t="str">
        <x:v>COMP</x:v>
      </x:c>
      <x:c r="I862" s="3" t="str">
        <x:v>TAX_AUTHORITY</x:v>
      </x:c>
      <x:c r="J862" s="3" t="str">
        <x:v>MAP.ACTUAL.VAT.SETTLE.DOM.REFUND.TAX_AUTHORITY.COMP</x:v>
      </x:c>
      <x:c r="K862" s="3" t="str">
        <x:v>VAT.DOM_PAID</x:v>
      </x:c>
      <x:c r="L862" s="3" t="str">
        <x:v>operating</x:v>
      </x:c>
      <x:c r="M862" s="3" t="str">
        <x:v>not_applicable</x:v>
      </x:c>
      <x:c r="N862" s="3" t="str">
        <x:v>not_applicable</x:v>
      </x:c>
      <x:c r="O862" s="3" t="str">
        <x:v>not_applicable</x:v>
      </x:c>
      <x:c r="P862" s="32" t="n">
        <x:v>6633.11</x:v>
      </x:c>
      <x:c r="Q862" s="32" t="n">
        <x:v>0</x:v>
      </x:c>
      <x:c r="R862" s="24" t="n">
        <x:f>P862-Q862</x:f>
        <x:v>6633.11</x:v>
      </x:c>
      <x:c r="S862" s="18" t="n">
        <x:f>'D03_Accounts'!D11</x:f>
        <x:v>0</x:v>
      </x:c>
      <x:c r="T862" s="24" t="n">
        <x:f>R862*S862</x:f>
        <x:v>0</x:v>
      </x:c>
      <x:c r="U862" s="25" t="str">
        <x:f>'D03_Mappings'!E262</x:f>
        <x:v>cash</x:v>
      </x:c>
      <x:c r="V862" s="24" t="str">
        <x:f>IF(I862="",IF(U862="people","PAYROLL","UNMAPPED"),I862)</x:f>
        <x:v>TAX_AUTHORITY</x:v>
      </x:c>
      <x:c r="W862" s="24" t="n">
        <x:f>IF(AND(G862="GL.CASH",L862="operating"),Q862,0)</x:f>
        <x:v>0</x:v>
      </x:c>
      <x:c r="X862" s="24" t="n">
        <x:f>IF(AND(G862="GL.CASH",L862="operating"),P862,0)</x:f>
        <x:v>6633.11</x:v>
      </x:c>
      <x:c r="Y862" s="24" t="n">
        <x:f>IF(AND(G862="GL.CASH",L862="investing"),Q862-P862,0)</x:f>
        <x:v>0</x:v>
      </x:c>
      <x:c r="Z862" s="24" t="n">
        <x:f>IF(AND(G862="GL.CASH",L862="financing"),P862,0)</x:f>
        <x:v>0</x:v>
      </x:c>
      <x:c r="AA862" s="24" t="n">
        <x:f>IF(AND(G862="GL.CASH",L862="financing"),Q862,0)</x:f>
        <x:v>0</x:v>
      </x:c>
    </x:row>
    <x:row r="863" ht="25" customHeight="1">
      <x:c r="A863" s="3" t="str">
        <x:v>ACT/VAT-REFUND-M06/2</x:v>
      </x:c>
      <x:c r="B863" s="3" t="str">
        <x:v>VAT-REFUND-M06</x:v>
      </x:c>
      <x:c r="C863" s="16" t="n">
        <x:v>6</x:v>
      </x:c>
      <x:c r="D863" s="30" t="n">
        <x:v>46548</x:v>
      </x:c>
      <x:c r="E863" s="30" t="n">
        <x:v>46508</x:v>
      </x:c>
      <x:c r="F863" s="30" t="n">
        <x:v>46548</x:v>
      </x:c>
      <x:c r="G863" s="3" t="str">
        <x:v>GL.VAT.DOM_ASSET</x:v>
      </x:c>
      <x:c r="H863" s="3" t="str">
        <x:v>COMP</x:v>
      </x:c>
      <x:c r="I863" s="3" t="str">
        <x:v>TAX_AUTHORITY</x:v>
      </x:c>
      <x:c r="J863" s="3" t="str">
        <x:v>MAP.ACTUAL.VAT.SETTLE.DOM.REFUND.TAX_AUTHORITY.COMP</x:v>
      </x:c>
      <x:c r="K863" s="3" t="str">
        <x:v>VAT.DOM_PAID</x:v>
      </x:c>
      <x:c r="L863" s="3" t="str">
        <x:v>operating</x:v>
      </x:c>
      <x:c r="M863" s="3" t="str">
        <x:v>not_applicable</x:v>
      </x:c>
      <x:c r="N863" s="3" t="str">
        <x:v>not_applicable</x:v>
      </x:c>
      <x:c r="O863" s="3" t="str">
        <x:v>not_applicable</x:v>
      </x:c>
      <x:c r="P863" s="32" t="n">
        <x:v>0</x:v>
      </x:c>
      <x:c r="Q863" s="32" t="n">
        <x:v>6633.11</x:v>
      </x:c>
      <x:c r="R863" s="24" t="n">
        <x:f>P863-Q863</x:f>
        <x:v>-6633.11</x:v>
      </x:c>
      <x:c r="S863" s="18" t="n">
        <x:f>'D03_Accounts'!D15</x:f>
        <x:v>0</x:v>
      </x:c>
      <x:c r="T863" s="24" t="n">
        <x:f>R863*S863</x:f>
        <x:v>0</x:v>
      </x:c>
      <x:c r="U863" s="25" t="str">
        <x:f>'D03_Mappings'!E263</x:f>
        <x:v>tax_assets</x:v>
      </x:c>
      <x:c r="V863" s="24" t="str">
        <x:f>IF(I863="",IF(U863="people","PAYROLL","UNMAPPED"),I863)</x:f>
        <x:v>TAX_AUTHORITY</x:v>
      </x:c>
      <x:c r="W863" s="24" t="n">
        <x:f>IF(AND(G863="GL.CASH",L863="operating"),Q863,0)</x:f>
        <x:v>0</x:v>
      </x:c>
      <x:c r="X863" s="24" t="n">
        <x:f>IF(AND(G863="GL.CASH",L863="operating"),P863,0)</x:f>
        <x:v>0</x:v>
      </x:c>
      <x:c r="Y863" s="24" t="n">
        <x:f>IF(AND(G863="GL.CASH",L863="investing"),Q863-P863,0)</x:f>
        <x:v>0</x:v>
      </x:c>
      <x:c r="Z863" s="24" t="n">
        <x:f>IF(AND(G863="GL.CASH",L863="financing"),P863,0)</x:f>
        <x:v>0</x:v>
      </x:c>
      <x:c r="AA863" s="24" t="n">
        <x:f>IF(AND(G863="GL.CASH",L863="financing"),Q863,0)</x:f>
        <x:v>0</x:v>
      </x:c>
    </x:row>
    <x:row r="864" ht="25" customHeight="1">
      <x:c r="A864" s="3" t="str">
        <x:v>ACT/VAT-REFUND-M06/3</x:v>
      </x:c>
      <x:c r="B864" s="3" t="str">
        <x:v>VAT-REFUND-M06</x:v>
      </x:c>
      <x:c r="C864" s="16" t="n">
        <x:v>6</x:v>
      </x:c>
      <x:c r="D864" s="30" t="n">
        <x:v>46548</x:v>
      </x:c>
      <x:c r="E864" s="30" t="n">
        <x:v>46508</x:v>
      </x:c>
      <x:c r="F864" s="30" t="n">
        <x:v>46548</x:v>
      </x:c>
      <x:c r="G864" s="3" t="str">
        <x:v>GL.CASH</x:v>
      </x:c>
      <x:c r="H864" s="3" t="str">
        <x:v>CORP</x:v>
      </x:c>
      <x:c r="I864" s="3" t="str">
        <x:v>TAX_AUTHORITY</x:v>
      </x:c>
      <x:c r="J864" s="3" t="str">
        <x:v>MAP.ACTUAL.VAT.SETTLE.DOM.REFUND.TAX_AUTHORITY.CORP</x:v>
      </x:c>
      <x:c r="K864" s="3" t="str">
        <x:v>VAT.DOM_PAID</x:v>
      </x:c>
      <x:c r="L864" s="3" t="str">
        <x:v>operating</x:v>
      </x:c>
      <x:c r="M864" s="3" t="str">
        <x:v>not_applicable</x:v>
      </x:c>
      <x:c r="N864" s="3" t="str">
        <x:v>not_applicable</x:v>
      </x:c>
      <x:c r="O864" s="3" t="str">
        <x:v>not_applicable</x:v>
      </x:c>
      <x:c r="P864" s="32" t="n">
        <x:v>1147.26</x:v>
      </x:c>
      <x:c r="Q864" s="32" t="n">
        <x:v>0</x:v>
      </x:c>
      <x:c r="R864" s="24" t="n">
        <x:f>P864-Q864</x:f>
        <x:v>1147.26</x:v>
      </x:c>
      <x:c r="S864" s="18" t="n">
        <x:f>'D03_Accounts'!D11</x:f>
        <x:v>0</x:v>
      </x:c>
      <x:c r="T864" s="24" t="n">
        <x:f>R864*S864</x:f>
        <x:v>0</x:v>
      </x:c>
      <x:c r="U864" s="25" t="str">
        <x:f>'D03_Mappings'!E264</x:f>
        <x:v>cash</x:v>
      </x:c>
      <x:c r="V864" s="24" t="str">
        <x:f>IF(I864="",IF(U864="people","PAYROLL","UNMAPPED"),I864)</x:f>
        <x:v>TAX_AUTHORITY</x:v>
      </x:c>
      <x:c r="W864" s="24" t="n">
        <x:f>IF(AND(G864="GL.CASH",L864="operating"),Q864,0)</x:f>
        <x:v>0</x:v>
      </x:c>
      <x:c r="X864" s="24" t="n">
        <x:f>IF(AND(G864="GL.CASH",L864="operating"),P864,0)</x:f>
        <x:v>1147.26</x:v>
      </x:c>
      <x:c r="Y864" s="24" t="n">
        <x:f>IF(AND(G864="GL.CASH",L864="investing"),Q864-P864,0)</x:f>
        <x:v>0</x:v>
      </x:c>
      <x:c r="Z864" s="24" t="n">
        <x:f>IF(AND(G864="GL.CASH",L864="financing"),P864,0)</x:f>
        <x:v>0</x:v>
      </x:c>
      <x:c r="AA864" s="24" t="n">
        <x:f>IF(AND(G864="GL.CASH",L864="financing"),Q864,0)</x:f>
        <x:v>0</x:v>
      </x:c>
    </x:row>
    <x:row r="865" ht="25" customHeight="1">
      <x:c r="A865" s="3" t="str">
        <x:v>ACT/VAT-REFUND-M06/4</x:v>
      </x:c>
      <x:c r="B865" s="3" t="str">
        <x:v>VAT-REFUND-M06</x:v>
      </x:c>
      <x:c r="C865" s="16" t="n">
        <x:v>6</x:v>
      </x:c>
      <x:c r="D865" s="30" t="n">
        <x:v>46548</x:v>
      </x:c>
      <x:c r="E865" s="30" t="n">
        <x:v>46508</x:v>
      </x:c>
      <x:c r="F865" s="30" t="n">
        <x:v>46548</x:v>
      </x:c>
      <x:c r="G865" s="3" t="str">
        <x:v>GL.VAT.DOM_ASSET</x:v>
      </x:c>
      <x:c r="H865" s="3" t="str">
        <x:v>CORP</x:v>
      </x:c>
      <x:c r="I865" s="3" t="str">
        <x:v>TAX_AUTHORITY</x:v>
      </x:c>
      <x:c r="J865" s="3" t="str">
        <x:v>MAP.ACTUAL.VAT.SETTLE.DOM.REFUND.TAX_AUTHORITY.CORP</x:v>
      </x:c>
      <x:c r="K865" s="3" t="str">
        <x:v>VAT.DOM_PAID</x:v>
      </x:c>
      <x:c r="L865" s="3" t="str">
        <x:v>operating</x:v>
      </x:c>
      <x:c r="M865" s="3" t="str">
        <x:v>not_applicable</x:v>
      </x:c>
      <x:c r="N865" s="3" t="str">
        <x:v>not_applicable</x:v>
      </x:c>
      <x:c r="O865" s="3" t="str">
        <x:v>not_applicable</x:v>
      </x:c>
      <x:c r="P865" s="32" t="n">
        <x:v>0</x:v>
      </x:c>
      <x:c r="Q865" s="32" t="n">
        <x:v>1147.26</x:v>
      </x:c>
      <x:c r="R865" s="24" t="n">
        <x:f>P865-Q865</x:f>
        <x:v>-1147.26</x:v>
      </x:c>
      <x:c r="S865" s="18" t="n">
        <x:f>'D03_Accounts'!D15</x:f>
        <x:v>0</x:v>
      </x:c>
      <x:c r="T865" s="24" t="n">
        <x:f>R865*S865</x:f>
        <x:v>0</x:v>
      </x:c>
      <x:c r="U865" s="25" t="str">
        <x:f>'D03_Mappings'!E265</x:f>
        <x:v>tax_assets</x:v>
      </x:c>
      <x:c r="V865" s="24" t="str">
        <x:f>IF(I865="",IF(U865="people","PAYROLL","UNMAPPED"),I865)</x:f>
        <x:v>TAX_AUTHORITY</x:v>
      </x:c>
      <x:c r="W865" s="24" t="n">
        <x:f>IF(AND(G865="GL.CASH",L865="operating"),Q865,0)</x:f>
        <x:v>0</x:v>
      </x:c>
      <x:c r="X865" s="24" t="n">
        <x:f>IF(AND(G865="GL.CASH",L865="operating"),P865,0)</x:f>
        <x:v>0</x:v>
      </x:c>
      <x:c r="Y865" s="24" t="n">
        <x:f>IF(AND(G865="GL.CASH",L865="investing"),Q865-P865,0)</x:f>
        <x:v>0</x:v>
      </x:c>
      <x:c r="Z865" s="24" t="n">
        <x:f>IF(AND(G865="GL.CASH",L865="financing"),P865,0)</x:f>
        <x:v>0</x:v>
      </x:c>
      <x:c r="AA865" s="24" t="n">
        <x:f>IF(AND(G865="GL.CASH",L865="financing"),Q865,0)</x:f>
        <x:v>0</x:v>
      </x:c>
    </x:row>
    <x:row r="866" ht="25" customHeight="1">
      <x:c r="A866" s="3" t="str">
        <x:v>ACT/VAT-REFUND-M06/5</x:v>
      </x:c>
      <x:c r="B866" s="3" t="str">
        <x:v>VAT-REFUND-M06</x:v>
      </x:c>
      <x:c r="C866" s="16" t="n">
        <x:v>6</x:v>
      </x:c>
      <x:c r="D866" s="30" t="n">
        <x:v>46548</x:v>
      </x:c>
      <x:c r="E866" s="30" t="n">
        <x:v>46508</x:v>
      </x:c>
      <x:c r="F866" s="30" t="n">
        <x:v>46548</x:v>
      </x:c>
      <x:c r="G866" s="3" t="str">
        <x:v>GL.CASH</x:v>
      </x:c>
      <x:c r="H866" s="3" t="str">
        <x:v>ENG</x:v>
      </x:c>
      <x:c r="I866" s="3" t="str">
        <x:v>TAX_AUTHORITY</x:v>
      </x:c>
      <x:c r="J866" s="3" t="str">
        <x:v>MAP.ACTUAL.VAT.SETTLE.DOM.REFUND.TAX_AUTHORITY.ENG</x:v>
      </x:c>
      <x:c r="K866" s="3" t="str">
        <x:v>VAT.DOM_PAID</x:v>
      </x:c>
      <x:c r="L866" s="3" t="str">
        <x:v>operating</x:v>
      </x:c>
      <x:c r="M866" s="3" t="str">
        <x:v>not_applicable</x:v>
      </x:c>
      <x:c r="N866" s="3" t="str">
        <x:v>not_applicable</x:v>
      </x:c>
      <x:c r="O866" s="3" t="str">
        <x:v>not_applicable</x:v>
      </x:c>
      <x:c r="P866" s="32" t="n">
        <x:v>570</x:v>
      </x:c>
      <x:c r="Q866" s="32" t="n">
        <x:v>0</x:v>
      </x:c>
      <x:c r="R866" s="24" t="n">
        <x:f>P866-Q866</x:f>
        <x:v>570</x:v>
      </x:c>
      <x:c r="S866" s="18" t="n">
        <x:f>'D03_Accounts'!D11</x:f>
        <x:v>0</x:v>
      </x:c>
      <x:c r="T866" s="24" t="n">
        <x:f>R866*S866</x:f>
        <x:v>0</x:v>
      </x:c>
      <x:c r="U866" s="25" t="str">
        <x:f>'D03_Mappings'!E266</x:f>
        <x:v>cash</x:v>
      </x:c>
      <x:c r="V866" s="24" t="str">
        <x:f>IF(I866="",IF(U866="people","PAYROLL","UNMAPPED"),I866)</x:f>
        <x:v>TAX_AUTHORITY</x:v>
      </x:c>
      <x:c r="W866" s="24" t="n">
        <x:f>IF(AND(G866="GL.CASH",L866="operating"),Q866,0)</x:f>
        <x:v>0</x:v>
      </x:c>
      <x:c r="X866" s="24" t="n">
        <x:f>IF(AND(G866="GL.CASH",L866="operating"),P866,0)</x:f>
        <x:v>570</x:v>
      </x:c>
      <x:c r="Y866" s="24" t="n">
        <x:f>IF(AND(G866="GL.CASH",L866="investing"),Q866-P866,0)</x:f>
        <x:v>0</x:v>
      </x:c>
      <x:c r="Z866" s="24" t="n">
        <x:f>IF(AND(G866="GL.CASH",L866="financing"),P866,0)</x:f>
        <x:v>0</x:v>
      </x:c>
      <x:c r="AA866" s="24" t="n">
        <x:f>IF(AND(G866="GL.CASH",L866="financing"),Q866,0)</x:f>
        <x:v>0</x:v>
      </x:c>
    </x:row>
    <x:row r="867" ht="25" customHeight="1">
      <x:c r="A867" s="3" t="str">
        <x:v>ACT/VAT-REFUND-M06/6</x:v>
      </x:c>
      <x:c r="B867" s="3" t="str">
        <x:v>VAT-REFUND-M06</x:v>
      </x:c>
      <x:c r="C867" s="16" t="n">
        <x:v>6</x:v>
      </x:c>
      <x:c r="D867" s="30" t="n">
        <x:v>46548</x:v>
      </x:c>
      <x:c r="E867" s="30" t="n">
        <x:v>46508</x:v>
      </x:c>
      <x:c r="F867" s="30" t="n">
        <x:v>46548</x:v>
      </x:c>
      <x:c r="G867" s="3" t="str">
        <x:v>GL.VAT.DOM_ASSET</x:v>
      </x:c>
      <x:c r="H867" s="3" t="str">
        <x:v>ENG</x:v>
      </x:c>
      <x:c r="I867" s="3" t="str">
        <x:v>TAX_AUTHORITY</x:v>
      </x:c>
      <x:c r="J867" s="3" t="str">
        <x:v>MAP.ACTUAL.VAT.SETTLE.DOM.REFUND.TAX_AUTHORITY.ENG</x:v>
      </x:c>
      <x:c r="K867" s="3" t="str">
        <x:v>VAT.DOM_PAID</x:v>
      </x:c>
      <x:c r="L867" s="3" t="str">
        <x:v>operating</x:v>
      </x:c>
      <x:c r="M867" s="3" t="str">
        <x:v>not_applicable</x:v>
      </x:c>
      <x:c r="N867" s="3" t="str">
        <x:v>not_applicable</x:v>
      </x:c>
      <x:c r="O867" s="3" t="str">
        <x:v>not_applicable</x:v>
      </x:c>
      <x:c r="P867" s="32" t="n">
        <x:v>0</x:v>
      </x:c>
      <x:c r="Q867" s="32" t="n">
        <x:v>570</x:v>
      </x:c>
      <x:c r="R867" s="24" t="n">
        <x:f>P867-Q867</x:f>
        <x:v>-570</x:v>
      </x:c>
      <x:c r="S867" s="18" t="n">
        <x:f>'D03_Accounts'!D15</x:f>
        <x:v>0</x:v>
      </x:c>
      <x:c r="T867" s="24" t="n">
        <x:f>R867*S867</x:f>
        <x:v>0</x:v>
      </x:c>
      <x:c r="U867" s="25" t="str">
        <x:f>'D03_Mappings'!E267</x:f>
        <x:v>tax_assets</x:v>
      </x:c>
      <x:c r="V867" s="24" t="str">
        <x:f>IF(I867="",IF(U867="people","PAYROLL","UNMAPPED"),I867)</x:f>
        <x:v>TAX_AUTHORITY</x:v>
      </x:c>
      <x:c r="W867" s="24" t="n">
        <x:f>IF(AND(G867="GL.CASH",L867="operating"),Q867,0)</x:f>
        <x:v>0</x:v>
      </x:c>
      <x:c r="X867" s="24" t="n">
        <x:f>IF(AND(G867="GL.CASH",L867="operating"),P867,0)</x:f>
        <x:v>0</x:v>
      </x:c>
      <x:c r="Y867" s="24" t="n">
        <x:f>IF(AND(G867="GL.CASH",L867="investing"),Q867-P867,0)</x:f>
        <x:v>0</x:v>
      </x:c>
      <x:c r="Z867" s="24" t="n">
        <x:f>IF(AND(G867="GL.CASH",L867="financing"),P867,0)</x:f>
        <x:v>0</x:v>
      </x:c>
      <x:c r="AA867" s="24" t="n">
        <x:f>IF(AND(G867="GL.CASH",L867="financing"),Q867,0)</x:f>
        <x:v>0</x:v>
      </x:c>
    </x:row>
    <x:row r="868" ht="25" customHeight="1">
      <x:c r="A868" s="3" t="str">
        <x:v>ACT/VAT-REFUND-M06/7</x:v>
      </x:c>
      <x:c r="B868" s="3" t="str">
        <x:v>VAT-REFUND-M06</x:v>
      </x:c>
      <x:c r="C868" s="16" t="n">
        <x:v>6</x:v>
      </x:c>
      <x:c r="D868" s="30" t="n">
        <x:v>46548</x:v>
      </x:c>
      <x:c r="E868" s="30" t="n">
        <x:v>46508</x:v>
      </x:c>
      <x:c r="F868" s="30" t="n">
        <x:v>46548</x:v>
      </x:c>
      <x:c r="G868" s="3" t="str">
        <x:v>GL.CASH</x:v>
      </x:c>
      <x:c r="H868" s="3" t="str">
        <x:v>FIN</x:v>
      </x:c>
      <x:c r="I868" s="3" t="str">
        <x:v>TAX_AUTHORITY</x:v>
      </x:c>
      <x:c r="J868" s="3" t="str">
        <x:v>MAP.ACTUAL.VAT.SETTLE.DOM.REFUND.TAX_AUTHORITY.FIN</x:v>
      </x:c>
      <x:c r="K868" s="3" t="str">
        <x:v>VAT.DOM_PAID</x:v>
      </x:c>
      <x:c r="L868" s="3" t="str">
        <x:v>operating</x:v>
      </x:c>
      <x:c r="M868" s="3" t="str">
        <x:v>not_applicable</x:v>
      </x:c>
      <x:c r="N868" s="3" t="str">
        <x:v>not_applicable</x:v>
      </x:c>
      <x:c r="O868" s="3" t="str">
        <x:v>not_applicable</x:v>
      </x:c>
      <x:c r="P868" s="32" t="n">
        <x:v>133</x:v>
      </x:c>
      <x:c r="Q868" s="32" t="n">
        <x:v>0</x:v>
      </x:c>
      <x:c r="R868" s="24" t="n">
        <x:f>P868-Q868</x:f>
        <x:v>133</x:v>
      </x:c>
      <x:c r="S868" s="18" t="n">
        <x:f>'D03_Accounts'!D11</x:f>
        <x:v>0</x:v>
      </x:c>
      <x:c r="T868" s="24" t="n">
        <x:f>R868*S868</x:f>
        <x:v>0</x:v>
      </x:c>
      <x:c r="U868" s="25" t="str">
        <x:f>'D03_Mappings'!E268</x:f>
        <x:v>cash</x:v>
      </x:c>
      <x:c r="V868" s="24" t="str">
        <x:f>IF(I868="",IF(U868="people","PAYROLL","UNMAPPED"),I868)</x:f>
        <x:v>TAX_AUTHORITY</x:v>
      </x:c>
      <x:c r="W868" s="24" t="n">
        <x:f>IF(AND(G868="GL.CASH",L868="operating"),Q868,0)</x:f>
        <x:v>0</x:v>
      </x:c>
      <x:c r="X868" s="24" t="n">
        <x:f>IF(AND(G868="GL.CASH",L868="operating"),P868,0)</x:f>
        <x:v>133</x:v>
      </x:c>
      <x:c r="Y868" s="24" t="n">
        <x:f>IF(AND(G868="GL.CASH",L868="investing"),Q868-P868,0)</x:f>
        <x:v>0</x:v>
      </x:c>
      <x:c r="Z868" s="24" t="n">
        <x:f>IF(AND(G868="GL.CASH",L868="financing"),P868,0)</x:f>
        <x:v>0</x:v>
      </x:c>
      <x:c r="AA868" s="24" t="n">
        <x:f>IF(AND(G868="GL.CASH",L868="financing"),Q868,0)</x:f>
        <x:v>0</x:v>
      </x:c>
    </x:row>
    <x:row r="869" ht="25" customHeight="1">
      <x:c r="A869" s="3" t="str">
        <x:v>ACT/VAT-REFUND-M06/8</x:v>
      </x:c>
      <x:c r="B869" s="3" t="str">
        <x:v>VAT-REFUND-M06</x:v>
      </x:c>
      <x:c r="C869" s="16" t="n">
        <x:v>6</x:v>
      </x:c>
      <x:c r="D869" s="30" t="n">
        <x:v>46548</x:v>
      </x:c>
      <x:c r="E869" s="30" t="n">
        <x:v>46508</x:v>
      </x:c>
      <x:c r="F869" s="30" t="n">
        <x:v>46548</x:v>
      </x:c>
      <x:c r="G869" s="3" t="str">
        <x:v>GL.VAT.DOM_ASSET</x:v>
      </x:c>
      <x:c r="H869" s="3" t="str">
        <x:v>FIN</x:v>
      </x:c>
      <x:c r="I869" s="3" t="str">
        <x:v>TAX_AUTHORITY</x:v>
      </x:c>
      <x:c r="J869" s="3" t="str">
        <x:v>MAP.ACTUAL.VAT.SETTLE.DOM.REFUND.TAX_AUTHORITY.FIN</x:v>
      </x:c>
      <x:c r="K869" s="3" t="str">
        <x:v>VAT.DOM_PAID</x:v>
      </x:c>
      <x:c r="L869" s="3" t="str">
        <x:v>operating</x:v>
      </x:c>
      <x:c r="M869" s="3" t="str">
        <x:v>not_applicable</x:v>
      </x:c>
      <x:c r="N869" s="3" t="str">
        <x:v>not_applicable</x:v>
      </x:c>
      <x:c r="O869" s="3" t="str">
        <x:v>not_applicable</x:v>
      </x:c>
      <x:c r="P869" s="32" t="n">
        <x:v>0</x:v>
      </x:c>
      <x:c r="Q869" s="32" t="n">
        <x:v>133</x:v>
      </x:c>
      <x:c r="R869" s="24" t="n">
        <x:f>P869-Q869</x:f>
        <x:v>-133</x:v>
      </x:c>
      <x:c r="S869" s="18" t="n">
        <x:f>'D03_Accounts'!D15</x:f>
        <x:v>0</x:v>
      </x:c>
      <x:c r="T869" s="24" t="n">
        <x:f>R869*S869</x:f>
        <x:v>0</x:v>
      </x:c>
      <x:c r="U869" s="25" t="str">
        <x:f>'D03_Mappings'!E269</x:f>
        <x:v>tax_assets</x:v>
      </x:c>
      <x:c r="V869" s="24" t="str">
        <x:f>IF(I869="",IF(U869="people","PAYROLL","UNMAPPED"),I869)</x:f>
        <x:v>TAX_AUTHORITY</x:v>
      </x:c>
      <x:c r="W869" s="24" t="n">
        <x:f>IF(AND(G869="GL.CASH",L869="operating"),Q869,0)</x:f>
        <x:v>0</x:v>
      </x:c>
      <x:c r="X869" s="24" t="n">
        <x:f>IF(AND(G869="GL.CASH",L869="operating"),P869,0)</x:f>
        <x:v>0</x:v>
      </x:c>
      <x:c r="Y869" s="24" t="n">
        <x:f>IF(AND(G869="GL.CASH",L869="investing"),Q869-P869,0)</x:f>
        <x:v>0</x:v>
      </x:c>
      <x:c r="Z869" s="24" t="n">
        <x:f>IF(AND(G869="GL.CASH",L869="financing"),P869,0)</x:f>
        <x:v>0</x:v>
      </x:c>
      <x:c r="AA869" s="24" t="n">
        <x:f>IF(AND(G869="GL.CASH",L869="financing"),Q869,0)</x:f>
        <x:v>0</x:v>
      </x:c>
    </x:row>
    <x:row r="870" ht="25" customHeight="1">
      <x:c r="A870" s="3" t="str">
        <x:v>ACT/PAY-BOOK-M05/1</x:v>
      </x:c>
      <x:c r="B870" s="3" t="str">
        <x:v>PAY-BOOK-M05</x:v>
      </x:c>
      <x:c r="C870" s="16" t="n">
        <x:v>6</x:v>
      </x:c>
      <x:c r="D870" s="30" t="n">
        <x:v>46557</x:v>
      </x:c>
      <x:c r="E870" s="30" t="n">
        <x:v>46508</x:v>
      </x:c>
      <x:c r="F870" s="30" t="n">
        <x:v>46557</x:v>
      </x:c>
      <x:c r="G870" s="3" t="str">
        <x:v>GL.AP.SUPPLIER</x:v>
      </x:c>
      <x:c r="H870" s="3" t="str">
        <x:v>FIN</x:v>
      </x:c>
      <x:c r="I870" s="3" t="str">
        <x:v>V.ACCOUNTS</x:v>
      </x:c>
      <x:c r="J870" s="3" t="str">
        <x:v>MAP.ACTUAL.COST.PAY.V.ACCOUNTS.FIN</x:v>
      </x:c>
      <x:c r="K870" s="3" t="str">
        <x:v>WC.SUPPLIER_AP</x:v>
      </x:c>
      <x:c r="L870" s="3" t="str">
        <x:v>operating</x:v>
      </x:c>
      <x:c r="M870" s="3" t="str">
        <x:v>not_applicable</x:v>
      </x:c>
      <x:c r="N870" s="3" t="str">
        <x:v>not_applicable</x:v>
      </x:c>
      <x:c r="O870" s="3" t="str">
        <x:v>not_applicable</x:v>
      </x:c>
      <x:c r="P870" s="32" t="n">
        <x:v>595</x:v>
      </x:c>
      <x:c r="Q870" s="32" t="n">
        <x:v>0</x:v>
      </x:c>
      <x:c r="R870" s="24" t="n">
        <x:f>P870-Q870</x:f>
        <x:v>595</x:v>
      </x:c>
      <x:c r="S870" s="18" t="n">
        <x:f>'D03_Accounts'!D23</x:f>
        <x:v>0</x:v>
      </x:c>
      <x:c r="T870" s="24" t="n">
        <x:f>R870*S870</x:f>
        <x:v>0</x:v>
      </x:c>
      <x:c r="U870" s="25" t="str">
        <x:f>'D03_Mappings'!E57</x:f>
        <x:v>ap</x:v>
      </x:c>
      <x:c r="V870" s="24" t="str">
        <x:f>IF(I870="",IF(U870="people","PAYROLL","UNMAPPED"),I870)</x:f>
        <x:v>V.ACCOUNTS</x:v>
      </x:c>
      <x:c r="W870" s="24" t="n">
        <x:f>IF(AND(G870="GL.CASH",L870="operating"),Q870,0)</x:f>
        <x:v>0</x:v>
      </x:c>
      <x:c r="X870" s="24" t="n">
        <x:f>IF(AND(G870="GL.CASH",L870="operating"),P870,0)</x:f>
        <x:v>0</x:v>
      </x:c>
      <x:c r="Y870" s="24" t="n">
        <x:f>IF(AND(G870="GL.CASH",L870="investing"),Q870-P870,0)</x:f>
        <x:v>0</x:v>
      </x:c>
      <x:c r="Z870" s="24" t="n">
        <x:f>IF(AND(G870="GL.CASH",L870="financing"),P870,0)</x:f>
        <x:v>0</x:v>
      </x:c>
      <x:c r="AA870" s="24" t="n">
        <x:f>IF(AND(G870="GL.CASH",L870="financing"),Q870,0)</x:f>
        <x:v>0</x:v>
      </x:c>
    </x:row>
    <x:row r="871" ht="25" customHeight="1">
      <x:c r="A871" s="3" t="str">
        <x:v>ACT/PAY-BOOK-M05/2</x:v>
      </x:c>
      <x:c r="B871" s="3" t="str">
        <x:v>PAY-BOOK-M05</x:v>
      </x:c>
      <x:c r="C871" s="16" t="n">
        <x:v>6</x:v>
      </x:c>
      <x:c r="D871" s="30" t="n">
        <x:v>46557</x:v>
      </x:c>
      <x:c r="E871" s="30" t="n">
        <x:v>46508</x:v>
      </x:c>
      <x:c r="F871" s="30" t="n">
        <x:v>46557</x:v>
      </x:c>
      <x:c r="G871" s="3" t="str">
        <x:v>GL.CASH</x:v>
      </x:c>
      <x:c r="H871" s="3" t="str">
        <x:v>FIN</x:v>
      </x:c>
      <x:c r="I871" s="3" t="str">
        <x:v>V.ACCOUNTS</x:v>
      </x:c>
      <x:c r="J871" s="3" t="str">
        <x:v>MAP.ACTUAL.COST.PAY.V.ACCOUNTS.FIN</x:v>
      </x:c>
      <x:c r="K871" s="3" t="str">
        <x:v>WC.SUPPLIER_AP</x:v>
      </x:c>
      <x:c r="L871" s="3" t="str">
        <x:v>operating</x:v>
      </x:c>
      <x:c r="M871" s="3" t="str">
        <x:v>not_applicable</x:v>
      </x:c>
      <x:c r="N871" s="3" t="str">
        <x:v>not_applicable</x:v>
      </x:c>
      <x:c r="O871" s="3" t="str">
        <x:v>not_applicable</x:v>
      </x:c>
      <x:c r="P871" s="32" t="n">
        <x:v>0</x:v>
      </x:c>
      <x:c r="Q871" s="32" t="n">
        <x:v>595</x:v>
      </x:c>
      <x:c r="R871" s="24" t="n">
        <x:f>P871-Q871</x:f>
        <x:v>-595</x:v>
      </x:c>
      <x:c r="S871" s="18" t="n">
        <x:f>'D03_Accounts'!D11</x:f>
        <x:v>0</x:v>
      </x:c>
      <x:c r="T871" s="24" t="n">
        <x:f>R871*S871</x:f>
        <x:v>0</x:v>
      </x:c>
      <x:c r="U871" s="25" t="str">
        <x:f>'D03_Mappings'!E58</x:f>
        <x:v>cash</x:v>
      </x:c>
      <x:c r="V871" s="24" t="str">
        <x:f>IF(I871="",IF(U871="people","PAYROLL","UNMAPPED"),I871)</x:f>
        <x:v>V.ACCOUNTS</x:v>
      </x:c>
      <x:c r="W871" s="24" t="n">
        <x:f>IF(AND(G871="GL.CASH",L871="operating"),Q871,0)</x:f>
        <x:v>595</x:v>
      </x:c>
      <x:c r="X871" s="24" t="n">
        <x:f>IF(AND(G871="GL.CASH",L871="operating"),P871,0)</x:f>
        <x:v>0</x:v>
      </x:c>
      <x:c r="Y871" s="24" t="n">
        <x:f>IF(AND(G871="GL.CASH",L871="investing"),Q871-P871,0)</x:f>
        <x:v>0</x:v>
      </x:c>
      <x:c r="Z871" s="24" t="n">
        <x:f>IF(AND(G871="GL.CASH",L871="financing"),P871,0)</x:f>
        <x:v>0</x:v>
      </x:c>
      <x:c r="AA871" s="24" t="n">
        <x:f>IF(AND(G871="GL.CASH",L871="financing"),Q871,0)</x:f>
        <x:v>0</x:v>
      </x:c>
    </x:row>
    <x:row r="872" ht="25" customHeight="1">
      <x:c r="A872" s="3" t="str">
        <x:v>ACT/PAY-CHAMBER-M05/1</x:v>
      </x:c>
      <x:c r="B872" s="3" t="str">
        <x:v>PAY-CHAMBER-M05</x:v>
      </x:c>
      <x:c r="C872" s="16" t="n">
        <x:v>6</x:v>
      </x:c>
      <x:c r="D872" s="30" t="n">
        <x:v>46557</x:v>
      </x:c>
      <x:c r="E872" s="30" t="n">
        <x:v>46508</x:v>
      </x:c>
      <x:c r="F872" s="30" t="n">
        <x:v>46557</x:v>
      </x:c>
      <x:c r="G872" s="3" t="str">
        <x:v>GL.AP.SUPPLIER</x:v>
      </x:c>
      <x:c r="H872" s="3" t="str">
        <x:v>CORP</x:v>
      </x:c>
      <x:c r="I872" s="3" t="str">
        <x:v>V.CHAMBER</x:v>
      </x:c>
      <x:c r="J872" s="3" t="str">
        <x:v>MAP.ACTUAL.COST.PAY.V.CHAMBER.CORP</x:v>
      </x:c>
      <x:c r="K872" s="3" t="str">
        <x:v>WC.SUPPLIER_AP</x:v>
      </x:c>
      <x:c r="L872" s="3" t="str">
        <x:v>operating</x:v>
      </x:c>
      <x:c r="M872" s="3" t="str">
        <x:v>not_applicable</x:v>
      </x:c>
      <x:c r="N872" s="3" t="str">
        <x:v>not_applicable</x:v>
      </x:c>
      <x:c r="O872" s="3" t="str">
        <x:v>not_applicable</x:v>
      </x:c>
      <x:c r="P872" s="32" t="n">
        <x:v>9.17</x:v>
      </x:c>
      <x:c r="Q872" s="32" t="n">
        <x:v>0</x:v>
      </x:c>
      <x:c r="R872" s="24" t="n">
        <x:f>P872-Q872</x:f>
        <x:v>9.17</x:v>
      </x:c>
      <x:c r="S872" s="18" t="n">
        <x:f>'D03_Accounts'!D23</x:f>
        <x:v>0</x:v>
      </x:c>
      <x:c r="T872" s="24" t="n">
        <x:f>R872*S872</x:f>
        <x:v>0</x:v>
      </x:c>
      <x:c r="U872" s="25" t="str">
        <x:f>'D03_Mappings'!E59</x:f>
        <x:v>ap</x:v>
      </x:c>
      <x:c r="V872" s="24" t="str">
        <x:f>IF(I872="",IF(U872="people","PAYROLL","UNMAPPED"),I872)</x:f>
        <x:v>V.CHAMBER</x:v>
      </x:c>
      <x:c r="W872" s="24" t="n">
        <x:f>IF(AND(G872="GL.CASH",L872="operating"),Q872,0)</x:f>
        <x:v>0</x:v>
      </x:c>
      <x:c r="X872" s="24" t="n">
        <x:f>IF(AND(G872="GL.CASH",L872="operating"),P872,0)</x:f>
        <x:v>0</x:v>
      </x:c>
      <x:c r="Y872" s="24" t="n">
        <x:f>IF(AND(G872="GL.CASH",L872="investing"),Q872-P872,0)</x:f>
        <x:v>0</x:v>
      </x:c>
      <x:c r="Z872" s="24" t="n">
        <x:f>IF(AND(G872="GL.CASH",L872="financing"),P872,0)</x:f>
        <x:v>0</x:v>
      </x:c>
      <x:c r="AA872" s="24" t="n">
        <x:f>IF(AND(G872="GL.CASH",L872="financing"),Q872,0)</x:f>
        <x:v>0</x:v>
      </x:c>
    </x:row>
    <x:row r="873" ht="25" customHeight="1">
      <x:c r="A873" s="3" t="str">
        <x:v>ACT/PAY-CHAMBER-M05/2</x:v>
      </x:c>
      <x:c r="B873" s="3" t="str">
        <x:v>PAY-CHAMBER-M05</x:v>
      </x:c>
      <x:c r="C873" s="16" t="n">
        <x:v>6</x:v>
      </x:c>
      <x:c r="D873" s="30" t="n">
        <x:v>46557</x:v>
      </x:c>
      <x:c r="E873" s="30" t="n">
        <x:v>46508</x:v>
      </x:c>
      <x:c r="F873" s="30" t="n">
        <x:v>46557</x:v>
      </x:c>
      <x:c r="G873" s="3" t="str">
        <x:v>GL.CASH</x:v>
      </x:c>
      <x:c r="H873" s="3" t="str">
        <x:v>CORP</x:v>
      </x:c>
      <x:c r="I873" s="3" t="str">
        <x:v>V.CHAMBER</x:v>
      </x:c>
      <x:c r="J873" s="3" t="str">
        <x:v>MAP.ACTUAL.COST.PAY.V.CHAMBER.CORP</x:v>
      </x:c>
      <x:c r="K873" s="3" t="str">
        <x:v>WC.SUPPLIER_AP</x:v>
      </x:c>
      <x:c r="L873" s="3" t="str">
        <x:v>operating</x:v>
      </x:c>
      <x:c r="M873" s="3" t="str">
        <x:v>not_applicable</x:v>
      </x:c>
      <x:c r="N873" s="3" t="str">
        <x:v>not_applicable</x:v>
      </x:c>
      <x:c r="O873" s="3" t="str">
        <x:v>not_applicable</x:v>
      </x:c>
      <x:c r="P873" s="32" t="n">
        <x:v>0</x:v>
      </x:c>
      <x:c r="Q873" s="32" t="n">
        <x:v>9.17</x:v>
      </x:c>
      <x:c r="R873" s="24" t="n">
        <x:f>P873-Q873</x:f>
        <x:v>-9.17</x:v>
      </x:c>
      <x:c r="S873" s="18" t="n">
        <x:f>'D03_Accounts'!D11</x:f>
        <x:v>0</x:v>
      </x:c>
      <x:c r="T873" s="24" t="n">
        <x:f>R873*S873</x:f>
        <x:v>0</x:v>
      </x:c>
      <x:c r="U873" s="25" t="str">
        <x:f>'D03_Mappings'!E60</x:f>
        <x:v>cash</x:v>
      </x:c>
      <x:c r="V873" s="24" t="str">
        <x:f>IF(I873="",IF(U873="people","PAYROLL","UNMAPPED"),I873)</x:f>
        <x:v>V.CHAMBER</x:v>
      </x:c>
      <x:c r="W873" s="24" t="n">
        <x:f>IF(AND(G873="GL.CASH",L873="operating"),Q873,0)</x:f>
        <x:v>9.17</x:v>
      </x:c>
      <x:c r="X873" s="24" t="n">
        <x:f>IF(AND(G873="GL.CASH",L873="operating"),P873,0)</x:f>
        <x:v>0</x:v>
      </x:c>
      <x:c r="Y873" s="24" t="n">
        <x:f>IF(AND(G873="GL.CASH",L873="investing"),Q873-P873,0)</x:f>
        <x:v>0</x:v>
      </x:c>
      <x:c r="Z873" s="24" t="n">
        <x:f>IF(AND(G873="GL.CASH",L873="financing"),P873,0)</x:f>
        <x:v>0</x:v>
      </x:c>
      <x:c r="AA873" s="24" t="n">
        <x:f>IF(AND(G873="GL.CASH",L873="financing"),Q873,0)</x:f>
        <x:v>0</x:v>
      </x:c>
    </x:row>
    <x:row r="874" ht="25" customHeight="1">
      <x:c r="A874" s="3" t="str">
        <x:v>ACT/PAY-CLOUD-M05/1</x:v>
      </x:c>
      <x:c r="B874" s="3" t="str">
        <x:v>PAY-CLOUD-M05</x:v>
      </x:c>
      <x:c r="C874" s="16" t="n">
        <x:v>6</x:v>
      </x:c>
      <x:c r="D874" s="30" t="n">
        <x:v>46557</x:v>
      </x:c>
      <x:c r="E874" s="30" t="n">
        <x:v>46508</x:v>
      </x:c>
      <x:c r="F874" s="30" t="n">
        <x:v>46557</x:v>
      </x:c>
      <x:c r="G874" s="3" t="str">
        <x:v>GL.AP.SUPPLIER</x:v>
      </x:c>
      <x:c r="H874" s="3" t="str">
        <x:v>ENG</x:v>
      </x:c>
      <x:c r="I874" s="3" t="str">
        <x:v>V.CLOUD</x:v>
      </x:c>
      <x:c r="J874" s="3" t="str">
        <x:v>MAP.ACTUAL.COST.PAY.V.CLOUD.ENG</x:v>
      </x:c>
      <x:c r="K874" s="3" t="str">
        <x:v>WC.SUPPLIER_AP</x:v>
      </x:c>
      <x:c r="L874" s="3" t="str">
        <x:v>operating</x:v>
      </x:c>
      <x:c r="M874" s="3" t="str">
        <x:v>not_applicable</x:v>
      </x:c>
      <x:c r="N874" s="3" t="str">
        <x:v>not_applicable</x:v>
      </x:c>
      <x:c r="O874" s="3" t="str">
        <x:v>not_applicable</x:v>
      </x:c>
      <x:c r="P874" s="32" t="n">
        <x:v>1500</x:v>
      </x:c>
      <x:c r="Q874" s="32" t="n">
        <x:v>0</x:v>
      </x:c>
      <x:c r="R874" s="24" t="n">
        <x:f>P874-Q874</x:f>
        <x:v>1500</x:v>
      </x:c>
      <x:c r="S874" s="18" t="n">
        <x:f>'D03_Accounts'!D23</x:f>
        <x:v>0</x:v>
      </x:c>
      <x:c r="T874" s="24" t="n">
        <x:f>R874*S874</x:f>
        <x:v>0</x:v>
      </x:c>
      <x:c r="U874" s="25" t="str">
        <x:f>'D03_Mappings'!E61</x:f>
        <x:v>ap</x:v>
      </x:c>
      <x:c r="V874" s="24" t="str">
        <x:f>IF(I874="",IF(U874="people","PAYROLL","UNMAPPED"),I874)</x:f>
        <x:v>V.CLOUD</x:v>
      </x:c>
      <x:c r="W874" s="24" t="n">
        <x:f>IF(AND(G874="GL.CASH",L874="operating"),Q874,0)</x:f>
        <x:v>0</x:v>
      </x:c>
      <x:c r="X874" s="24" t="n">
        <x:f>IF(AND(G874="GL.CASH",L874="operating"),P874,0)</x:f>
        <x:v>0</x:v>
      </x:c>
      <x:c r="Y874" s="24" t="n">
        <x:f>IF(AND(G874="GL.CASH",L874="investing"),Q874-P874,0)</x:f>
        <x:v>0</x:v>
      </x:c>
      <x:c r="Z874" s="24" t="n">
        <x:f>IF(AND(G874="GL.CASH",L874="financing"),P874,0)</x:f>
        <x:v>0</x:v>
      </x:c>
      <x:c r="AA874" s="24" t="n">
        <x:f>IF(AND(G874="GL.CASH",L874="financing"),Q874,0)</x:f>
        <x:v>0</x:v>
      </x:c>
    </x:row>
    <x:row r="875" ht="25" customHeight="1">
      <x:c r="A875" s="3" t="str">
        <x:v>ACT/PAY-CLOUD-M05/2</x:v>
      </x:c>
      <x:c r="B875" s="3" t="str">
        <x:v>PAY-CLOUD-M05</x:v>
      </x:c>
      <x:c r="C875" s="16" t="n">
        <x:v>6</x:v>
      </x:c>
      <x:c r="D875" s="30" t="n">
        <x:v>46557</x:v>
      </x:c>
      <x:c r="E875" s="30" t="n">
        <x:v>46508</x:v>
      </x:c>
      <x:c r="F875" s="30" t="n">
        <x:v>46557</x:v>
      </x:c>
      <x:c r="G875" s="3" t="str">
        <x:v>GL.CASH</x:v>
      </x:c>
      <x:c r="H875" s="3" t="str">
        <x:v>ENG</x:v>
      </x:c>
      <x:c r="I875" s="3" t="str">
        <x:v>V.CLOUD</x:v>
      </x:c>
      <x:c r="J875" s="3" t="str">
        <x:v>MAP.ACTUAL.COST.PAY.V.CLOUD.ENG</x:v>
      </x:c>
      <x:c r="K875" s="3" t="str">
        <x:v>WC.SUPPLIER_AP</x:v>
      </x:c>
      <x:c r="L875" s="3" t="str">
        <x:v>operating</x:v>
      </x:c>
      <x:c r="M875" s="3" t="str">
        <x:v>not_applicable</x:v>
      </x:c>
      <x:c r="N875" s="3" t="str">
        <x:v>not_applicable</x:v>
      </x:c>
      <x:c r="O875" s="3" t="str">
        <x:v>not_applicable</x:v>
      </x:c>
      <x:c r="P875" s="32" t="n">
        <x:v>0</x:v>
      </x:c>
      <x:c r="Q875" s="32" t="n">
        <x:v>1500</x:v>
      </x:c>
      <x:c r="R875" s="24" t="n">
        <x:f>P875-Q875</x:f>
        <x:v>-1500</x:v>
      </x:c>
      <x:c r="S875" s="18" t="n">
        <x:f>'D03_Accounts'!D11</x:f>
        <x:v>0</x:v>
      </x:c>
      <x:c r="T875" s="24" t="n">
        <x:f>R875*S875</x:f>
        <x:v>0</x:v>
      </x:c>
      <x:c r="U875" s="25" t="str">
        <x:f>'D03_Mappings'!E62</x:f>
        <x:v>cash</x:v>
      </x:c>
      <x:c r="V875" s="24" t="str">
        <x:f>IF(I875="",IF(U875="people","PAYROLL","UNMAPPED"),I875)</x:f>
        <x:v>V.CLOUD</x:v>
      </x:c>
      <x:c r="W875" s="24" t="n">
        <x:f>IF(AND(G875="GL.CASH",L875="operating"),Q875,0)</x:f>
        <x:v>1500</x:v>
      </x:c>
      <x:c r="X875" s="24" t="n">
        <x:f>IF(AND(G875="GL.CASH",L875="operating"),P875,0)</x:f>
        <x:v>0</x:v>
      </x:c>
      <x:c r="Y875" s="24" t="n">
        <x:f>IF(AND(G875="GL.CASH",L875="investing"),Q875-P875,0)</x:f>
        <x:v>0</x:v>
      </x:c>
      <x:c r="Z875" s="24" t="n">
        <x:f>IF(AND(G875="GL.CASH",L875="financing"),P875,0)</x:f>
        <x:v>0</x:v>
      </x:c>
      <x:c r="AA875" s="24" t="n">
        <x:f>IF(AND(G875="GL.CASH",L875="financing"),Q875,0)</x:f>
        <x:v>0</x:v>
      </x:c>
    </x:row>
    <x:row r="876" ht="25" customHeight="1">
      <x:c r="A876" s="3" t="str">
        <x:v>ACT/PAY-DATA-M05/1</x:v>
      </x:c>
      <x:c r="B876" s="3" t="str">
        <x:v>PAY-DATA-M05</x:v>
      </x:c>
      <x:c r="C876" s="16" t="n">
        <x:v>6</x:v>
      </x:c>
      <x:c r="D876" s="30" t="n">
        <x:v>46557</x:v>
      </x:c>
      <x:c r="E876" s="30" t="n">
        <x:v>46508</x:v>
      </x:c>
      <x:c r="F876" s="30" t="n">
        <x:v>46557</x:v>
      </x:c>
      <x:c r="G876" s="3" t="str">
        <x:v>GL.AP.SUPPLIER</x:v>
      </x:c>
      <x:c r="H876" s="3" t="str">
        <x:v>ENG</x:v>
      </x:c>
      <x:c r="I876" s="3" t="str">
        <x:v>V.DATA</x:v>
      </x:c>
      <x:c r="J876" s="3" t="str">
        <x:v>MAP.ACTUAL.COST.PAY.V.DATA.ENG</x:v>
      </x:c>
      <x:c r="K876" s="3" t="str">
        <x:v>WC.SUPPLIER_AP</x:v>
      </x:c>
      <x:c r="L876" s="3" t="str">
        <x:v>operating</x:v>
      </x:c>
      <x:c r="M876" s="3" t="str">
        <x:v>not_applicable</x:v>
      </x:c>
      <x:c r="N876" s="3" t="str">
        <x:v>not_applicable</x:v>
      </x:c>
      <x:c r="O876" s="3" t="str">
        <x:v>not_applicable</x:v>
      </x:c>
      <x:c r="P876" s="32" t="n">
        <x:v>433.91</x:v>
      </x:c>
      <x:c r="Q876" s="32" t="n">
        <x:v>0</x:v>
      </x:c>
      <x:c r="R876" s="24" t="n">
        <x:f>P876-Q876</x:f>
        <x:v>433.91</x:v>
      </x:c>
      <x:c r="S876" s="18" t="n">
        <x:f>'D03_Accounts'!D23</x:f>
        <x:v>0</x:v>
      </x:c>
      <x:c r="T876" s="24" t="n">
        <x:f>R876*S876</x:f>
        <x:v>0</x:v>
      </x:c>
      <x:c r="U876" s="25" t="str">
        <x:f>'D03_Mappings'!E63</x:f>
        <x:v>ap</x:v>
      </x:c>
      <x:c r="V876" s="24" t="str">
        <x:f>IF(I876="",IF(U876="people","PAYROLL","UNMAPPED"),I876)</x:f>
        <x:v>V.DATA</x:v>
      </x:c>
      <x:c r="W876" s="24" t="n">
        <x:f>IF(AND(G876="GL.CASH",L876="operating"),Q876,0)</x:f>
        <x:v>0</x:v>
      </x:c>
      <x:c r="X876" s="24" t="n">
        <x:f>IF(AND(G876="GL.CASH",L876="operating"),P876,0)</x:f>
        <x:v>0</x:v>
      </x:c>
      <x:c r="Y876" s="24" t="n">
        <x:f>IF(AND(G876="GL.CASH",L876="investing"),Q876-P876,0)</x:f>
        <x:v>0</x:v>
      </x:c>
      <x:c r="Z876" s="24" t="n">
        <x:f>IF(AND(G876="GL.CASH",L876="financing"),P876,0)</x:f>
        <x:v>0</x:v>
      </x:c>
      <x:c r="AA876" s="24" t="n">
        <x:f>IF(AND(G876="GL.CASH",L876="financing"),Q876,0)</x:f>
        <x:v>0</x:v>
      </x:c>
    </x:row>
    <x:row r="877" ht="25" customHeight="1">
      <x:c r="A877" s="3" t="str">
        <x:v>ACT/PAY-DATA-M05/2</x:v>
      </x:c>
      <x:c r="B877" s="3" t="str">
        <x:v>PAY-DATA-M05</x:v>
      </x:c>
      <x:c r="C877" s="16" t="n">
        <x:v>6</x:v>
      </x:c>
      <x:c r="D877" s="30" t="n">
        <x:v>46557</x:v>
      </x:c>
      <x:c r="E877" s="30" t="n">
        <x:v>46508</x:v>
      </x:c>
      <x:c r="F877" s="30" t="n">
        <x:v>46557</x:v>
      </x:c>
      <x:c r="G877" s="3" t="str">
        <x:v>GL.CASH</x:v>
      </x:c>
      <x:c r="H877" s="3" t="str">
        <x:v>ENG</x:v>
      </x:c>
      <x:c r="I877" s="3" t="str">
        <x:v>V.DATA</x:v>
      </x:c>
      <x:c r="J877" s="3" t="str">
        <x:v>MAP.ACTUAL.COST.PAY.V.DATA.ENG</x:v>
      </x:c>
      <x:c r="K877" s="3" t="str">
        <x:v>WC.SUPPLIER_AP</x:v>
      </x:c>
      <x:c r="L877" s="3" t="str">
        <x:v>operating</x:v>
      </x:c>
      <x:c r="M877" s="3" t="str">
        <x:v>not_applicable</x:v>
      </x:c>
      <x:c r="N877" s="3" t="str">
        <x:v>not_applicable</x:v>
      </x:c>
      <x:c r="O877" s="3" t="str">
        <x:v>not_applicable</x:v>
      </x:c>
      <x:c r="P877" s="32" t="n">
        <x:v>0</x:v>
      </x:c>
      <x:c r="Q877" s="32" t="n">
        <x:v>433.91</x:v>
      </x:c>
      <x:c r="R877" s="24" t="n">
        <x:f>P877-Q877</x:f>
        <x:v>-433.91</x:v>
      </x:c>
      <x:c r="S877" s="18" t="n">
        <x:f>'D03_Accounts'!D11</x:f>
        <x:v>0</x:v>
      </x:c>
      <x:c r="T877" s="24" t="n">
        <x:f>R877*S877</x:f>
        <x:v>0</x:v>
      </x:c>
      <x:c r="U877" s="25" t="str">
        <x:f>'D03_Mappings'!E64</x:f>
        <x:v>cash</x:v>
      </x:c>
      <x:c r="V877" s="24" t="str">
        <x:f>IF(I877="",IF(U877="people","PAYROLL","UNMAPPED"),I877)</x:f>
        <x:v>V.DATA</x:v>
      </x:c>
      <x:c r="W877" s="24" t="n">
        <x:f>IF(AND(G877="GL.CASH",L877="operating"),Q877,0)</x:f>
        <x:v>433.91</x:v>
      </x:c>
      <x:c r="X877" s="24" t="n">
        <x:f>IF(AND(G877="GL.CASH",L877="operating"),P877,0)</x:f>
        <x:v>0</x:v>
      </x:c>
      <x:c r="Y877" s="24" t="n">
        <x:f>IF(AND(G877="GL.CASH",L877="investing"),Q877-P877,0)</x:f>
        <x:v>0</x:v>
      </x:c>
      <x:c r="Z877" s="24" t="n">
        <x:f>IF(AND(G877="GL.CASH",L877="financing"),P877,0)</x:f>
        <x:v>0</x:v>
      </x:c>
      <x:c r="AA877" s="24" t="n">
        <x:f>IF(AND(G877="GL.CASH",L877="financing"),Q877,0)</x:f>
        <x:v>0</x:v>
      </x:c>
    </x:row>
    <x:row r="878" ht="25" customHeight="1">
      <x:c r="A878" s="3" t="str">
        <x:v>ACT/PAY-DESK-M05/1</x:v>
      </x:c>
      <x:c r="B878" s="3" t="str">
        <x:v>PAY-DESK-M05</x:v>
      </x:c>
      <x:c r="C878" s="16" t="n">
        <x:v>6</x:v>
      </x:c>
      <x:c r="D878" s="30" t="n">
        <x:v>46557</x:v>
      </x:c>
      <x:c r="E878" s="30" t="n">
        <x:v>46508</x:v>
      </x:c>
      <x:c r="F878" s="30" t="n">
        <x:v>46557</x:v>
      </x:c>
      <x:c r="G878" s="3" t="str">
        <x:v>GL.AP.SUPPLIER</x:v>
      </x:c>
      <x:c r="H878" s="3" t="str">
        <x:v>CORP</x:v>
      </x:c>
      <x:c r="I878" s="3" t="str">
        <x:v>V.WORKSPACE</x:v>
      </x:c>
      <x:c r="J878" s="3" t="str">
        <x:v>MAP.ACTUAL.COST.PAY.V.WORKSPACE.CORP</x:v>
      </x:c>
      <x:c r="K878" s="3" t="str">
        <x:v>WC.SUPPLIER_AP</x:v>
      </x:c>
      <x:c r="L878" s="3" t="str">
        <x:v>operating</x:v>
      </x:c>
      <x:c r="M878" s="3" t="str">
        <x:v>not_applicable</x:v>
      </x:c>
      <x:c r="N878" s="3" t="str">
        <x:v>not_applicable</x:v>
      </x:c>
      <x:c r="O878" s="3" t="str">
        <x:v>not_applicable</x:v>
      </x:c>
      <x:c r="P878" s="32" t="n">
        <x:v>2846.48</x:v>
      </x:c>
      <x:c r="Q878" s="32" t="n">
        <x:v>0</x:v>
      </x:c>
      <x:c r="R878" s="24" t="n">
        <x:f>P878-Q878</x:f>
        <x:v>2846.48</x:v>
      </x:c>
      <x:c r="S878" s="18" t="n">
        <x:f>'D03_Accounts'!D23</x:f>
        <x:v>0</x:v>
      </x:c>
      <x:c r="T878" s="24" t="n">
        <x:f>R878*S878</x:f>
        <x:v>0</x:v>
      </x:c>
      <x:c r="U878" s="25" t="str">
        <x:f>'D03_Mappings'!E91</x:f>
        <x:v>ap</x:v>
      </x:c>
      <x:c r="V878" s="24" t="str">
        <x:f>IF(I878="",IF(U878="people","PAYROLL","UNMAPPED"),I878)</x:f>
        <x:v>V.WORKSPACE</x:v>
      </x:c>
      <x:c r="W878" s="24" t="n">
        <x:f>IF(AND(G878="GL.CASH",L878="operating"),Q878,0)</x:f>
        <x:v>0</x:v>
      </x:c>
      <x:c r="X878" s="24" t="n">
        <x:f>IF(AND(G878="GL.CASH",L878="operating"),P878,0)</x:f>
        <x:v>0</x:v>
      </x:c>
      <x:c r="Y878" s="24" t="n">
        <x:f>IF(AND(G878="GL.CASH",L878="investing"),Q878-P878,0)</x:f>
        <x:v>0</x:v>
      </x:c>
      <x:c r="Z878" s="24" t="n">
        <x:f>IF(AND(G878="GL.CASH",L878="financing"),P878,0)</x:f>
        <x:v>0</x:v>
      </x:c>
      <x:c r="AA878" s="24" t="n">
        <x:f>IF(AND(G878="GL.CASH",L878="financing"),Q878,0)</x:f>
        <x:v>0</x:v>
      </x:c>
    </x:row>
    <x:row r="879" ht="25" customHeight="1">
      <x:c r="A879" s="3" t="str">
        <x:v>ACT/PAY-DESK-M05/2</x:v>
      </x:c>
      <x:c r="B879" s="3" t="str">
        <x:v>PAY-DESK-M05</x:v>
      </x:c>
      <x:c r="C879" s="16" t="n">
        <x:v>6</x:v>
      </x:c>
      <x:c r="D879" s="30" t="n">
        <x:v>46557</x:v>
      </x:c>
      <x:c r="E879" s="30" t="n">
        <x:v>46508</x:v>
      </x:c>
      <x:c r="F879" s="30" t="n">
        <x:v>46557</x:v>
      </x:c>
      <x:c r="G879" s="3" t="str">
        <x:v>GL.CASH</x:v>
      </x:c>
      <x:c r="H879" s="3" t="str">
        <x:v>CORP</x:v>
      </x:c>
      <x:c r="I879" s="3" t="str">
        <x:v>V.WORKSPACE</x:v>
      </x:c>
      <x:c r="J879" s="3" t="str">
        <x:v>MAP.ACTUAL.COST.PAY.V.WORKSPACE.CORP</x:v>
      </x:c>
      <x:c r="K879" s="3" t="str">
        <x:v>WC.SUPPLIER_AP</x:v>
      </x:c>
      <x:c r="L879" s="3" t="str">
        <x:v>operating</x:v>
      </x:c>
      <x:c r="M879" s="3" t="str">
        <x:v>not_applicable</x:v>
      </x:c>
      <x:c r="N879" s="3" t="str">
        <x:v>not_applicable</x:v>
      </x:c>
      <x:c r="O879" s="3" t="str">
        <x:v>not_applicable</x:v>
      </x:c>
      <x:c r="P879" s="32" t="n">
        <x:v>0</x:v>
      </x:c>
      <x:c r="Q879" s="32" t="n">
        <x:v>2846.48</x:v>
      </x:c>
      <x:c r="R879" s="24" t="n">
        <x:f>P879-Q879</x:f>
        <x:v>-2846.48</x:v>
      </x:c>
      <x:c r="S879" s="18" t="n">
        <x:f>'D03_Accounts'!D11</x:f>
        <x:v>0</x:v>
      </x:c>
      <x:c r="T879" s="24" t="n">
        <x:f>R879*S879</x:f>
        <x:v>0</x:v>
      </x:c>
      <x:c r="U879" s="25" t="str">
        <x:f>'D03_Mappings'!E92</x:f>
        <x:v>cash</x:v>
      </x:c>
      <x:c r="V879" s="24" t="str">
        <x:f>IF(I879="",IF(U879="people","PAYROLL","UNMAPPED"),I879)</x:f>
        <x:v>V.WORKSPACE</x:v>
      </x:c>
      <x:c r="W879" s="24" t="n">
        <x:f>IF(AND(G879="GL.CASH",L879="operating"),Q879,0)</x:f>
        <x:v>2846.48</x:v>
      </x:c>
      <x:c r="X879" s="24" t="n">
        <x:f>IF(AND(G879="GL.CASH",L879="operating"),P879,0)</x:f>
        <x:v>0</x:v>
      </x:c>
      <x:c r="Y879" s="24" t="n">
        <x:f>IF(AND(G879="GL.CASH",L879="investing"),Q879-P879,0)</x:f>
        <x:v>0</x:v>
      </x:c>
      <x:c r="Z879" s="24" t="n">
        <x:f>IF(AND(G879="GL.CASH",L879="financing"),P879,0)</x:f>
        <x:v>0</x:v>
      </x:c>
      <x:c r="AA879" s="24" t="n">
        <x:f>IF(AND(G879="GL.CASH",L879="financing"),Q879,0)</x:f>
        <x:v>0</x:v>
      </x:c>
    </x:row>
    <x:row r="880" ht="25" customHeight="1">
      <x:c r="A880" s="3" t="str">
        <x:v>ACT/PAY-DORA-M05/1</x:v>
      </x:c>
      <x:c r="B880" s="3" t="str">
        <x:v>PAY-DORA-M05</x:v>
      </x:c>
      <x:c r="C880" s="16" t="n">
        <x:v>6</x:v>
      </x:c>
      <x:c r="D880" s="30" t="n">
        <x:v>46557</x:v>
      </x:c>
      <x:c r="E880" s="30" t="n">
        <x:v>46508</x:v>
      </x:c>
      <x:c r="F880" s="30" t="n">
        <x:v>46557</x:v>
      </x:c>
      <x:c r="G880" s="3" t="str">
        <x:v>GL.AP.SUPPLIER</x:v>
      </x:c>
      <x:c r="H880" s="3" t="str">
        <x:v>COMP</x:v>
      </x:c>
      <x:c r="I880" s="3" t="str">
        <x:v>V.DORA</x:v>
      </x:c>
      <x:c r="J880" s="3" t="str">
        <x:v>MAP.ACTUAL.COST.PAY.V.DORA.COMP</x:v>
      </x:c>
      <x:c r="K880" s="3" t="str">
        <x:v>WC.SUPPLIER_AP</x:v>
      </x:c>
      <x:c r="L880" s="3" t="str">
        <x:v>operating</x:v>
      </x:c>
      <x:c r="M880" s="3" t="str">
        <x:v>not_applicable</x:v>
      </x:c>
      <x:c r="N880" s="3" t="str">
        <x:v>not_applicable</x:v>
      </x:c>
      <x:c r="O880" s="3" t="str">
        <x:v>not_applicable</x:v>
      </x:c>
      <x:c r="P880" s="32" t="n">
        <x:v>13222.22</x:v>
      </x:c>
      <x:c r="Q880" s="32" t="n">
        <x:v>0</x:v>
      </x:c>
      <x:c r="R880" s="24" t="n">
        <x:f>P880-Q880</x:f>
        <x:v>13222.22</x:v>
      </x:c>
      <x:c r="S880" s="18" t="n">
        <x:f>'D03_Accounts'!D23</x:f>
        <x:v>0</x:v>
      </x:c>
      <x:c r="T880" s="24" t="n">
        <x:f>R880*S880</x:f>
        <x:v>0</x:v>
      </x:c>
      <x:c r="U880" s="25" t="str">
        <x:f>'D03_Mappings'!E65</x:f>
        <x:v>ap</x:v>
      </x:c>
      <x:c r="V880" s="24" t="str">
        <x:f>IF(I880="",IF(U880="people","PAYROLL","UNMAPPED"),I880)</x:f>
        <x:v>V.DORA</x:v>
      </x:c>
      <x:c r="W880" s="24" t="n">
        <x:f>IF(AND(G880="GL.CASH",L880="operating"),Q880,0)</x:f>
        <x:v>0</x:v>
      </x:c>
      <x:c r="X880" s="24" t="n">
        <x:f>IF(AND(G880="GL.CASH",L880="operating"),P880,0)</x:f>
        <x:v>0</x:v>
      </x:c>
      <x:c r="Y880" s="24" t="n">
        <x:f>IF(AND(G880="GL.CASH",L880="investing"),Q880-P880,0)</x:f>
        <x:v>0</x:v>
      </x:c>
      <x:c r="Z880" s="24" t="n">
        <x:f>IF(AND(G880="GL.CASH",L880="financing"),P880,0)</x:f>
        <x:v>0</x:v>
      </x:c>
      <x:c r="AA880" s="24" t="n">
        <x:f>IF(AND(G880="GL.CASH",L880="financing"),Q880,0)</x:f>
        <x:v>0</x:v>
      </x:c>
    </x:row>
    <x:row r="881" ht="25" customHeight="1">
      <x:c r="A881" s="3" t="str">
        <x:v>ACT/PAY-DORA-M05/2</x:v>
      </x:c>
      <x:c r="B881" s="3" t="str">
        <x:v>PAY-DORA-M05</x:v>
      </x:c>
      <x:c r="C881" s="16" t="n">
        <x:v>6</x:v>
      </x:c>
      <x:c r="D881" s="30" t="n">
        <x:v>46557</x:v>
      </x:c>
      <x:c r="E881" s="30" t="n">
        <x:v>46508</x:v>
      </x:c>
      <x:c r="F881" s="30" t="n">
        <x:v>46557</x:v>
      </x:c>
      <x:c r="G881" s="3" t="str">
        <x:v>GL.CASH</x:v>
      </x:c>
      <x:c r="H881" s="3" t="str">
        <x:v>COMP</x:v>
      </x:c>
      <x:c r="I881" s="3" t="str">
        <x:v>V.DORA</x:v>
      </x:c>
      <x:c r="J881" s="3" t="str">
        <x:v>MAP.ACTUAL.COST.PAY.V.DORA.COMP</x:v>
      </x:c>
      <x:c r="K881" s="3" t="str">
        <x:v>WC.SUPPLIER_AP</x:v>
      </x:c>
      <x:c r="L881" s="3" t="str">
        <x:v>operating</x:v>
      </x:c>
      <x:c r="M881" s="3" t="str">
        <x:v>not_applicable</x:v>
      </x:c>
      <x:c r="N881" s="3" t="str">
        <x:v>not_applicable</x:v>
      </x:c>
      <x:c r="O881" s="3" t="str">
        <x:v>not_applicable</x:v>
      </x:c>
      <x:c r="P881" s="32" t="n">
        <x:v>0</x:v>
      </x:c>
      <x:c r="Q881" s="32" t="n">
        <x:v>13222.22</x:v>
      </x:c>
      <x:c r="R881" s="24" t="n">
        <x:f>P881-Q881</x:f>
        <x:v>-13222.22</x:v>
      </x:c>
      <x:c r="S881" s="18" t="n">
        <x:f>'D03_Accounts'!D11</x:f>
        <x:v>0</x:v>
      </x:c>
      <x:c r="T881" s="24" t="n">
        <x:f>R881*S881</x:f>
        <x:v>0</x:v>
      </x:c>
      <x:c r="U881" s="25" t="str">
        <x:f>'D03_Mappings'!E66</x:f>
        <x:v>cash</x:v>
      </x:c>
      <x:c r="V881" s="24" t="str">
        <x:f>IF(I881="",IF(U881="people","PAYROLL","UNMAPPED"),I881)</x:f>
        <x:v>V.DORA</x:v>
      </x:c>
      <x:c r="W881" s="24" t="n">
        <x:f>IF(AND(G881="GL.CASH",L881="operating"),Q881,0)</x:f>
        <x:v>13222.22</x:v>
      </x:c>
      <x:c r="X881" s="24" t="n">
        <x:f>IF(AND(G881="GL.CASH",L881="operating"),P881,0)</x:f>
        <x:v>0</x:v>
      </x:c>
      <x:c r="Y881" s="24" t="n">
        <x:f>IF(AND(G881="GL.CASH",L881="investing"),Q881-P881,0)</x:f>
        <x:v>0</x:v>
      </x:c>
      <x:c r="Z881" s="24" t="n">
        <x:f>IF(AND(G881="GL.CASH",L881="financing"),P881,0)</x:f>
        <x:v>0</x:v>
      </x:c>
      <x:c r="AA881" s="24" t="n">
        <x:f>IF(AND(G881="GL.CASH",L881="financing"),Q881,0)</x:f>
        <x:v>0</x:v>
      </x:c>
    </x:row>
    <x:row r="882" ht="25" customHeight="1">
      <x:c r="A882" s="3" t="str">
        <x:v>ACT/PAY-HIRE-P08/1</x:v>
      </x:c>
      <x:c r="B882" s="3" t="str">
        <x:v>PAY-HIRE-P08</x:v>
      </x:c>
      <x:c r="C882" s="16" t="n">
        <x:v>6</x:v>
      </x:c>
      <x:c r="D882" s="30" t="n">
        <x:v>46557</x:v>
      </x:c>
      <x:c r="E882" s="30" t="n">
        <x:v>46508</x:v>
      </x:c>
      <x:c r="F882" s="30" t="n">
        <x:v>46557</x:v>
      </x:c>
      <x:c r="G882" s="3" t="str">
        <x:v>GL.AP.SUPPLIER</x:v>
      </x:c>
      <x:c r="H882" s="3" t="str">
        <x:v>ENG</x:v>
      </x:c>
      <x:c r="I882" s="3" t="str">
        <x:v>V.RECRUIT</x:v>
      </x:c>
      <x:c r="J882" s="3" t="str">
        <x:v>MAP.ACTUAL.COST.PAY.V.RECRUIT.ENG</x:v>
      </x:c>
      <x:c r="K882" s="3" t="str">
        <x:v>WC.SUPPLIER_AP</x:v>
      </x:c>
      <x:c r="L882" s="3" t="str">
        <x:v>operating</x:v>
      </x:c>
      <x:c r="M882" s="3" t="str">
        <x:v>not_applicable</x:v>
      </x:c>
      <x:c r="N882" s="3" t="str">
        <x:v>not_applicable</x:v>
      </x:c>
      <x:c r="O882" s="3" t="str">
        <x:v>not_applicable</x:v>
      </x:c>
      <x:c r="P882" s="32" t="n">
        <x:v>595</x:v>
      </x:c>
      <x:c r="Q882" s="32" t="n">
        <x:v>0</x:v>
      </x:c>
      <x:c r="R882" s="24" t="n">
        <x:f>P882-Q882</x:f>
        <x:v>595</x:v>
      </x:c>
      <x:c r="S882" s="18" t="n">
        <x:f>'D03_Accounts'!D23</x:f>
        <x:v>0</x:v>
      </x:c>
      <x:c r="T882" s="24" t="n">
        <x:f>R882*S882</x:f>
        <x:v>0</x:v>
      </x:c>
      <x:c r="U882" s="25" t="str">
        <x:f>'D03_Mappings'!E77</x:f>
        <x:v>ap</x:v>
      </x:c>
      <x:c r="V882" s="24" t="str">
        <x:f>IF(I882="",IF(U882="people","PAYROLL","UNMAPPED"),I882)</x:f>
        <x:v>V.RECRUIT</x:v>
      </x:c>
      <x:c r="W882" s="24" t="n">
        <x:f>IF(AND(G882="GL.CASH",L882="operating"),Q882,0)</x:f>
        <x:v>0</x:v>
      </x:c>
      <x:c r="X882" s="24" t="n">
        <x:f>IF(AND(G882="GL.CASH",L882="operating"),P882,0)</x:f>
        <x:v>0</x:v>
      </x:c>
      <x:c r="Y882" s="24" t="n">
        <x:f>IF(AND(G882="GL.CASH",L882="investing"),Q882-P882,0)</x:f>
        <x:v>0</x:v>
      </x:c>
      <x:c r="Z882" s="24" t="n">
        <x:f>IF(AND(G882="GL.CASH",L882="financing"),P882,0)</x:f>
        <x:v>0</x:v>
      </x:c>
      <x:c r="AA882" s="24" t="n">
        <x:f>IF(AND(G882="GL.CASH",L882="financing"),Q882,0)</x:f>
        <x:v>0</x:v>
      </x:c>
    </x:row>
    <x:row r="883" ht="25" customHeight="1">
      <x:c r="A883" s="3" t="str">
        <x:v>ACT/PAY-HIRE-P08/2</x:v>
      </x:c>
      <x:c r="B883" s="3" t="str">
        <x:v>PAY-HIRE-P08</x:v>
      </x:c>
      <x:c r="C883" s="16" t="n">
        <x:v>6</x:v>
      </x:c>
      <x:c r="D883" s="30" t="n">
        <x:v>46557</x:v>
      </x:c>
      <x:c r="E883" s="30" t="n">
        <x:v>46508</x:v>
      </x:c>
      <x:c r="F883" s="30" t="n">
        <x:v>46557</x:v>
      </x:c>
      <x:c r="G883" s="3" t="str">
        <x:v>GL.CASH</x:v>
      </x:c>
      <x:c r="H883" s="3" t="str">
        <x:v>ENG</x:v>
      </x:c>
      <x:c r="I883" s="3" t="str">
        <x:v>V.RECRUIT</x:v>
      </x:c>
      <x:c r="J883" s="3" t="str">
        <x:v>MAP.ACTUAL.COST.PAY.V.RECRUIT.ENG</x:v>
      </x:c>
      <x:c r="K883" s="3" t="str">
        <x:v>WC.SUPPLIER_AP</x:v>
      </x:c>
      <x:c r="L883" s="3" t="str">
        <x:v>operating</x:v>
      </x:c>
      <x:c r="M883" s="3" t="str">
        <x:v>not_applicable</x:v>
      </x:c>
      <x:c r="N883" s="3" t="str">
        <x:v>not_applicable</x:v>
      </x:c>
      <x:c r="O883" s="3" t="str">
        <x:v>not_applicable</x:v>
      </x:c>
      <x:c r="P883" s="32" t="n">
        <x:v>0</x:v>
      </x:c>
      <x:c r="Q883" s="32" t="n">
        <x:v>595</x:v>
      </x:c>
      <x:c r="R883" s="24" t="n">
        <x:f>P883-Q883</x:f>
        <x:v>-595</x:v>
      </x:c>
      <x:c r="S883" s="18" t="n">
        <x:f>'D03_Accounts'!D11</x:f>
        <x:v>0</x:v>
      </x:c>
      <x:c r="T883" s="24" t="n">
        <x:f>R883*S883</x:f>
        <x:v>0</x:v>
      </x:c>
      <x:c r="U883" s="25" t="str">
        <x:f>'D03_Mappings'!E78</x:f>
        <x:v>cash</x:v>
      </x:c>
      <x:c r="V883" s="24" t="str">
        <x:f>IF(I883="",IF(U883="people","PAYROLL","UNMAPPED"),I883)</x:f>
        <x:v>V.RECRUIT</x:v>
      </x:c>
      <x:c r="W883" s="24" t="n">
        <x:f>IF(AND(G883="GL.CASH",L883="operating"),Q883,0)</x:f>
        <x:v>595</x:v>
      </x:c>
      <x:c r="X883" s="24" t="n">
        <x:f>IF(AND(G883="GL.CASH",L883="operating"),P883,0)</x:f>
        <x:v>0</x:v>
      </x:c>
      <x:c r="Y883" s="24" t="n">
        <x:f>IF(AND(G883="GL.CASH",L883="investing"),Q883-P883,0)</x:f>
        <x:v>0</x:v>
      </x:c>
      <x:c r="Z883" s="24" t="n">
        <x:f>IF(AND(G883="GL.CASH",L883="financing"),P883,0)</x:f>
        <x:v>0</x:v>
      </x:c>
      <x:c r="AA883" s="24" t="n">
        <x:f>IF(AND(G883="GL.CASH",L883="financing"),Q883,0)</x:f>
        <x:v>0</x:v>
      </x:c>
    </x:row>
    <x:row r="884" ht="25" customHeight="1">
      <x:c r="A884" s="3" t="str">
        <x:v>ACT/PAY-INSURANCE-M05/1</x:v>
      </x:c>
      <x:c r="B884" s="3" t="str">
        <x:v>PAY-INSURANCE-M05</x:v>
      </x:c>
      <x:c r="C884" s="16" t="n">
        <x:v>6</x:v>
      </x:c>
      <x:c r="D884" s="30" t="n">
        <x:v>46557</x:v>
      </x:c>
      <x:c r="E884" s="30" t="n">
        <x:v>46508</x:v>
      </x:c>
      <x:c r="F884" s="30" t="n">
        <x:v>46557</x:v>
      </x:c>
      <x:c r="G884" s="3" t="str">
        <x:v>GL.AP.SUPPLIER</x:v>
      </x:c>
      <x:c r="H884" s="3" t="str">
        <x:v>CORP</x:v>
      </x:c>
      <x:c r="I884" s="3" t="str">
        <x:v>V.INSURANCE</x:v>
      </x:c>
      <x:c r="J884" s="3" t="str">
        <x:v>MAP.ACTUAL.COST.PAY.V.INSURANCE.CORP</x:v>
      </x:c>
      <x:c r="K884" s="3" t="str">
        <x:v>WC.SUPPLIER_AP</x:v>
      </x:c>
      <x:c r="L884" s="3" t="str">
        <x:v>operating</x:v>
      </x:c>
      <x:c r="M884" s="3" t="str">
        <x:v>not_applicable</x:v>
      </x:c>
      <x:c r="N884" s="3" t="str">
        <x:v>not_applicable</x:v>
      </x:c>
      <x:c r="O884" s="3" t="str">
        <x:v>not_applicable</x:v>
      </x:c>
      <x:c r="P884" s="32" t="n">
        <x:v>1250</x:v>
      </x:c>
      <x:c r="Q884" s="32" t="n">
        <x:v>0</x:v>
      </x:c>
      <x:c r="R884" s="24" t="n">
        <x:f>P884-Q884</x:f>
        <x:v>1250</x:v>
      </x:c>
      <x:c r="S884" s="18" t="n">
        <x:f>'D03_Accounts'!D23</x:f>
        <x:v>0</x:v>
      </x:c>
      <x:c r="T884" s="24" t="n">
        <x:f>R884*S884</x:f>
        <x:v>0</x:v>
      </x:c>
      <x:c r="U884" s="25" t="str">
        <x:f>'D03_Mappings'!E67</x:f>
        <x:v>ap</x:v>
      </x:c>
      <x:c r="V884" s="24" t="str">
        <x:f>IF(I884="",IF(U884="people","PAYROLL","UNMAPPED"),I884)</x:f>
        <x:v>V.INSURANCE</x:v>
      </x:c>
      <x:c r="W884" s="24" t="n">
        <x:f>IF(AND(G884="GL.CASH",L884="operating"),Q884,0)</x:f>
        <x:v>0</x:v>
      </x:c>
      <x:c r="X884" s="24" t="n">
        <x:f>IF(AND(G884="GL.CASH",L884="operating"),P884,0)</x:f>
        <x:v>0</x:v>
      </x:c>
      <x:c r="Y884" s="24" t="n">
        <x:f>IF(AND(G884="GL.CASH",L884="investing"),Q884-P884,0)</x:f>
        <x:v>0</x:v>
      </x:c>
      <x:c r="Z884" s="24" t="n">
        <x:f>IF(AND(G884="GL.CASH",L884="financing"),P884,0)</x:f>
        <x:v>0</x:v>
      </x:c>
      <x:c r="AA884" s="24" t="n">
        <x:f>IF(AND(G884="GL.CASH",L884="financing"),Q884,0)</x:f>
        <x:v>0</x:v>
      </x:c>
    </x:row>
    <x:row r="885" ht="25" customHeight="1">
      <x:c r="A885" s="3" t="str">
        <x:v>ACT/PAY-INSURANCE-M05/2</x:v>
      </x:c>
      <x:c r="B885" s="3" t="str">
        <x:v>PAY-INSURANCE-M05</x:v>
      </x:c>
      <x:c r="C885" s="16" t="n">
        <x:v>6</x:v>
      </x:c>
      <x:c r="D885" s="30" t="n">
        <x:v>46557</x:v>
      </x:c>
      <x:c r="E885" s="30" t="n">
        <x:v>46508</x:v>
      </x:c>
      <x:c r="F885" s="30" t="n">
        <x:v>46557</x:v>
      </x:c>
      <x:c r="G885" s="3" t="str">
        <x:v>GL.CASH</x:v>
      </x:c>
      <x:c r="H885" s="3" t="str">
        <x:v>CORP</x:v>
      </x:c>
      <x:c r="I885" s="3" t="str">
        <x:v>V.INSURANCE</x:v>
      </x:c>
      <x:c r="J885" s="3" t="str">
        <x:v>MAP.ACTUAL.COST.PAY.V.INSURANCE.CORP</x:v>
      </x:c>
      <x:c r="K885" s="3" t="str">
        <x:v>WC.SUPPLIER_AP</x:v>
      </x:c>
      <x:c r="L885" s="3" t="str">
        <x:v>operating</x:v>
      </x:c>
      <x:c r="M885" s="3" t="str">
        <x:v>not_applicable</x:v>
      </x:c>
      <x:c r="N885" s="3" t="str">
        <x:v>not_applicable</x:v>
      </x:c>
      <x:c r="O885" s="3" t="str">
        <x:v>not_applicable</x:v>
      </x:c>
      <x:c r="P885" s="32" t="n">
        <x:v>0</x:v>
      </x:c>
      <x:c r="Q885" s="32" t="n">
        <x:v>1250</x:v>
      </x:c>
      <x:c r="R885" s="24" t="n">
        <x:f>P885-Q885</x:f>
        <x:v>-1250</x:v>
      </x:c>
      <x:c r="S885" s="18" t="n">
        <x:f>'D03_Accounts'!D11</x:f>
        <x:v>0</x:v>
      </x:c>
      <x:c r="T885" s="24" t="n">
        <x:f>R885*S885</x:f>
        <x:v>0</x:v>
      </x:c>
      <x:c r="U885" s="25" t="str">
        <x:f>'D03_Mappings'!E68</x:f>
        <x:v>cash</x:v>
      </x:c>
      <x:c r="V885" s="24" t="str">
        <x:f>IF(I885="",IF(U885="people","PAYROLL","UNMAPPED"),I885)</x:f>
        <x:v>V.INSURANCE</x:v>
      </x:c>
      <x:c r="W885" s="24" t="n">
        <x:f>IF(AND(G885="GL.CASH",L885="operating"),Q885,0)</x:f>
        <x:v>1250</x:v>
      </x:c>
      <x:c r="X885" s="24" t="n">
        <x:f>IF(AND(G885="GL.CASH",L885="operating"),P885,0)</x:f>
        <x:v>0</x:v>
      </x:c>
      <x:c r="Y885" s="24" t="n">
        <x:f>IF(AND(G885="GL.CASH",L885="investing"),Q885-P885,0)</x:f>
        <x:v>0</x:v>
      </x:c>
      <x:c r="Z885" s="24" t="n">
        <x:f>IF(AND(G885="GL.CASH",L885="financing"),P885,0)</x:f>
        <x:v>0</x:v>
      </x:c>
      <x:c r="AA885" s="24" t="n">
        <x:f>IF(AND(G885="GL.CASH",L885="financing"),Q885,0)</x:f>
        <x:v>0</x:v>
      </x:c>
    </x:row>
    <x:row r="886" ht="25" customHeight="1">
      <x:c r="A886" s="3" t="str">
        <x:v>ACT/PAY-IT-P08/1</x:v>
      </x:c>
      <x:c r="B886" s="3" t="str">
        <x:v>PAY-IT-P08</x:v>
      </x:c>
      <x:c r="C886" s="16" t="n">
        <x:v>6</x:v>
      </x:c>
      <x:c r="D886" s="30" t="n">
        <x:v>46557</x:v>
      </x:c>
      <x:c r="E886" s="30" t="n">
        <x:v>46508</x:v>
      </x:c>
      <x:c r="F886" s="30" t="n">
        <x:v>46557</x:v>
      </x:c>
      <x:c r="G886" s="3" t="str">
        <x:v>GL.AP.CAPEX</x:v>
      </x:c>
      <x:c r="H886" s="3" t="str">
        <x:v>ENG</x:v>
      </x:c>
      <x:c r="I886" s="3" t="str">
        <x:v>V.EQUIPMENT</x:v>
      </x:c>
      <x:c r="J886" s="3" t="str">
        <x:v>MAP.ACTUAL.CAPEX.PAY.V.EQUIPMENT.ENG</x:v>
      </x:c>
      <x:c r="K886" s="3" t="str">
        <x:v>CAP.PAID</x:v>
      </x:c>
      <x:c r="L886" s="3" t="str">
        <x:v>investing</x:v>
      </x:c>
      <x:c r="M886" s="3" t="str">
        <x:v>not_applicable</x:v>
      </x:c>
      <x:c r="N886" s="3" t="str">
        <x:v>not_applicable</x:v>
      </x:c>
      <x:c r="O886" s="3" t="str">
        <x:v>not_applicable</x:v>
      </x:c>
      <x:c r="P886" s="32" t="n">
        <x:v>2975</x:v>
      </x:c>
      <x:c r="Q886" s="32" t="n">
        <x:v>0</x:v>
      </x:c>
      <x:c r="R886" s="24" t="n">
        <x:f>P886-Q886</x:f>
        <x:v>2975</x:v>
      </x:c>
      <x:c r="S886" s="18" t="n">
        <x:f>'D03_Accounts'!D24</x:f>
        <x:v>0</x:v>
      </x:c>
      <x:c r="T886" s="24" t="n">
        <x:f>R886*S886</x:f>
        <x:v>0</x:v>
      </x:c>
      <x:c r="U886" s="25" t="str">
        <x:f>'D03_Mappings'!E15</x:f>
        <x:v>ap</x:v>
      </x:c>
      <x:c r="V886" s="24" t="str">
        <x:f>IF(I886="",IF(U886="people","PAYROLL","UNMAPPED"),I886)</x:f>
        <x:v>V.EQUIPMENT</x:v>
      </x:c>
      <x:c r="W886" s="24" t="n">
        <x:f>IF(AND(G886="GL.CASH",L886="operating"),Q886,0)</x:f>
        <x:v>0</x:v>
      </x:c>
      <x:c r="X886" s="24" t="n">
        <x:f>IF(AND(G886="GL.CASH",L886="operating"),P886,0)</x:f>
        <x:v>0</x:v>
      </x:c>
      <x:c r="Y886" s="24" t="n">
        <x:f>IF(AND(G886="GL.CASH",L886="investing"),Q886-P886,0)</x:f>
        <x:v>0</x:v>
      </x:c>
      <x:c r="Z886" s="24" t="n">
        <x:f>IF(AND(G886="GL.CASH",L886="financing"),P886,0)</x:f>
        <x:v>0</x:v>
      </x:c>
      <x:c r="AA886" s="24" t="n">
        <x:f>IF(AND(G886="GL.CASH",L886="financing"),Q886,0)</x:f>
        <x:v>0</x:v>
      </x:c>
    </x:row>
    <x:row r="887" ht="25" customHeight="1">
      <x:c r="A887" s="3" t="str">
        <x:v>ACT/PAY-IT-P08/2</x:v>
      </x:c>
      <x:c r="B887" s="3" t="str">
        <x:v>PAY-IT-P08</x:v>
      </x:c>
      <x:c r="C887" s="16" t="n">
        <x:v>6</x:v>
      </x:c>
      <x:c r="D887" s="30" t="n">
        <x:v>46557</x:v>
      </x:c>
      <x:c r="E887" s="30" t="n">
        <x:v>46508</x:v>
      </x:c>
      <x:c r="F887" s="30" t="n">
        <x:v>46557</x:v>
      </x:c>
      <x:c r="G887" s="3" t="str">
        <x:v>GL.CASH</x:v>
      </x:c>
      <x:c r="H887" s="3" t="str">
        <x:v>ENG</x:v>
      </x:c>
      <x:c r="I887" s="3" t="str">
        <x:v>V.EQUIPMENT</x:v>
      </x:c>
      <x:c r="J887" s="3" t="str">
        <x:v>MAP.ACTUAL.CAPEX.PAY.V.EQUIPMENT.ENG</x:v>
      </x:c>
      <x:c r="K887" s="3" t="str">
        <x:v>CAP.PAID</x:v>
      </x:c>
      <x:c r="L887" s="3" t="str">
        <x:v>investing</x:v>
      </x:c>
      <x:c r="M887" s="3" t="str">
        <x:v>not_applicable</x:v>
      </x:c>
      <x:c r="N887" s="3" t="str">
        <x:v>not_applicable</x:v>
      </x:c>
      <x:c r="O887" s="3" t="str">
        <x:v>not_applicable</x:v>
      </x:c>
      <x:c r="P887" s="32" t="n">
        <x:v>0</x:v>
      </x:c>
      <x:c r="Q887" s="32" t="n">
        <x:v>2975</x:v>
      </x:c>
      <x:c r="R887" s="24" t="n">
        <x:f>P887-Q887</x:f>
        <x:v>-2975</x:v>
      </x:c>
      <x:c r="S887" s="18" t="n">
        <x:f>'D03_Accounts'!D11</x:f>
        <x:v>0</x:v>
      </x:c>
      <x:c r="T887" s="24" t="n">
        <x:f>R887*S887</x:f>
        <x:v>0</x:v>
      </x:c>
      <x:c r="U887" s="25" t="str">
        <x:f>'D03_Mappings'!E16</x:f>
        <x:v>cash</x:v>
      </x:c>
      <x:c r="V887" s="24" t="str">
        <x:f>IF(I887="",IF(U887="people","PAYROLL","UNMAPPED"),I887)</x:f>
        <x:v>V.EQUIPMENT</x:v>
      </x:c>
      <x:c r="W887" s="24" t="n">
        <x:f>IF(AND(G887="GL.CASH",L887="operating"),Q887,0)</x:f>
        <x:v>0</x:v>
      </x:c>
      <x:c r="X887" s="24" t="n">
        <x:f>IF(AND(G887="GL.CASH",L887="operating"),P887,0)</x:f>
        <x:v>0</x:v>
      </x:c>
      <x:c r="Y887" s="24" t="n">
        <x:f>IF(AND(G887="GL.CASH",L887="investing"),Q887-P887,0)</x:f>
        <x:v>2975</x:v>
      </x:c>
      <x:c r="Z887" s="24" t="n">
        <x:f>IF(AND(G887="GL.CASH",L887="financing"),P887,0)</x:f>
        <x:v>0</x:v>
      </x:c>
      <x:c r="AA887" s="24" t="n">
        <x:f>IF(AND(G887="GL.CASH",L887="financing"),Q887,0)</x:f>
        <x:v>0</x:v>
      </x:c>
    </x:row>
    <x:row r="888" ht="25" customHeight="1">
      <x:c r="A888" s="3" t="str">
        <x:v>ACT/PAY-LEGAL-M05/1</x:v>
      </x:c>
      <x:c r="B888" s="3" t="str">
        <x:v>PAY-LEGAL-M05</x:v>
      </x:c>
      <x:c r="C888" s="16" t="n">
        <x:v>6</x:v>
      </x:c>
      <x:c r="D888" s="30" t="n">
        <x:v>46557</x:v>
      </x:c>
      <x:c r="E888" s="30" t="n">
        <x:v>46508</x:v>
      </x:c>
      <x:c r="F888" s="30" t="n">
        <x:v>46557</x:v>
      </x:c>
      <x:c r="G888" s="3" t="str">
        <x:v>GL.AP.SUPPLIER</x:v>
      </x:c>
      <x:c r="H888" s="3" t="str">
        <x:v>COMP</x:v>
      </x:c>
      <x:c r="I888" s="3" t="str">
        <x:v>V.LEGAL</x:v>
      </x:c>
      <x:c r="J888" s="3" t="str">
        <x:v>MAP.ACTUAL.COST.PAY.V.LEGAL.COMP</x:v>
      </x:c>
      <x:c r="K888" s="3" t="str">
        <x:v>WC.SUPPLIER_AP</x:v>
      </x:c>
      <x:c r="L888" s="3" t="str">
        <x:v>operating</x:v>
      </x:c>
      <x:c r="M888" s="3" t="str">
        <x:v>not_applicable</x:v>
      </x:c>
      <x:c r="N888" s="3" t="str">
        <x:v>not_applicable</x:v>
      </x:c>
      <x:c r="O888" s="3" t="str">
        <x:v>not_applicable</x:v>
      </x:c>
      <x:c r="P888" s="32" t="n">
        <x:v>11900</x:v>
      </x:c>
      <x:c r="Q888" s="32" t="n">
        <x:v>0</x:v>
      </x:c>
      <x:c r="R888" s="24" t="n">
        <x:f>P888-Q888</x:f>
        <x:v>11900</x:v>
      </x:c>
      <x:c r="S888" s="18" t="n">
        <x:f>'D03_Accounts'!D23</x:f>
        <x:v>0</x:v>
      </x:c>
      <x:c r="T888" s="24" t="n">
        <x:f>R888*S888</x:f>
        <x:v>0</x:v>
      </x:c>
      <x:c r="U888" s="25" t="str">
        <x:f>'D03_Mappings'!E69</x:f>
        <x:v>ap</x:v>
      </x:c>
      <x:c r="V888" s="24" t="str">
        <x:f>IF(I888="",IF(U888="people","PAYROLL","UNMAPPED"),I888)</x:f>
        <x:v>V.LEGAL</x:v>
      </x:c>
      <x:c r="W888" s="24" t="n">
        <x:f>IF(AND(G888="GL.CASH",L888="operating"),Q888,0)</x:f>
        <x:v>0</x:v>
      </x:c>
      <x:c r="X888" s="24" t="n">
        <x:f>IF(AND(G888="GL.CASH",L888="operating"),P888,0)</x:f>
        <x:v>0</x:v>
      </x:c>
      <x:c r="Y888" s="24" t="n">
        <x:f>IF(AND(G888="GL.CASH",L888="investing"),Q888-P888,0)</x:f>
        <x:v>0</x:v>
      </x:c>
      <x:c r="Z888" s="24" t="n">
        <x:f>IF(AND(G888="GL.CASH",L888="financing"),P888,0)</x:f>
        <x:v>0</x:v>
      </x:c>
      <x:c r="AA888" s="24" t="n">
        <x:f>IF(AND(G888="GL.CASH",L888="financing"),Q888,0)</x:f>
        <x:v>0</x:v>
      </x:c>
    </x:row>
    <x:row r="889" ht="25" customHeight="1">
      <x:c r="A889" s="3" t="str">
        <x:v>ACT/PAY-LEGAL-M05/2</x:v>
      </x:c>
      <x:c r="B889" s="3" t="str">
        <x:v>PAY-LEGAL-M05</x:v>
      </x:c>
      <x:c r="C889" s="16" t="n">
        <x:v>6</x:v>
      </x:c>
      <x:c r="D889" s="30" t="n">
        <x:v>46557</x:v>
      </x:c>
      <x:c r="E889" s="30" t="n">
        <x:v>46508</x:v>
      </x:c>
      <x:c r="F889" s="30" t="n">
        <x:v>46557</x:v>
      </x:c>
      <x:c r="G889" s="3" t="str">
        <x:v>GL.CASH</x:v>
      </x:c>
      <x:c r="H889" s="3" t="str">
        <x:v>COMP</x:v>
      </x:c>
      <x:c r="I889" s="3" t="str">
        <x:v>V.LEGAL</x:v>
      </x:c>
      <x:c r="J889" s="3" t="str">
        <x:v>MAP.ACTUAL.COST.PAY.V.LEGAL.COMP</x:v>
      </x:c>
      <x:c r="K889" s="3" t="str">
        <x:v>WC.SUPPLIER_AP</x:v>
      </x:c>
      <x:c r="L889" s="3" t="str">
        <x:v>operating</x:v>
      </x:c>
      <x:c r="M889" s="3" t="str">
        <x:v>not_applicable</x:v>
      </x:c>
      <x:c r="N889" s="3" t="str">
        <x:v>not_applicable</x:v>
      </x:c>
      <x:c r="O889" s="3" t="str">
        <x:v>not_applicable</x:v>
      </x:c>
      <x:c r="P889" s="32" t="n">
        <x:v>0</x:v>
      </x:c>
      <x:c r="Q889" s="32" t="n">
        <x:v>11900</x:v>
      </x:c>
      <x:c r="R889" s="24" t="n">
        <x:f>P889-Q889</x:f>
        <x:v>-11900</x:v>
      </x:c>
      <x:c r="S889" s="18" t="n">
        <x:f>'D03_Accounts'!D11</x:f>
        <x:v>0</x:v>
      </x:c>
      <x:c r="T889" s="24" t="n">
        <x:f>R889*S889</x:f>
        <x:v>0</x:v>
      </x:c>
      <x:c r="U889" s="25" t="str">
        <x:f>'D03_Mappings'!E70</x:f>
        <x:v>cash</x:v>
      </x:c>
      <x:c r="V889" s="24" t="str">
        <x:f>IF(I889="",IF(U889="people","PAYROLL","UNMAPPED"),I889)</x:f>
        <x:v>V.LEGAL</x:v>
      </x:c>
      <x:c r="W889" s="24" t="n">
        <x:f>IF(AND(G889="GL.CASH",L889="operating"),Q889,0)</x:f>
        <x:v>11900</x:v>
      </x:c>
      <x:c r="X889" s="24" t="n">
        <x:f>IF(AND(G889="GL.CASH",L889="operating"),P889,0)</x:f>
        <x:v>0</x:v>
      </x:c>
      <x:c r="Y889" s="24" t="n">
        <x:f>IF(AND(G889="GL.CASH",L889="investing"),Q889-P889,0)</x:f>
        <x:v>0</x:v>
      </x:c>
      <x:c r="Z889" s="24" t="n">
        <x:f>IF(AND(G889="GL.CASH",L889="financing"),P889,0)</x:f>
        <x:v>0</x:v>
      </x:c>
      <x:c r="AA889" s="24" t="n">
        <x:f>IF(AND(G889="GL.CASH",L889="financing"),Q889,0)</x:f>
        <x:v>0</x:v>
      </x:c>
    </x:row>
    <x:row r="890" ht="25" customHeight="1">
      <x:c r="A890" s="3" t="str">
        <x:v>ACT/PAY-LEGAL-OVERRUN-M05/1</x:v>
      </x:c>
      <x:c r="B890" s="3" t="str">
        <x:v>PAY-LEGAL-OVERRUN-M05</x:v>
      </x:c>
      <x:c r="C890" s="16" t="n">
        <x:v>6</x:v>
      </x:c>
      <x:c r="D890" s="30" t="n">
        <x:v>46557</x:v>
      </x:c>
      <x:c r="E890" s="30" t="n">
        <x:v>46508</x:v>
      </x:c>
      <x:c r="F890" s="30" t="n">
        <x:v>46557</x:v>
      </x:c>
      <x:c r="G890" s="3" t="str">
        <x:v>GL.AP.SUPPLIER</x:v>
      </x:c>
      <x:c r="H890" s="3" t="str">
        <x:v>COMP</x:v>
      </x:c>
      <x:c r="I890" s="3" t="str">
        <x:v>V.LEGAL</x:v>
      </x:c>
      <x:c r="J890" s="3" t="str">
        <x:v>MAP.ACTUAL.COST.PAY.V.LEGAL.COMP</x:v>
      </x:c>
      <x:c r="K890" s="3" t="str">
        <x:v>WC.SUPPLIER_AP</x:v>
      </x:c>
      <x:c r="L890" s="3" t="str">
        <x:v>operating</x:v>
      </x:c>
      <x:c r="M890" s="3" t="str">
        <x:v>not_applicable</x:v>
      </x:c>
      <x:c r="N890" s="3" t="str">
        <x:v>not_applicable</x:v>
      </x:c>
      <x:c r="O890" s="3" t="str">
        <x:v>not_applicable</x:v>
      </x:c>
      <x:c r="P890" s="32" t="n">
        <x:v>16422</x:v>
      </x:c>
      <x:c r="Q890" s="32" t="n">
        <x:v>0</x:v>
      </x:c>
      <x:c r="R890" s="24" t="n">
        <x:f>P890-Q890</x:f>
        <x:v>16422</x:v>
      </x:c>
      <x:c r="S890" s="18" t="n">
        <x:f>'D03_Accounts'!D23</x:f>
        <x:v>0</x:v>
      </x:c>
      <x:c r="T890" s="24" t="n">
        <x:f>R890*S890</x:f>
        <x:v>0</x:v>
      </x:c>
      <x:c r="U890" s="25" t="str">
        <x:f>'D03_Mappings'!E69</x:f>
        <x:v>ap</x:v>
      </x:c>
      <x:c r="V890" s="24" t="str">
        <x:f>IF(I890="",IF(U890="people","PAYROLL","UNMAPPED"),I890)</x:f>
        <x:v>V.LEGAL</x:v>
      </x:c>
      <x:c r="W890" s="24" t="n">
        <x:f>IF(AND(G890="GL.CASH",L890="operating"),Q890,0)</x:f>
        <x:v>0</x:v>
      </x:c>
      <x:c r="X890" s="24" t="n">
        <x:f>IF(AND(G890="GL.CASH",L890="operating"),P890,0)</x:f>
        <x:v>0</x:v>
      </x:c>
      <x:c r="Y890" s="24" t="n">
        <x:f>IF(AND(G890="GL.CASH",L890="investing"),Q890-P890,0)</x:f>
        <x:v>0</x:v>
      </x:c>
      <x:c r="Z890" s="24" t="n">
        <x:f>IF(AND(G890="GL.CASH",L890="financing"),P890,0)</x:f>
        <x:v>0</x:v>
      </x:c>
      <x:c r="AA890" s="24" t="n">
        <x:f>IF(AND(G890="GL.CASH",L890="financing"),Q890,0)</x:f>
        <x:v>0</x:v>
      </x:c>
    </x:row>
    <x:row r="891" ht="25" customHeight="1">
      <x:c r="A891" s="3" t="str">
        <x:v>ACT/PAY-LEGAL-OVERRUN-M05/2</x:v>
      </x:c>
      <x:c r="B891" s="3" t="str">
        <x:v>PAY-LEGAL-OVERRUN-M05</x:v>
      </x:c>
      <x:c r="C891" s="16" t="n">
        <x:v>6</x:v>
      </x:c>
      <x:c r="D891" s="30" t="n">
        <x:v>46557</x:v>
      </x:c>
      <x:c r="E891" s="30" t="n">
        <x:v>46508</x:v>
      </x:c>
      <x:c r="F891" s="30" t="n">
        <x:v>46557</x:v>
      </x:c>
      <x:c r="G891" s="3" t="str">
        <x:v>GL.CASH</x:v>
      </x:c>
      <x:c r="H891" s="3" t="str">
        <x:v>COMP</x:v>
      </x:c>
      <x:c r="I891" s="3" t="str">
        <x:v>V.LEGAL</x:v>
      </x:c>
      <x:c r="J891" s="3" t="str">
        <x:v>MAP.ACTUAL.COST.PAY.V.LEGAL.COMP</x:v>
      </x:c>
      <x:c r="K891" s="3" t="str">
        <x:v>WC.SUPPLIER_AP</x:v>
      </x:c>
      <x:c r="L891" s="3" t="str">
        <x:v>operating</x:v>
      </x:c>
      <x:c r="M891" s="3" t="str">
        <x:v>not_applicable</x:v>
      </x:c>
      <x:c r="N891" s="3" t="str">
        <x:v>not_applicable</x:v>
      </x:c>
      <x:c r="O891" s="3" t="str">
        <x:v>not_applicable</x:v>
      </x:c>
      <x:c r="P891" s="32" t="n">
        <x:v>0</x:v>
      </x:c>
      <x:c r="Q891" s="32" t="n">
        <x:v>16422</x:v>
      </x:c>
      <x:c r="R891" s="24" t="n">
        <x:f>P891-Q891</x:f>
        <x:v>-16422</x:v>
      </x:c>
      <x:c r="S891" s="18" t="n">
        <x:f>'D03_Accounts'!D11</x:f>
        <x:v>0</x:v>
      </x:c>
      <x:c r="T891" s="24" t="n">
        <x:f>R891*S891</x:f>
        <x:v>0</x:v>
      </x:c>
      <x:c r="U891" s="25" t="str">
        <x:f>'D03_Mappings'!E70</x:f>
        <x:v>cash</x:v>
      </x:c>
      <x:c r="V891" s="24" t="str">
        <x:f>IF(I891="",IF(U891="people","PAYROLL","UNMAPPED"),I891)</x:f>
        <x:v>V.LEGAL</x:v>
      </x:c>
      <x:c r="W891" s="24" t="n">
        <x:f>IF(AND(G891="GL.CASH",L891="operating"),Q891,0)</x:f>
        <x:v>16422</x:v>
      </x:c>
      <x:c r="X891" s="24" t="n">
        <x:f>IF(AND(G891="GL.CASH",L891="operating"),P891,0)</x:f>
        <x:v>0</x:v>
      </x:c>
      <x:c r="Y891" s="24" t="n">
        <x:f>IF(AND(G891="GL.CASH",L891="investing"),Q891-P891,0)</x:f>
        <x:v>0</x:v>
      </x:c>
      <x:c r="Z891" s="24" t="n">
        <x:f>IF(AND(G891="GL.CASH",L891="financing"),P891,0)</x:f>
        <x:v>0</x:v>
      </x:c>
      <x:c r="AA891" s="24" t="n">
        <x:f>IF(AND(G891="GL.CASH",L891="financing"),Q891,0)</x:f>
        <x:v>0</x:v>
      </x:c>
    </x:row>
    <x:row r="892" ht="25" customHeight="1">
      <x:c r="A892" s="3" t="str">
        <x:v>ACT/PAY-OFFICE-M05/1</x:v>
      </x:c>
      <x:c r="B892" s="3" t="str">
        <x:v>PAY-OFFICE-M05</x:v>
      </x:c>
      <x:c r="C892" s="16" t="n">
        <x:v>6</x:v>
      </x:c>
      <x:c r="D892" s="30" t="n">
        <x:v>46557</x:v>
      </x:c>
      <x:c r="E892" s="30" t="n">
        <x:v>46508</x:v>
      </x:c>
      <x:c r="F892" s="30" t="n">
        <x:v>46557</x:v>
      </x:c>
      <x:c r="G892" s="3" t="str">
        <x:v>GL.AP.SUPPLIER</x:v>
      </x:c>
      <x:c r="H892" s="3" t="str">
        <x:v>CORP</x:v>
      </x:c>
      <x:c r="I892" s="3" t="str">
        <x:v>V.OFFICE</x:v>
      </x:c>
      <x:c r="J892" s="3" t="str">
        <x:v>MAP.ACTUAL.COST.PAY.V.OFFICE.CORP</x:v>
      </x:c>
      <x:c r="K892" s="3" t="str">
        <x:v>WC.SUPPLIER_AP</x:v>
      </x:c>
      <x:c r="L892" s="3" t="str">
        <x:v>operating</x:v>
      </x:c>
      <x:c r="M892" s="3" t="str">
        <x:v>not_applicable</x:v>
      </x:c>
      <x:c r="N892" s="3" t="str">
        <x:v>not_applicable</x:v>
      </x:c>
      <x:c r="O892" s="3" t="str">
        <x:v>not_applicable</x:v>
      </x:c>
      <x:c r="P892" s="32" t="n">
        <x:v>4338.97</x:v>
      </x:c>
      <x:c r="Q892" s="32" t="n">
        <x:v>0</x:v>
      </x:c>
      <x:c r="R892" s="24" t="n">
        <x:f>P892-Q892</x:f>
        <x:v>4338.97</x:v>
      </x:c>
      <x:c r="S892" s="18" t="n">
        <x:f>'D03_Accounts'!D23</x:f>
        <x:v>0</x:v>
      </x:c>
      <x:c r="T892" s="24" t="n">
        <x:f>R892*S892</x:f>
        <x:v>0</x:v>
      </x:c>
      <x:c r="U892" s="25" t="str">
        <x:f>'D03_Mappings'!E73</x:f>
        <x:v>ap</x:v>
      </x:c>
      <x:c r="V892" s="24" t="str">
        <x:f>IF(I892="",IF(U892="people","PAYROLL","UNMAPPED"),I892)</x:f>
        <x:v>V.OFFICE</x:v>
      </x:c>
      <x:c r="W892" s="24" t="n">
        <x:f>IF(AND(G892="GL.CASH",L892="operating"),Q892,0)</x:f>
        <x:v>0</x:v>
      </x:c>
      <x:c r="X892" s="24" t="n">
        <x:f>IF(AND(G892="GL.CASH",L892="operating"),P892,0)</x:f>
        <x:v>0</x:v>
      </x:c>
      <x:c r="Y892" s="24" t="n">
        <x:f>IF(AND(G892="GL.CASH",L892="investing"),Q892-P892,0)</x:f>
        <x:v>0</x:v>
      </x:c>
      <x:c r="Z892" s="24" t="n">
        <x:f>IF(AND(G892="GL.CASH",L892="financing"),P892,0)</x:f>
        <x:v>0</x:v>
      </x:c>
      <x:c r="AA892" s="24" t="n">
        <x:f>IF(AND(G892="GL.CASH",L892="financing"),Q892,0)</x:f>
        <x:v>0</x:v>
      </x:c>
    </x:row>
    <x:row r="893" ht="25" customHeight="1">
      <x:c r="A893" s="3" t="str">
        <x:v>ACT/PAY-OFFICE-M05/2</x:v>
      </x:c>
      <x:c r="B893" s="3" t="str">
        <x:v>PAY-OFFICE-M05</x:v>
      </x:c>
      <x:c r="C893" s="16" t="n">
        <x:v>6</x:v>
      </x:c>
      <x:c r="D893" s="30" t="n">
        <x:v>46557</x:v>
      </x:c>
      <x:c r="E893" s="30" t="n">
        <x:v>46508</x:v>
      </x:c>
      <x:c r="F893" s="30" t="n">
        <x:v>46557</x:v>
      </x:c>
      <x:c r="G893" s="3" t="str">
        <x:v>GL.CASH</x:v>
      </x:c>
      <x:c r="H893" s="3" t="str">
        <x:v>CORP</x:v>
      </x:c>
      <x:c r="I893" s="3" t="str">
        <x:v>V.OFFICE</x:v>
      </x:c>
      <x:c r="J893" s="3" t="str">
        <x:v>MAP.ACTUAL.COST.PAY.V.OFFICE.CORP</x:v>
      </x:c>
      <x:c r="K893" s="3" t="str">
        <x:v>WC.SUPPLIER_AP</x:v>
      </x:c>
      <x:c r="L893" s="3" t="str">
        <x:v>operating</x:v>
      </x:c>
      <x:c r="M893" s="3" t="str">
        <x:v>not_applicable</x:v>
      </x:c>
      <x:c r="N893" s="3" t="str">
        <x:v>not_applicable</x:v>
      </x:c>
      <x:c r="O893" s="3" t="str">
        <x:v>not_applicable</x:v>
      </x:c>
      <x:c r="P893" s="32" t="n">
        <x:v>0</x:v>
      </x:c>
      <x:c r="Q893" s="32" t="n">
        <x:v>4338.97</x:v>
      </x:c>
      <x:c r="R893" s="24" t="n">
        <x:f>P893-Q893</x:f>
        <x:v>-4338.97</x:v>
      </x:c>
      <x:c r="S893" s="18" t="n">
        <x:f>'D03_Accounts'!D11</x:f>
        <x:v>0</x:v>
      </x:c>
      <x:c r="T893" s="24" t="n">
        <x:f>R893*S893</x:f>
        <x:v>0</x:v>
      </x:c>
      <x:c r="U893" s="25" t="str">
        <x:f>'D03_Mappings'!E74</x:f>
        <x:v>cash</x:v>
      </x:c>
      <x:c r="V893" s="24" t="str">
        <x:f>IF(I893="",IF(U893="people","PAYROLL","UNMAPPED"),I893)</x:f>
        <x:v>V.OFFICE</x:v>
      </x:c>
      <x:c r="W893" s="24" t="n">
        <x:f>IF(AND(G893="GL.CASH",L893="operating"),Q893,0)</x:f>
        <x:v>4338.97</x:v>
      </x:c>
      <x:c r="X893" s="24" t="n">
        <x:f>IF(AND(G893="GL.CASH",L893="operating"),P893,0)</x:f>
        <x:v>0</x:v>
      </x:c>
      <x:c r="Y893" s="24" t="n">
        <x:f>IF(AND(G893="GL.CASH",L893="investing"),Q893-P893,0)</x:f>
        <x:v>0</x:v>
      </x:c>
      <x:c r="Z893" s="24" t="n">
        <x:f>IF(AND(G893="GL.CASH",L893="financing"),P893,0)</x:f>
        <x:v>0</x:v>
      </x:c>
      <x:c r="AA893" s="24" t="n">
        <x:f>IF(AND(G893="GL.CASH",L893="financing"),Q893,0)</x:f>
        <x:v>0</x:v>
      </x:c>
    </x:row>
    <x:row r="894" ht="25" customHeight="1">
      <x:c r="A894" s="3" t="str">
        <x:v>ACT/PAY-PAYADMIN-M05/1</x:v>
      </x:c>
      <x:c r="B894" s="3" t="str">
        <x:v>PAY-PAYADMIN-M05</x:v>
      </x:c>
      <x:c r="C894" s="16" t="n">
        <x:v>6</x:v>
      </x:c>
      <x:c r="D894" s="30" t="n">
        <x:v>46557</x:v>
      </x:c>
      <x:c r="E894" s="30" t="n">
        <x:v>46508</x:v>
      </x:c>
      <x:c r="F894" s="30" t="n">
        <x:v>46557</x:v>
      </x:c>
      <x:c r="G894" s="3" t="str">
        <x:v>GL.AP.SUPPLIER</x:v>
      </x:c>
      <x:c r="H894" s="3" t="str">
        <x:v>FIN</x:v>
      </x:c>
      <x:c r="I894" s="3" t="str">
        <x:v>V.ACCOUNTS</x:v>
      </x:c>
      <x:c r="J894" s="3" t="str">
        <x:v>MAP.ACTUAL.COST.PAY.V.ACCOUNTS.FIN</x:v>
      </x:c>
      <x:c r="K894" s="3" t="str">
        <x:v>WC.SUPPLIER_AP</x:v>
      </x:c>
      <x:c r="L894" s="3" t="str">
        <x:v>operating</x:v>
      </x:c>
      <x:c r="M894" s="3" t="str">
        <x:v>not_applicable</x:v>
      </x:c>
      <x:c r="N894" s="3" t="str">
        <x:v>not_applicable</x:v>
      </x:c>
      <x:c r="O894" s="3" t="str">
        <x:v>not_applicable</x:v>
      </x:c>
      <x:c r="P894" s="32" t="n">
        <x:v>238</x:v>
      </x:c>
      <x:c r="Q894" s="32" t="n">
        <x:v>0</x:v>
      </x:c>
      <x:c r="R894" s="24" t="n">
        <x:f>P894-Q894</x:f>
        <x:v>238</x:v>
      </x:c>
      <x:c r="S894" s="18" t="n">
        <x:f>'D03_Accounts'!D23</x:f>
        <x:v>0</x:v>
      </x:c>
      <x:c r="T894" s="24" t="n">
        <x:f>R894*S894</x:f>
        <x:v>0</x:v>
      </x:c>
      <x:c r="U894" s="25" t="str">
        <x:f>'D03_Mappings'!E57</x:f>
        <x:v>ap</x:v>
      </x:c>
      <x:c r="V894" s="24" t="str">
        <x:f>IF(I894="",IF(U894="people","PAYROLL","UNMAPPED"),I894)</x:f>
        <x:v>V.ACCOUNTS</x:v>
      </x:c>
      <x:c r="W894" s="24" t="n">
        <x:f>IF(AND(G894="GL.CASH",L894="operating"),Q894,0)</x:f>
        <x:v>0</x:v>
      </x:c>
      <x:c r="X894" s="24" t="n">
        <x:f>IF(AND(G894="GL.CASH",L894="operating"),P894,0)</x:f>
        <x:v>0</x:v>
      </x:c>
      <x:c r="Y894" s="24" t="n">
        <x:f>IF(AND(G894="GL.CASH",L894="investing"),Q894-P894,0)</x:f>
        <x:v>0</x:v>
      </x:c>
      <x:c r="Z894" s="24" t="n">
        <x:f>IF(AND(G894="GL.CASH",L894="financing"),P894,0)</x:f>
        <x:v>0</x:v>
      </x:c>
      <x:c r="AA894" s="24" t="n">
        <x:f>IF(AND(G894="GL.CASH",L894="financing"),Q894,0)</x:f>
        <x:v>0</x:v>
      </x:c>
    </x:row>
    <x:row r="895" ht="25" customHeight="1">
      <x:c r="A895" s="3" t="str">
        <x:v>ACT/PAY-PAYADMIN-M05/2</x:v>
      </x:c>
      <x:c r="B895" s="3" t="str">
        <x:v>PAY-PAYADMIN-M05</x:v>
      </x:c>
      <x:c r="C895" s="16" t="n">
        <x:v>6</x:v>
      </x:c>
      <x:c r="D895" s="30" t="n">
        <x:v>46557</x:v>
      </x:c>
      <x:c r="E895" s="30" t="n">
        <x:v>46508</x:v>
      </x:c>
      <x:c r="F895" s="30" t="n">
        <x:v>46557</x:v>
      </x:c>
      <x:c r="G895" s="3" t="str">
        <x:v>GL.CASH</x:v>
      </x:c>
      <x:c r="H895" s="3" t="str">
        <x:v>FIN</x:v>
      </x:c>
      <x:c r="I895" s="3" t="str">
        <x:v>V.ACCOUNTS</x:v>
      </x:c>
      <x:c r="J895" s="3" t="str">
        <x:v>MAP.ACTUAL.COST.PAY.V.ACCOUNTS.FIN</x:v>
      </x:c>
      <x:c r="K895" s="3" t="str">
        <x:v>WC.SUPPLIER_AP</x:v>
      </x:c>
      <x:c r="L895" s="3" t="str">
        <x:v>operating</x:v>
      </x:c>
      <x:c r="M895" s="3" t="str">
        <x:v>not_applicable</x:v>
      </x:c>
      <x:c r="N895" s="3" t="str">
        <x:v>not_applicable</x:v>
      </x:c>
      <x:c r="O895" s="3" t="str">
        <x:v>not_applicable</x:v>
      </x:c>
      <x:c r="P895" s="32" t="n">
        <x:v>0</x:v>
      </x:c>
      <x:c r="Q895" s="32" t="n">
        <x:v>238</x:v>
      </x:c>
      <x:c r="R895" s="24" t="n">
        <x:f>P895-Q895</x:f>
        <x:v>-238</x:v>
      </x:c>
      <x:c r="S895" s="18" t="n">
        <x:f>'D03_Accounts'!D11</x:f>
        <x:v>0</x:v>
      </x:c>
      <x:c r="T895" s="24" t="n">
        <x:f>R895*S895</x:f>
        <x:v>0</x:v>
      </x:c>
      <x:c r="U895" s="25" t="str">
        <x:f>'D03_Mappings'!E58</x:f>
        <x:v>cash</x:v>
      </x:c>
      <x:c r="V895" s="24" t="str">
        <x:f>IF(I895="",IF(U895="people","PAYROLL","UNMAPPED"),I895)</x:f>
        <x:v>V.ACCOUNTS</x:v>
      </x:c>
      <x:c r="W895" s="24" t="n">
        <x:f>IF(AND(G895="GL.CASH",L895="operating"),Q895,0)</x:f>
        <x:v>238</x:v>
      </x:c>
      <x:c r="X895" s="24" t="n">
        <x:f>IF(AND(G895="GL.CASH",L895="operating"),P895,0)</x:f>
        <x:v>0</x:v>
      </x:c>
      <x:c r="Y895" s="24" t="n">
        <x:f>IF(AND(G895="GL.CASH",L895="investing"),Q895-P895,0)</x:f>
        <x:v>0</x:v>
      </x:c>
      <x:c r="Z895" s="24" t="n">
        <x:f>IF(AND(G895="GL.CASH",L895="financing"),P895,0)</x:f>
        <x:v>0</x:v>
      </x:c>
      <x:c r="AA895" s="24" t="n">
        <x:f>IF(AND(G895="GL.CASH",L895="financing"),Q895,0)</x:f>
        <x:v>0</x:v>
      </x:c>
    </x:row>
    <x:row r="896" ht="25" customHeight="1">
      <x:c r="A896" s="3" t="str">
        <x:v>ACT/PAY-SW-M05-P01/1</x:v>
      </x:c>
      <x:c r="B896" s="3" t="str">
        <x:v>PAY-SW-M05-P01</x:v>
      </x:c>
      <x:c r="C896" s="16" t="n">
        <x:v>6</x:v>
      </x:c>
      <x:c r="D896" s="30" t="n">
        <x:v>46557</x:v>
      </x:c>
      <x:c r="E896" s="30" t="n">
        <x:v>46508</x:v>
      </x:c>
      <x:c r="F896" s="30" t="n">
        <x:v>46557</x:v>
      </x:c>
      <x:c r="G896" s="3" t="str">
        <x:v>GL.AP.SUPPLIER</x:v>
      </x:c>
      <x:c r="H896" s="3" t="str">
        <x:v>MGMT</x:v>
      </x:c>
      <x:c r="I896" s="3" t="str">
        <x:v>V.SOFTWARE</x:v>
      </x:c>
      <x:c r="J896" s="3" t="str">
        <x:v>MAP.ACTUAL.COST.PAY.V.SOFTWARE.MGMT</x:v>
      </x:c>
      <x:c r="K896" s="3" t="str">
        <x:v>WC.SUPPLIER_AP</x:v>
      </x:c>
      <x:c r="L896" s="3" t="str">
        <x:v>operating</x:v>
      </x:c>
      <x:c r="M896" s="3" t="str">
        <x:v>not_applicable</x:v>
      </x:c>
      <x:c r="N896" s="3" t="str">
        <x:v>not_applicable</x:v>
      </x:c>
      <x:c r="O896" s="3" t="str">
        <x:v>not_applicable</x:v>
      </x:c>
      <x:c r="P896" s="32" t="n">
        <x:v>450</x:v>
      </x:c>
      <x:c r="Q896" s="32" t="n">
        <x:v>0</x:v>
      </x:c>
      <x:c r="R896" s="24" t="n">
        <x:f>P896-Q896</x:f>
        <x:v>450</x:v>
      </x:c>
      <x:c r="S896" s="18" t="n">
        <x:f>'D03_Accounts'!D23</x:f>
        <x:v>0</x:v>
      </x:c>
      <x:c r="T896" s="24" t="n">
        <x:f>R896*S896</x:f>
        <x:v>0</x:v>
      </x:c>
      <x:c r="U896" s="25" t="str">
        <x:f>'D03_Mappings'!E87</x:f>
        <x:v>ap</x:v>
      </x:c>
      <x:c r="V896" s="24" t="str">
        <x:f>IF(I896="",IF(U896="people","PAYROLL","UNMAPPED"),I896)</x:f>
        <x:v>V.SOFTWARE</x:v>
      </x:c>
      <x:c r="W896" s="24" t="n">
        <x:f>IF(AND(G896="GL.CASH",L896="operating"),Q896,0)</x:f>
        <x:v>0</x:v>
      </x:c>
      <x:c r="X896" s="24" t="n">
        <x:f>IF(AND(G896="GL.CASH",L896="operating"),P896,0)</x:f>
        <x:v>0</x:v>
      </x:c>
      <x:c r="Y896" s="24" t="n">
        <x:f>IF(AND(G896="GL.CASH",L896="investing"),Q896-P896,0)</x:f>
        <x:v>0</x:v>
      </x:c>
      <x:c r="Z896" s="24" t="n">
        <x:f>IF(AND(G896="GL.CASH",L896="financing"),P896,0)</x:f>
        <x:v>0</x:v>
      </x:c>
      <x:c r="AA896" s="24" t="n">
        <x:f>IF(AND(G896="GL.CASH",L896="financing"),Q896,0)</x:f>
        <x:v>0</x:v>
      </x:c>
    </x:row>
    <x:row r="897" ht="25" customHeight="1">
      <x:c r="A897" s="3" t="str">
        <x:v>ACT/PAY-SW-M05-P01/2</x:v>
      </x:c>
      <x:c r="B897" s="3" t="str">
        <x:v>PAY-SW-M05-P01</x:v>
      </x:c>
      <x:c r="C897" s="16" t="n">
        <x:v>6</x:v>
      </x:c>
      <x:c r="D897" s="30" t="n">
        <x:v>46557</x:v>
      </x:c>
      <x:c r="E897" s="30" t="n">
        <x:v>46508</x:v>
      </x:c>
      <x:c r="F897" s="30" t="n">
        <x:v>46557</x:v>
      </x:c>
      <x:c r="G897" s="3" t="str">
        <x:v>GL.CASH</x:v>
      </x:c>
      <x:c r="H897" s="3" t="str">
        <x:v>MGMT</x:v>
      </x:c>
      <x:c r="I897" s="3" t="str">
        <x:v>V.SOFTWARE</x:v>
      </x:c>
      <x:c r="J897" s="3" t="str">
        <x:v>MAP.ACTUAL.COST.PAY.V.SOFTWARE.MGMT</x:v>
      </x:c>
      <x:c r="K897" s="3" t="str">
        <x:v>WC.SUPPLIER_AP</x:v>
      </x:c>
      <x:c r="L897" s="3" t="str">
        <x:v>operating</x:v>
      </x:c>
      <x:c r="M897" s="3" t="str">
        <x:v>not_applicable</x:v>
      </x:c>
      <x:c r="N897" s="3" t="str">
        <x:v>not_applicable</x:v>
      </x:c>
      <x:c r="O897" s="3" t="str">
        <x:v>not_applicable</x:v>
      </x:c>
      <x:c r="P897" s="32" t="n">
        <x:v>0</x:v>
      </x:c>
      <x:c r="Q897" s="32" t="n">
        <x:v>450</x:v>
      </x:c>
      <x:c r="R897" s="24" t="n">
        <x:f>P897-Q897</x:f>
        <x:v>-450</x:v>
      </x:c>
      <x:c r="S897" s="18" t="n">
        <x:f>'D03_Accounts'!D11</x:f>
        <x:v>0</x:v>
      </x:c>
      <x:c r="T897" s="24" t="n">
        <x:f>R897*S897</x:f>
        <x:v>0</x:v>
      </x:c>
      <x:c r="U897" s="25" t="str">
        <x:f>'D03_Mappings'!E88</x:f>
        <x:v>cash</x:v>
      </x:c>
      <x:c r="V897" s="24" t="str">
        <x:f>IF(I897="",IF(U897="people","PAYROLL","UNMAPPED"),I897)</x:f>
        <x:v>V.SOFTWARE</x:v>
      </x:c>
      <x:c r="W897" s="24" t="n">
        <x:f>IF(AND(G897="GL.CASH",L897="operating"),Q897,0)</x:f>
        <x:v>450</x:v>
      </x:c>
      <x:c r="X897" s="24" t="n">
        <x:f>IF(AND(G897="GL.CASH",L897="operating"),P897,0)</x:f>
        <x:v>0</x:v>
      </x:c>
      <x:c r="Y897" s="24" t="n">
        <x:f>IF(AND(G897="GL.CASH",L897="investing"),Q897-P897,0)</x:f>
        <x:v>0</x:v>
      </x:c>
      <x:c r="Z897" s="24" t="n">
        <x:f>IF(AND(G897="GL.CASH",L897="financing"),P897,0)</x:f>
        <x:v>0</x:v>
      </x:c>
      <x:c r="AA897" s="24" t="n">
        <x:f>IF(AND(G897="GL.CASH",L897="financing"),Q897,0)</x:f>
        <x:v>0</x:v>
      </x:c>
    </x:row>
    <x:row r="898" ht="25" customHeight="1">
      <x:c r="A898" s="3" t="str">
        <x:v>ACT/PAY-SW-M05-P02/1</x:v>
      </x:c>
      <x:c r="B898" s="3" t="str">
        <x:v>PAY-SW-M05-P02</x:v>
      </x:c>
      <x:c r="C898" s="16" t="n">
        <x:v>6</x:v>
      </x:c>
      <x:c r="D898" s="30" t="n">
        <x:v>46557</x:v>
      </x:c>
      <x:c r="E898" s="30" t="n">
        <x:v>46508</x:v>
      </x:c>
      <x:c r="F898" s="30" t="n">
        <x:v>46557</x:v>
      </x:c>
      <x:c r="G898" s="3" t="str">
        <x:v>GL.AP.SUPPLIER</x:v>
      </x:c>
      <x:c r="H898" s="3" t="str">
        <x:v>ENG</x:v>
      </x:c>
      <x:c r="I898" s="3" t="str">
        <x:v>V.SOFTWARE</x:v>
      </x:c>
      <x:c r="J898" s="3" t="str">
        <x:v>MAP.ACTUAL.COST.PAY.V.SOFTWARE.ENG</x:v>
      </x:c>
      <x:c r="K898" s="3" t="str">
        <x:v>WC.SUPPLIER_AP</x:v>
      </x:c>
      <x:c r="L898" s="3" t="str">
        <x:v>operating</x:v>
      </x:c>
      <x:c r="M898" s="3" t="str">
        <x:v>not_applicable</x:v>
      </x:c>
      <x:c r="N898" s="3" t="str">
        <x:v>not_applicable</x:v>
      </x:c>
      <x:c r="O898" s="3" t="str">
        <x:v>not_applicable</x:v>
      </x:c>
      <x:c r="P898" s="32" t="n">
        <x:v>450</x:v>
      </x:c>
      <x:c r="Q898" s="32" t="n">
        <x:v>0</x:v>
      </x:c>
      <x:c r="R898" s="24" t="n">
        <x:f>P898-Q898</x:f>
        <x:v>450</x:v>
      </x:c>
      <x:c r="S898" s="18" t="n">
        <x:f>'D03_Accounts'!D23</x:f>
        <x:v>0</x:v>
      </x:c>
      <x:c r="T898" s="24" t="n">
        <x:f>R898*S898</x:f>
        <x:v>0</x:v>
      </x:c>
      <x:c r="U898" s="25" t="str">
        <x:f>'D03_Mappings'!E85</x:f>
        <x:v>ap</x:v>
      </x:c>
      <x:c r="V898" s="24" t="str">
        <x:f>IF(I898="",IF(U898="people","PAYROLL","UNMAPPED"),I898)</x:f>
        <x:v>V.SOFTWARE</x:v>
      </x:c>
      <x:c r="W898" s="24" t="n">
        <x:f>IF(AND(G898="GL.CASH",L898="operating"),Q898,0)</x:f>
        <x:v>0</x:v>
      </x:c>
      <x:c r="X898" s="24" t="n">
        <x:f>IF(AND(G898="GL.CASH",L898="operating"),P898,0)</x:f>
        <x:v>0</x:v>
      </x:c>
      <x:c r="Y898" s="24" t="n">
        <x:f>IF(AND(G898="GL.CASH",L898="investing"),Q898-P898,0)</x:f>
        <x:v>0</x:v>
      </x:c>
      <x:c r="Z898" s="24" t="n">
        <x:f>IF(AND(G898="GL.CASH",L898="financing"),P898,0)</x:f>
        <x:v>0</x:v>
      </x:c>
      <x:c r="AA898" s="24" t="n">
        <x:f>IF(AND(G898="GL.CASH",L898="financing"),Q898,0)</x:f>
        <x:v>0</x:v>
      </x:c>
    </x:row>
    <x:row r="899" ht="25" customHeight="1">
      <x:c r="A899" s="3" t="str">
        <x:v>ACT/PAY-SW-M05-P02/2</x:v>
      </x:c>
      <x:c r="B899" s="3" t="str">
        <x:v>PAY-SW-M05-P02</x:v>
      </x:c>
      <x:c r="C899" s="16" t="n">
        <x:v>6</x:v>
      </x:c>
      <x:c r="D899" s="30" t="n">
        <x:v>46557</x:v>
      </x:c>
      <x:c r="E899" s="30" t="n">
        <x:v>46508</x:v>
      </x:c>
      <x:c r="F899" s="30" t="n">
        <x:v>46557</x:v>
      </x:c>
      <x:c r="G899" s="3" t="str">
        <x:v>GL.CASH</x:v>
      </x:c>
      <x:c r="H899" s="3" t="str">
        <x:v>ENG</x:v>
      </x:c>
      <x:c r="I899" s="3" t="str">
        <x:v>V.SOFTWARE</x:v>
      </x:c>
      <x:c r="J899" s="3" t="str">
        <x:v>MAP.ACTUAL.COST.PAY.V.SOFTWARE.ENG</x:v>
      </x:c>
      <x:c r="K899" s="3" t="str">
        <x:v>WC.SUPPLIER_AP</x:v>
      </x:c>
      <x:c r="L899" s="3" t="str">
        <x:v>operating</x:v>
      </x:c>
      <x:c r="M899" s="3" t="str">
        <x:v>not_applicable</x:v>
      </x:c>
      <x:c r="N899" s="3" t="str">
        <x:v>not_applicable</x:v>
      </x:c>
      <x:c r="O899" s="3" t="str">
        <x:v>not_applicable</x:v>
      </x:c>
      <x:c r="P899" s="32" t="n">
        <x:v>0</x:v>
      </x:c>
      <x:c r="Q899" s="32" t="n">
        <x:v>450</x:v>
      </x:c>
      <x:c r="R899" s="24" t="n">
        <x:f>P899-Q899</x:f>
        <x:v>-450</x:v>
      </x:c>
      <x:c r="S899" s="18" t="n">
        <x:f>'D03_Accounts'!D11</x:f>
        <x:v>0</x:v>
      </x:c>
      <x:c r="T899" s="24" t="n">
        <x:f>R899*S899</x:f>
        <x:v>0</x:v>
      </x:c>
      <x:c r="U899" s="25" t="str">
        <x:f>'D03_Mappings'!E86</x:f>
        <x:v>cash</x:v>
      </x:c>
      <x:c r="V899" s="24" t="str">
        <x:f>IF(I899="",IF(U899="people","PAYROLL","UNMAPPED"),I899)</x:f>
        <x:v>V.SOFTWARE</x:v>
      </x:c>
      <x:c r="W899" s="24" t="n">
        <x:f>IF(AND(G899="GL.CASH",L899="operating"),Q899,0)</x:f>
        <x:v>450</x:v>
      </x:c>
      <x:c r="X899" s="24" t="n">
        <x:f>IF(AND(G899="GL.CASH",L899="operating"),P899,0)</x:f>
        <x:v>0</x:v>
      </x:c>
      <x:c r="Y899" s="24" t="n">
        <x:f>IF(AND(G899="GL.CASH",L899="investing"),Q899-P899,0)</x:f>
        <x:v>0</x:v>
      </x:c>
      <x:c r="Z899" s="24" t="n">
        <x:f>IF(AND(G899="GL.CASH",L899="financing"),P899,0)</x:f>
        <x:v>0</x:v>
      </x:c>
      <x:c r="AA899" s="24" t="n">
        <x:f>IF(AND(G899="GL.CASH",L899="financing"),Q899,0)</x:f>
        <x:v>0</x:v>
      </x:c>
    </x:row>
    <x:row r="900" ht="25" customHeight="1">
      <x:c r="A900" s="3" t="str">
        <x:v>ACT/PAY-SW-M05-P03/1</x:v>
      </x:c>
      <x:c r="B900" s="3" t="str">
        <x:v>PAY-SW-M05-P03</x:v>
      </x:c>
      <x:c r="C900" s="16" t="n">
        <x:v>6</x:v>
      </x:c>
      <x:c r="D900" s="30" t="n">
        <x:v>46557</x:v>
      </x:c>
      <x:c r="E900" s="30" t="n">
        <x:v>46508</x:v>
      </x:c>
      <x:c r="F900" s="30" t="n">
        <x:v>46557</x:v>
      </x:c>
      <x:c r="G900" s="3" t="str">
        <x:v>GL.AP.SUPPLIER</x:v>
      </x:c>
      <x:c r="H900" s="3" t="str">
        <x:v>ENG</x:v>
      </x:c>
      <x:c r="I900" s="3" t="str">
        <x:v>V.SOFTWARE</x:v>
      </x:c>
      <x:c r="J900" s="3" t="str">
        <x:v>MAP.ACTUAL.COST.PAY.V.SOFTWARE.ENG</x:v>
      </x:c>
      <x:c r="K900" s="3" t="str">
        <x:v>WC.SUPPLIER_AP</x:v>
      </x:c>
      <x:c r="L900" s="3" t="str">
        <x:v>operating</x:v>
      </x:c>
      <x:c r="M900" s="3" t="str">
        <x:v>not_applicable</x:v>
      </x:c>
      <x:c r="N900" s="3" t="str">
        <x:v>not_applicable</x:v>
      </x:c>
      <x:c r="O900" s="3" t="str">
        <x:v>not_applicable</x:v>
      </x:c>
      <x:c r="P900" s="32" t="n">
        <x:v>450</x:v>
      </x:c>
      <x:c r="Q900" s="32" t="n">
        <x:v>0</x:v>
      </x:c>
      <x:c r="R900" s="24" t="n">
        <x:f>P900-Q900</x:f>
        <x:v>450</x:v>
      </x:c>
      <x:c r="S900" s="18" t="n">
        <x:f>'D03_Accounts'!D23</x:f>
        <x:v>0</x:v>
      </x:c>
      <x:c r="T900" s="24" t="n">
        <x:f>R900*S900</x:f>
        <x:v>0</x:v>
      </x:c>
      <x:c r="U900" s="25" t="str">
        <x:f>'D03_Mappings'!E85</x:f>
        <x:v>ap</x:v>
      </x:c>
      <x:c r="V900" s="24" t="str">
        <x:f>IF(I900="",IF(U900="people","PAYROLL","UNMAPPED"),I900)</x:f>
        <x:v>V.SOFTWARE</x:v>
      </x:c>
      <x:c r="W900" s="24" t="n">
        <x:f>IF(AND(G900="GL.CASH",L900="operating"),Q900,0)</x:f>
        <x:v>0</x:v>
      </x:c>
      <x:c r="X900" s="24" t="n">
        <x:f>IF(AND(G900="GL.CASH",L900="operating"),P900,0)</x:f>
        <x:v>0</x:v>
      </x:c>
      <x:c r="Y900" s="24" t="n">
        <x:f>IF(AND(G900="GL.CASH",L900="investing"),Q900-P900,0)</x:f>
        <x:v>0</x:v>
      </x:c>
      <x:c r="Z900" s="24" t="n">
        <x:f>IF(AND(G900="GL.CASH",L900="financing"),P900,0)</x:f>
        <x:v>0</x:v>
      </x:c>
      <x:c r="AA900" s="24" t="n">
        <x:f>IF(AND(G900="GL.CASH",L900="financing"),Q900,0)</x:f>
        <x:v>0</x:v>
      </x:c>
    </x:row>
    <x:row r="901" ht="25" customHeight="1">
      <x:c r="A901" s="3" t="str">
        <x:v>ACT/PAY-SW-M05-P03/2</x:v>
      </x:c>
      <x:c r="B901" s="3" t="str">
        <x:v>PAY-SW-M05-P03</x:v>
      </x:c>
      <x:c r="C901" s="16" t="n">
        <x:v>6</x:v>
      </x:c>
      <x:c r="D901" s="30" t="n">
        <x:v>46557</x:v>
      </x:c>
      <x:c r="E901" s="30" t="n">
        <x:v>46508</x:v>
      </x:c>
      <x:c r="F901" s="30" t="n">
        <x:v>46557</x:v>
      </x:c>
      <x:c r="G901" s="3" t="str">
        <x:v>GL.CASH</x:v>
      </x:c>
      <x:c r="H901" s="3" t="str">
        <x:v>ENG</x:v>
      </x:c>
      <x:c r="I901" s="3" t="str">
        <x:v>V.SOFTWARE</x:v>
      </x:c>
      <x:c r="J901" s="3" t="str">
        <x:v>MAP.ACTUAL.COST.PAY.V.SOFTWARE.ENG</x:v>
      </x:c>
      <x:c r="K901" s="3" t="str">
        <x:v>WC.SUPPLIER_AP</x:v>
      </x:c>
      <x:c r="L901" s="3" t="str">
        <x:v>operating</x:v>
      </x:c>
      <x:c r="M901" s="3" t="str">
        <x:v>not_applicable</x:v>
      </x:c>
      <x:c r="N901" s="3" t="str">
        <x:v>not_applicable</x:v>
      </x:c>
      <x:c r="O901" s="3" t="str">
        <x:v>not_applicable</x:v>
      </x:c>
      <x:c r="P901" s="32" t="n">
        <x:v>0</x:v>
      </x:c>
      <x:c r="Q901" s="32" t="n">
        <x:v>450</x:v>
      </x:c>
      <x:c r="R901" s="24" t="n">
        <x:f>P901-Q901</x:f>
        <x:v>-450</x:v>
      </x:c>
      <x:c r="S901" s="18" t="n">
        <x:f>'D03_Accounts'!D11</x:f>
        <x:v>0</x:v>
      </x:c>
      <x:c r="T901" s="24" t="n">
        <x:f>R901*S901</x:f>
        <x:v>0</x:v>
      </x:c>
      <x:c r="U901" s="25" t="str">
        <x:f>'D03_Mappings'!E86</x:f>
        <x:v>cash</x:v>
      </x:c>
      <x:c r="V901" s="24" t="str">
        <x:f>IF(I901="",IF(U901="people","PAYROLL","UNMAPPED"),I901)</x:f>
        <x:v>V.SOFTWARE</x:v>
      </x:c>
      <x:c r="W901" s="24" t="n">
        <x:f>IF(AND(G901="GL.CASH",L901="operating"),Q901,0)</x:f>
        <x:v>450</x:v>
      </x:c>
      <x:c r="X901" s="24" t="n">
        <x:f>IF(AND(G901="GL.CASH",L901="operating"),P901,0)</x:f>
        <x:v>0</x:v>
      </x:c>
      <x:c r="Y901" s="24" t="n">
        <x:f>IF(AND(G901="GL.CASH",L901="investing"),Q901-P901,0)</x:f>
        <x:v>0</x:v>
      </x:c>
      <x:c r="Z901" s="24" t="n">
        <x:f>IF(AND(G901="GL.CASH",L901="financing"),P901,0)</x:f>
        <x:v>0</x:v>
      </x:c>
      <x:c r="AA901" s="24" t="n">
        <x:f>IF(AND(G901="GL.CASH",L901="financing"),Q901,0)</x:f>
        <x:v>0</x:v>
      </x:c>
    </x:row>
    <x:row r="902" ht="25" customHeight="1">
      <x:c r="A902" s="3" t="str">
        <x:v>ACT/PAY-SW-M05-P04/1</x:v>
      </x:c>
      <x:c r="B902" s="3" t="str">
        <x:v>PAY-SW-M05-P04</x:v>
      </x:c>
      <x:c r="C902" s="16" t="n">
        <x:v>6</x:v>
      </x:c>
      <x:c r="D902" s="30" t="n">
        <x:v>46557</x:v>
      </x:c>
      <x:c r="E902" s="30" t="n">
        <x:v>46508</x:v>
      </x:c>
      <x:c r="F902" s="30" t="n">
        <x:v>46557</x:v>
      </x:c>
      <x:c r="G902" s="3" t="str">
        <x:v>GL.AP.SUPPLIER</x:v>
      </x:c>
      <x:c r="H902" s="3" t="str">
        <x:v>ENG</x:v>
      </x:c>
      <x:c r="I902" s="3" t="str">
        <x:v>V.SOFTWARE</x:v>
      </x:c>
      <x:c r="J902" s="3" t="str">
        <x:v>MAP.ACTUAL.COST.PAY.V.SOFTWARE.ENG</x:v>
      </x:c>
      <x:c r="K902" s="3" t="str">
        <x:v>WC.SUPPLIER_AP</x:v>
      </x:c>
      <x:c r="L902" s="3" t="str">
        <x:v>operating</x:v>
      </x:c>
      <x:c r="M902" s="3" t="str">
        <x:v>not_applicable</x:v>
      </x:c>
      <x:c r="N902" s="3" t="str">
        <x:v>not_applicable</x:v>
      </x:c>
      <x:c r="O902" s="3" t="str">
        <x:v>not_applicable</x:v>
      </x:c>
      <x:c r="P902" s="32" t="n">
        <x:v>450</x:v>
      </x:c>
      <x:c r="Q902" s="32" t="n">
        <x:v>0</x:v>
      </x:c>
      <x:c r="R902" s="24" t="n">
        <x:f>P902-Q902</x:f>
        <x:v>450</x:v>
      </x:c>
      <x:c r="S902" s="18" t="n">
        <x:f>'D03_Accounts'!D23</x:f>
        <x:v>0</x:v>
      </x:c>
      <x:c r="T902" s="24" t="n">
        <x:f>R902*S902</x:f>
        <x:v>0</x:v>
      </x:c>
      <x:c r="U902" s="25" t="str">
        <x:f>'D03_Mappings'!E85</x:f>
        <x:v>ap</x:v>
      </x:c>
      <x:c r="V902" s="24" t="str">
        <x:f>IF(I902="",IF(U902="people","PAYROLL","UNMAPPED"),I902)</x:f>
        <x:v>V.SOFTWARE</x:v>
      </x:c>
      <x:c r="W902" s="24" t="n">
        <x:f>IF(AND(G902="GL.CASH",L902="operating"),Q902,0)</x:f>
        <x:v>0</x:v>
      </x:c>
      <x:c r="X902" s="24" t="n">
        <x:f>IF(AND(G902="GL.CASH",L902="operating"),P902,0)</x:f>
        <x:v>0</x:v>
      </x:c>
      <x:c r="Y902" s="24" t="n">
        <x:f>IF(AND(G902="GL.CASH",L902="investing"),Q902-P902,0)</x:f>
        <x:v>0</x:v>
      </x:c>
      <x:c r="Z902" s="24" t="n">
        <x:f>IF(AND(G902="GL.CASH",L902="financing"),P902,0)</x:f>
        <x:v>0</x:v>
      </x:c>
      <x:c r="AA902" s="24" t="n">
        <x:f>IF(AND(G902="GL.CASH",L902="financing"),Q902,0)</x:f>
        <x:v>0</x:v>
      </x:c>
    </x:row>
    <x:row r="903" ht="25" customHeight="1">
      <x:c r="A903" s="3" t="str">
        <x:v>ACT/PAY-SW-M05-P04/2</x:v>
      </x:c>
      <x:c r="B903" s="3" t="str">
        <x:v>PAY-SW-M05-P04</x:v>
      </x:c>
      <x:c r="C903" s="16" t="n">
        <x:v>6</x:v>
      </x:c>
      <x:c r="D903" s="30" t="n">
        <x:v>46557</x:v>
      </x:c>
      <x:c r="E903" s="30" t="n">
        <x:v>46508</x:v>
      </x:c>
      <x:c r="F903" s="30" t="n">
        <x:v>46557</x:v>
      </x:c>
      <x:c r="G903" s="3" t="str">
        <x:v>GL.CASH</x:v>
      </x:c>
      <x:c r="H903" s="3" t="str">
        <x:v>ENG</x:v>
      </x:c>
      <x:c r="I903" s="3" t="str">
        <x:v>V.SOFTWARE</x:v>
      </x:c>
      <x:c r="J903" s="3" t="str">
        <x:v>MAP.ACTUAL.COST.PAY.V.SOFTWARE.ENG</x:v>
      </x:c>
      <x:c r="K903" s="3" t="str">
        <x:v>WC.SUPPLIER_AP</x:v>
      </x:c>
      <x:c r="L903" s="3" t="str">
        <x:v>operating</x:v>
      </x:c>
      <x:c r="M903" s="3" t="str">
        <x:v>not_applicable</x:v>
      </x:c>
      <x:c r="N903" s="3" t="str">
        <x:v>not_applicable</x:v>
      </x:c>
      <x:c r="O903" s="3" t="str">
        <x:v>not_applicable</x:v>
      </x:c>
      <x:c r="P903" s="32" t="n">
        <x:v>0</x:v>
      </x:c>
      <x:c r="Q903" s="32" t="n">
        <x:v>450</x:v>
      </x:c>
      <x:c r="R903" s="24" t="n">
        <x:f>P903-Q903</x:f>
        <x:v>-450</x:v>
      </x:c>
      <x:c r="S903" s="18" t="n">
        <x:f>'D03_Accounts'!D11</x:f>
        <x:v>0</x:v>
      </x:c>
      <x:c r="T903" s="24" t="n">
        <x:f>R903*S903</x:f>
        <x:v>0</x:v>
      </x:c>
      <x:c r="U903" s="25" t="str">
        <x:f>'D03_Mappings'!E86</x:f>
        <x:v>cash</x:v>
      </x:c>
      <x:c r="V903" s="24" t="str">
        <x:f>IF(I903="",IF(U903="people","PAYROLL","UNMAPPED"),I903)</x:f>
        <x:v>V.SOFTWARE</x:v>
      </x:c>
      <x:c r="W903" s="24" t="n">
        <x:f>IF(AND(G903="GL.CASH",L903="operating"),Q903,0)</x:f>
        <x:v>450</x:v>
      </x:c>
      <x:c r="X903" s="24" t="n">
        <x:f>IF(AND(G903="GL.CASH",L903="operating"),P903,0)</x:f>
        <x:v>0</x:v>
      </x:c>
      <x:c r="Y903" s="24" t="n">
        <x:f>IF(AND(G903="GL.CASH",L903="investing"),Q903-P903,0)</x:f>
        <x:v>0</x:v>
      </x:c>
      <x:c r="Z903" s="24" t="n">
        <x:f>IF(AND(G903="GL.CASH",L903="financing"),P903,0)</x:f>
        <x:v>0</x:v>
      </x:c>
      <x:c r="AA903" s="24" t="n">
        <x:f>IF(AND(G903="GL.CASH",L903="financing"),Q903,0)</x:f>
        <x:v>0</x:v>
      </x:c>
    </x:row>
    <x:row r="904" ht="25" customHeight="1">
      <x:c r="A904" s="3" t="str">
        <x:v>ACT/PAY-SW-M05-P05/1</x:v>
      </x:c>
      <x:c r="B904" s="3" t="str">
        <x:v>PAY-SW-M05-P05</x:v>
      </x:c>
      <x:c r="C904" s="16" t="n">
        <x:v>6</x:v>
      </x:c>
      <x:c r="D904" s="30" t="n">
        <x:v>46557</x:v>
      </x:c>
      <x:c r="E904" s="30" t="n">
        <x:v>46508</x:v>
      </x:c>
      <x:c r="F904" s="30" t="n">
        <x:v>46557</x:v>
      </x:c>
      <x:c r="G904" s="3" t="str">
        <x:v>GL.AP.SUPPLIER</x:v>
      </x:c>
      <x:c r="H904" s="3" t="str">
        <x:v>ENG</x:v>
      </x:c>
      <x:c r="I904" s="3" t="str">
        <x:v>V.SOFTWARE</x:v>
      </x:c>
      <x:c r="J904" s="3" t="str">
        <x:v>MAP.ACTUAL.COST.PAY.V.SOFTWARE.ENG</x:v>
      </x:c>
      <x:c r="K904" s="3" t="str">
        <x:v>WC.SUPPLIER_AP</x:v>
      </x:c>
      <x:c r="L904" s="3" t="str">
        <x:v>operating</x:v>
      </x:c>
      <x:c r="M904" s="3" t="str">
        <x:v>not_applicable</x:v>
      </x:c>
      <x:c r="N904" s="3" t="str">
        <x:v>not_applicable</x:v>
      </x:c>
      <x:c r="O904" s="3" t="str">
        <x:v>not_applicable</x:v>
      </x:c>
      <x:c r="P904" s="32" t="n">
        <x:v>450</x:v>
      </x:c>
      <x:c r="Q904" s="32" t="n">
        <x:v>0</x:v>
      </x:c>
      <x:c r="R904" s="24" t="n">
        <x:f>P904-Q904</x:f>
        <x:v>450</x:v>
      </x:c>
      <x:c r="S904" s="18" t="n">
        <x:f>'D03_Accounts'!D23</x:f>
        <x:v>0</x:v>
      </x:c>
      <x:c r="T904" s="24" t="n">
        <x:f>R904*S904</x:f>
        <x:v>0</x:v>
      </x:c>
      <x:c r="U904" s="25" t="str">
        <x:f>'D03_Mappings'!E85</x:f>
        <x:v>ap</x:v>
      </x:c>
      <x:c r="V904" s="24" t="str">
        <x:f>IF(I904="",IF(U904="people","PAYROLL","UNMAPPED"),I904)</x:f>
        <x:v>V.SOFTWARE</x:v>
      </x:c>
      <x:c r="W904" s="24" t="n">
        <x:f>IF(AND(G904="GL.CASH",L904="operating"),Q904,0)</x:f>
        <x:v>0</x:v>
      </x:c>
      <x:c r="X904" s="24" t="n">
        <x:f>IF(AND(G904="GL.CASH",L904="operating"),P904,0)</x:f>
        <x:v>0</x:v>
      </x:c>
      <x:c r="Y904" s="24" t="n">
        <x:f>IF(AND(G904="GL.CASH",L904="investing"),Q904-P904,0)</x:f>
        <x:v>0</x:v>
      </x:c>
      <x:c r="Z904" s="24" t="n">
        <x:f>IF(AND(G904="GL.CASH",L904="financing"),P904,0)</x:f>
        <x:v>0</x:v>
      </x:c>
      <x:c r="AA904" s="24" t="n">
        <x:f>IF(AND(G904="GL.CASH",L904="financing"),Q904,0)</x:f>
        <x:v>0</x:v>
      </x:c>
    </x:row>
    <x:row r="905" ht="25" customHeight="1">
      <x:c r="A905" s="3" t="str">
        <x:v>ACT/PAY-SW-M05-P05/2</x:v>
      </x:c>
      <x:c r="B905" s="3" t="str">
        <x:v>PAY-SW-M05-P05</x:v>
      </x:c>
      <x:c r="C905" s="16" t="n">
        <x:v>6</x:v>
      </x:c>
      <x:c r="D905" s="30" t="n">
        <x:v>46557</x:v>
      </x:c>
      <x:c r="E905" s="30" t="n">
        <x:v>46508</x:v>
      </x:c>
      <x:c r="F905" s="30" t="n">
        <x:v>46557</x:v>
      </x:c>
      <x:c r="G905" s="3" t="str">
        <x:v>GL.CASH</x:v>
      </x:c>
      <x:c r="H905" s="3" t="str">
        <x:v>ENG</x:v>
      </x:c>
      <x:c r="I905" s="3" t="str">
        <x:v>V.SOFTWARE</x:v>
      </x:c>
      <x:c r="J905" s="3" t="str">
        <x:v>MAP.ACTUAL.COST.PAY.V.SOFTWARE.ENG</x:v>
      </x:c>
      <x:c r="K905" s="3" t="str">
        <x:v>WC.SUPPLIER_AP</x:v>
      </x:c>
      <x:c r="L905" s="3" t="str">
        <x:v>operating</x:v>
      </x:c>
      <x:c r="M905" s="3" t="str">
        <x:v>not_applicable</x:v>
      </x:c>
      <x:c r="N905" s="3" t="str">
        <x:v>not_applicable</x:v>
      </x:c>
      <x:c r="O905" s="3" t="str">
        <x:v>not_applicable</x:v>
      </x:c>
      <x:c r="P905" s="32" t="n">
        <x:v>0</x:v>
      </x:c>
      <x:c r="Q905" s="32" t="n">
        <x:v>450</x:v>
      </x:c>
      <x:c r="R905" s="24" t="n">
        <x:f>P905-Q905</x:f>
        <x:v>-450</x:v>
      </x:c>
      <x:c r="S905" s="18" t="n">
        <x:f>'D03_Accounts'!D11</x:f>
        <x:v>0</x:v>
      </x:c>
      <x:c r="T905" s="24" t="n">
        <x:f>R905*S905</x:f>
        <x:v>0</x:v>
      </x:c>
      <x:c r="U905" s="25" t="str">
        <x:f>'D03_Mappings'!E86</x:f>
        <x:v>cash</x:v>
      </x:c>
      <x:c r="V905" s="24" t="str">
        <x:f>IF(I905="",IF(U905="people","PAYROLL","UNMAPPED"),I905)</x:f>
        <x:v>V.SOFTWARE</x:v>
      </x:c>
      <x:c r="W905" s="24" t="n">
        <x:f>IF(AND(G905="GL.CASH",L905="operating"),Q905,0)</x:f>
        <x:v>450</x:v>
      </x:c>
      <x:c r="X905" s="24" t="n">
        <x:f>IF(AND(G905="GL.CASH",L905="operating"),P905,0)</x:f>
        <x:v>0</x:v>
      </x:c>
      <x:c r="Y905" s="24" t="n">
        <x:f>IF(AND(G905="GL.CASH",L905="investing"),Q905-P905,0)</x:f>
        <x:v>0</x:v>
      </x:c>
      <x:c r="Z905" s="24" t="n">
        <x:f>IF(AND(G905="GL.CASH",L905="financing"),P905,0)</x:f>
        <x:v>0</x:v>
      </x:c>
      <x:c r="AA905" s="24" t="n">
        <x:f>IF(AND(G905="GL.CASH",L905="financing"),Q905,0)</x:f>
        <x:v>0</x:v>
      </x:c>
    </x:row>
    <x:row r="906" ht="25" customHeight="1">
      <x:c r="A906" s="3" t="str">
        <x:v>ACT/PAY-SW-M05-P06/1</x:v>
      </x:c>
      <x:c r="B906" s="3" t="str">
        <x:v>PAY-SW-M05-P06</x:v>
      </x:c>
      <x:c r="C906" s="16" t="n">
        <x:v>6</x:v>
      </x:c>
      <x:c r="D906" s="30" t="n">
        <x:v>46557</x:v>
      </x:c>
      <x:c r="E906" s="30" t="n">
        <x:v>46508</x:v>
      </x:c>
      <x:c r="F906" s="30" t="n">
        <x:v>46557</x:v>
      </x:c>
      <x:c r="G906" s="3" t="str">
        <x:v>GL.AP.SUPPLIER</x:v>
      </x:c>
      <x:c r="H906" s="3" t="str">
        <x:v>COMP</x:v>
      </x:c>
      <x:c r="I906" s="3" t="str">
        <x:v>V.SOFTWARE</x:v>
      </x:c>
      <x:c r="J906" s="3" t="str">
        <x:v>MAP.ACTUAL.COST.PAY.V.SOFTWARE.COMP</x:v>
      </x:c>
      <x:c r="K906" s="3" t="str">
        <x:v>WC.SUPPLIER_AP</x:v>
      </x:c>
      <x:c r="L906" s="3" t="str">
        <x:v>operating</x:v>
      </x:c>
      <x:c r="M906" s="3" t="str">
        <x:v>not_applicable</x:v>
      </x:c>
      <x:c r="N906" s="3" t="str">
        <x:v>not_applicable</x:v>
      </x:c>
      <x:c r="O906" s="3" t="str">
        <x:v>not_applicable</x:v>
      </x:c>
      <x:c r="P906" s="32" t="n">
        <x:v>450</x:v>
      </x:c>
      <x:c r="Q906" s="32" t="n">
        <x:v>0</x:v>
      </x:c>
      <x:c r="R906" s="24" t="n">
        <x:f>P906-Q906</x:f>
        <x:v>450</x:v>
      </x:c>
      <x:c r="S906" s="18" t="n">
        <x:f>'D03_Accounts'!D23</x:f>
        <x:v>0</x:v>
      </x:c>
      <x:c r="T906" s="24" t="n">
        <x:f>R906*S906</x:f>
        <x:v>0</x:v>
      </x:c>
      <x:c r="U906" s="25" t="str">
        <x:f>'D03_Mappings'!E83</x:f>
        <x:v>ap</x:v>
      </x:c>
      <x:c r="V906" s="24" t="str">
        <x:f>IF(I906="",IF(U906="people","PAYROLL","UNMAPPED"),I906)</x:f>
        <x:v>V.SOFTWARE</x:v>
      </x:c>
      <x:c r="W906" s="24" t="n">
        <x:f>IF(AND(G906="GL.CASH",L906="operating"),Q906,0)</x:f>
        <x:v>0</x:v>
      </x:c>
      <x:c r="X906" s="24" t="n">
        <x:f>IF(AND(G906="GL.CASH",L906="operating"),P906,0)</x:f>
        <x:v>0</x:v>
      </x:c>
      <x:c r="Y906" s="24" t="n">
        <x:f>IF(AND(G906="GL.CASH",L906="investing"),Q906-P906,0)</x:f>
        <x:v>0</x:v>
      </x:c>
      <x:c r="Z906" s="24" t="n">
        <x:f>IF(AND(G906="GL.CASH",L906="financing"),P906,0)</x:f>
        <x:v>0</x:v>
      </x:c>
      <x:c r="AA906" s="24" t="n">
        <x:f>IF(AND(G906="GL.CASH",L906="financing"),Q906,0)</x:f>
        <x:v>0</x:v>
      </x:c>
    </x:row>
    <x:row r="907" ht="25" customHeight="1">
      <x:c r="A907" s="3" t="str">
        <x:v>ACT/PAY-SW-M05-P06/2</x:v>
      </x:c>
      <x:c r="B907" s="3" t="str">
        <x:v>PAY-SW-M05-P06</x:v>
      </x:c>
      <x:c r="C907" s="16" t="n">
        <x:v>6</x:v>
      </x:c>
      <x:c r="D907" s="30" t="n">
        <x:v>46557</x:v>
      </x:c>
      <x:c r="E907" s="30" t="n">
        <x:v>46508</x:v>
      </x:c>
      <x:c r="F907" s="30" t="n">
        <x:v>46557</x:v>
      </x:c>
      <x:c r="G907" s="3" t="str">
        <x:v>GL.CASH</x:v>
      </x:c>
      <x:c r="H907" s="3" t="str">
        <x:v>COMP</x:v>
      </x:c>
      <x:c r="I907" s="3" t="str">
        <x:v>V.SOFTWARE</x:v>
      </x:c>
      <x:c r="J907" s="3" t="str">
        <x:v>MAP.ACTUAL.COST.PAY.V.SOFTWARE.COMP</x:v>
      </x:c>
      <x:c r="K907" s="3" t="str">
        <x:v>WC.SUPPLIER_AP</x:v>
      </x:c>
      <x:c r="L907" s="3" t="str">
        <x:v>operating</x:v>
      </x:c>
      <x:c r="M907" s="3" t="str">
        <x:v>not_applicable</x:v>
      </x:c>
      <x:c r="N907" s="3" t="str">
        <x:v>not_applicable</x:v>
      </x:c>
      <x:c r="O907" s="3" t="str">
        <x:v>not_applicable</x:v>
      </x:c>
      <x:c r="P907" s="32" t="n">
        <x:v>0</x:v>
      </x:c>
      <x:c r="Q907" s="32" t="n">
        <x:v>450</x:v>
      </x:c>
      <x:c r="R907" s="24" t="n">
        <x:f>P907-Q907</x:f>
        <x:v>-450</x:v>
      </x:c>
      <x:c r="S907" s="18" t="n">
        <x:f>'D03_Accounts'!D11</x:f>
        <x:v>0</x:v>
      </x:c>
      <x:c r="T907" s="24" t="n">
        <x:f>R907*S907</x:f>
        <x:v>0</x:v>
      </x:c>
      <x:c r="U907" s="25" t="str">
        <x:f>'D03_Mappings'!E84</x:f>
        <x:v>cash</x:v>
      </x:c>
      <x:c r="V907" s="24" t="str">
        <x:f>IF(I907="",IF(U907="people","PAYROLL","UNMAPPED"),I907)</x:f>
        <x:v>V.SOFTWARE</x:v>
      </x:c>
      <x:c r="W907" s="24" t="n">
        <x:f>IF(AND(G907="GL.CASH",L907="operating"),Q907,0)</x:f>
        <x:v>450</x:v>
      </x:c>
      <x:c r="X907" s="24" t="n">
        <x:f>IF(AND(G907="GL.CASH",L907="operating"),P907,0)</x:f>
        <x:v>0</x:v>
      </x:c>
      <x:c r="Y907" s="24" t="n">
        <x:f>IF(AND(G907="GL.CASH",L907="investing"),Q907-P907,0)</x:f>
        <x:v>0</x:v>
      </x:c>
      <x:c r="Z907" s="24" t="n">
        <x:f>IF(AND(G907="GL.CASH",L907="financing"),P907,0)</x:f>
        <x:v>0</x:v>
      </x:c>
      <x:c r="AA907" s="24" t="n">
        <x:f>IF(AND(G907="GL.CASH",L907="financing"),Q907,0)</x:f>
        <x:v>0</x:v>
      </x:c>
    </x:row>
    <x:row r="908" ht="25" customHeight="1">
      <x:c r="A908" s="3" t="str">
        <x:v>ACT/PAY-SW-M05-P07/1</x:v>
      </x:c>
      <x:c r="B908" s="3" t="str">
        <x:v>PAY-SW-M05-P07</x:v>
      </x:c>
      <x:c r="C908" s="16" t="n">
        <x:v>6</x:v>
      </x:c>
      <x:c r="D908" s="30" t="n">
        <x:v>46557</x:v>
      </x:c>
      <x:c r="E908" s="30" t="n">
        <x:v>46508</x:v>
      </x:c>
      <x:c r="F908" s="30" t="n">
        <x:v>46557</x:v>
      </x:c>
      <x:c r="G908" s="3" t="str">
        <x:v>GL.AP.SUPPLIER</x:v>
      </x:c>
      <x:c r="H908" s="3" t="str">
        <x:v>PROD</x:v>
      </x:c>
      <x:c r="I908" s="3" t="str">
        <x:v>V.SOFTWARE</x:v>
      </x:c>
      <x:c r="J908" s="3" t="str">
        <x:v>MAP.ACTUAL.COST.PAY.V.SOFTWARE.PROD</x:v>
      </x:c>
      <x:c r="K908" s="3" t="str">
        <x:v>WC.SUPPLIER_AP</x:v>
      </x:c>
      <x:c r="L908" s="3" t="str">
        <x:v>operating</x:v>
      </x:c>
      <x:c r="M908" s="3" t="str">
        <x:v>not_applicable</x:v>
      </x:c>
      <x:c r="N908" s="3" t="str">
        <x:v>not_applicable</x:v>
      </x:c>
      <x:c r="O908" s="3" t="str">
        <x:v>not_applicable</x:v>
      </x:c>
      <x:c r="P908" s="32" t="n">
        <x:v>450</x:v>
      </x:c>
      <x:c r="Q908" s="32" t="n">
        <x:v>0</x:v>
      </x:c>
      <x:c r="R908" s="24" t="n">
        <x:f>P908-Q908</x:f>
        <x:v>450</x:v>
      </x:c>
      <x:c r="S908" s="18" t="n">
        <x:f>'D03_Accounts'!D23</x:f>
        <x:v>0</x:v>
      </x:c>
      <x:c r="T908" s="24" t="n">
        <x:f>R908*S908</x:f>
        <x:v>0</x:v>
      </x:c>
      <x:c r="U908" s="25" t="str">
        <x:f>'D03_Mappings'!E89</x:f>
        <x:v>ap</x:v>
      </x:c>
      <x:c r="V908" s="24" t="str">
        <x:f>IF(I908="",IF(U908="people","PAYROLL","UNMAPPED"),I908)</x:f>
        <x:v>V.SOFTWARE</x:v>
      </x:c>
      <x:c r="W908" s="24" t="n">
        <x:f>IF(AND(G908="GL.CASH",L908="operating"),Q908,0)</x:f>
        <x:v>0</x:v>
      </x:c>
      <x:c r="X908" s="24" t="n">
        <x:f>IF(AND(G908="GL.CASH",L908="operating"),P908,0)</x:f>
        <x:v>0</x:v>
      </x:c>
      <x:c r="Y908" s="24" t="n">
        <x:f>IF(AND(G908="GL.CASH",L908="investing"),Q908-P908,0)</x:f>
        <x:v>0</x:v>
      </x:c>
      <x:c r="Z908" s="24" t="n">
        <x:f>IF(AND(G908="GL.CASH",L908="financing"),P908,0)</x:f>
        <x:v>0</x:v>
      </x:c>
      <x:c r="AA908" s="24" t="n">
        <x:f>IF(AND(G908="GL.CASH",L908="financing"),Q908,0)</x:f>
        <x:v>0</x:v>
      </x:c>
    </x:row>
    <x:row r="909" ht="25" customHeight="1">
      <x:c r="A909" s="3" t="str">
        <x:v>ACT/PAY-SW-M05-P07/2</x:v>
      </x:c>
      <x:c r="B909" s="3" t="str">
        <x:v>PAY-SW-M05-P07</x:v>
      </x:c>
      <x:c r="C909" s="16" t="n">
        <x:v>6</x:v>
      </x:c>
      <x:c r="D909" s="30" t="n">
        <x:v>46557</x:v>
      </x:c>
      <x:c r="E909" s="30" t="n">
        <x:v>46508</x:v>
      </x:c>
      <x:c r="F909" s="30" t="n">
        <x:v>46557</x:v>
      </x:c>
      <x:c r="G909" s="3" t="str">
        <x:v>GL.CASH</x:v>
      </x:c>
      <x:c r="H909" s="3" t="str">
        <x:v>PROD</x:v>
      </x:c>
      <x:c r="I909" s="3" t="str">
        <x:v>V.SOFTWARE</x:v>
      </x:c>
      <x:c r="J909" s="3" t="str">
        <x:v>MAP.ACTUAL.COST.PAY.V.SOFTWARE.PROD</x:v>
      </x:c>
      <x:c r="K909" s="3" t="str">
        <x:v>WC.SUPPLIER_AP</x:v>
      </x:c>
      <x:c r="L909" s="3" t="str">
        <x:v>operating</x:v>
      </x:c>
      <x:c r="M909" s="3" t="str">
        <x:v>not_applicable</x:v>
      </x:c>
      <x:c r="N909" s="3" t="str">
        <x:v>not_applicable</x:v>
      </x:c>
      <x:c r="O909" s="3" t="str">
        <x:v>not_applicable</x:v>
      </x:c>
      <x:c r="P909" s="32" t="n">
        <x:v>0</x:v>
      </x:c>
      <x:c r="Q909" s="32" t="n">
        <x:v>450</x:v>
      </x:c>
      <x:c r="R909" s="24" t="n">
        <x:f>P909-Q909</x:f>
        <x:v>-450</x:v>
      </x:c>
      <x:c r="S909" s="18" t="n">
        <x:f>'D03_Accounts'!D11</x:f>
        <x:v>0</x:v>
      </x:c>
      <x:c r="T909" s="24" t="n">
        <x:f>R909*S909</x:f>
        <x:v>0</x:v>
      </x:c>
      <x:c r="U909" s="25" t="str">
        <x:f>'D03_Mappings'!E90</x:f>
        <x:v>cash</x:v>
      </x:c>
      <x:c r="V909" s="24" t="str">
        <x:f>IF(I909="",IF(U909="people","PAYROLL","UNMAPPED"),I909)</x:f>
        <x:v>V.SOFTWARE</x:v>
      </x:c>
      <x:c r="W909" s="24" t="n">
        <x:f>IF(AND(G909="GL.CASH",L909="operating"),Q909,0)</x:f>
        <x:v>450</x:v>
      </x:c>
      <x:c r="X909" s="24" t="n">
        <x:f>IF(AND(G909="GL.CASH",L909="operating"),P909,0)</x:f>
        <x:v>0</x:v>
      </x:c>
      <x:c r="Y909" s="24" t="n">
        <x:f>IF(AND(G909="GL.CASH",L909="investing"),Q909-P909,0)</x:f>
        <x:v>0</x:v>
      </x:c>
      <x:c r="Z909" s="24" t="n">
        <x:f>IF(AND(G909="GL.CASH",L909="financing"),P909,0)</x:f>
        <x:v>0</x:v>
      </x:c>
      <x:c r="AA909" s="24" t="n">
        <x:f>IF(AND(G909="GL.CASH",L909="financing"),Q909,0)</x:f>
        <x:v>0</x:v>
      </x:c>
    </x:row>
    <x:row r="910" ht="25" customHeight="1">
      <x:c r="A910" s="3" t="str">
        <x:v>ACT/PAY-SW-M05-P08/1</x:v>
      </x:c>
      <x:c r="B910" s="3" t="str">
        <x:v>PAY-SW-M05-P08</x:v>
      </x:c>
      <x:c r="C910" s="16" t="n">
        <x:v>6</x:v>
      </x:c>
      <x:c r="D910" s="30" t="n">
        <x:v>46557</x:v>
      </x:c>
      <x:c r="E910" s="30" t="n">
        <x:v>46508</x:v>
      </x:c>
      <x:c r="F910" s="30" t="n">
        <x:v>46557</x:v>
      </x:c>
      <x:c r="G910" s="3" t="str">
        <x:v>GL.AP.SUPPLIER</x:v>
      </x:c>
      <x:c r="H910" s="3" t="str">
        <x:v>ENG</x:v>
      </x:c>
      <x:c r="I910" s="3" t="str">
        <x:v>V.SOFTWARE</x:v>
      </x:c>
      <x:c r="J910" s="3" t="str">
        <x:v>MAP.ACTUAL.COST.PAY.V.SOFTWARE.ENG</x:v>
      </x:c>
      <x:c r="K910" s="3" t="str">
        <x:v>WC.SUPPLIER_AP</x:v>
      </x:c>
      <x:c r="L910" s="3" t="str">
        <x:v>operating</x:v>
      </x:c>
      <x:c r="M910" s="3" t="str">
        <x:v>not_applicable</x:v>
      </x:c>
      <x:c r="N910" s="3" t="str">
        <x:v>not_applicable</x:v>
      </x:c>
      <x:c r="O910" s="3" t="str">
        <x:v>not_applicable</x:v>
      </x:c>
      <x:c r="P910" s="32" t="n">
        <x:v>450</x:v>
      </x:c>
      <x:c r="Q910" s="32" t="n">
        <x:v>0</x:v>
      </x:c>
      <x:c r="R910" s="24" t="n">
        <x:f>P910-Q910</x:f>
        <x:v>450</x:v>
      </x:c>
      <x:c r="S910" s="18" t="n">
        <x:f>'D03_Accounts'!D23</x:f>
        <x:v>0</x:v>
      </x:c>
      <x:c r="T910" s="24" t="n">
        <x:f>R910*S910</x:f>
        <x:v>0</x:v>
      </x:c>
      <x:c r="U910" s="25" t="str">
        <x:f>'D03_Mappings'!E85</x:f>
        <x:v>ap</x:v>
      </x:c>
      <x:c r="V910" s="24" t="str">
        <x:f>IF(I910="",IF(U910="people","PAYROLL","UNMAPPED"),I910)</x:f>
        <x:v>V.SOFTWARE</x:v>
      </x:c>
      <x:c r="W910" s="24" t="n">
        <x:f>IF(AND(G910="GL.CASH",L910="operating"),Q910,0)</x:f>
        <x:v>0</x:v>
      </x:c>
      <x:c r="X910" s="24" t="n">
        <x:f>IF(AND(G910="GL.CASH",L910="operating"),P910,0)</x:f>
        <x:v>0</x:v>
      </x:c>
      <x:c r="Y910" s="24" t="n">
        <x:f>IF(AND(G910="GL.CASH",L910="investing"),Q910-P910,0)</x:f>
        <x:v>0</x:v>
      </x:c>
      <x:c r="Z910" s="24" t="n">
        <x:f>IF(AND(G910="GL.CASH",L910="financing"),P910,0)</x:f>
        <x:v>0</x:v>
      </x:c>
      <x:c r="AA910" s="24" t="n">
        <x:f>IF(AND(G910="GL.CASH",L910="financing"),Q910,0)</x:f>
        <x:v>0</x:v>
      </x:c>
    </x:row>
    <x:row r="911" ht="25" customHeight="1">
      <x:c r="A911" s="3" t="str">
        <x:v>ACT/PAY-SW-M05-P08/2</x:v>
      </x:c>
      <x:c r="B911" s="3" t="str">
        <x:v>PAY-SW-M05-P08</x:v>
      </x:c>
      <x:c r="C911" s="16" t="n">
        <x:v>6</x:v>
      </x:c>
      <x:c r="D911" s="30" t="n">
        <x:v>46557</x:v>
      </x:c>
      <x:c r="E911" s="30" t="n">
        <x:v>46508</x:v>
      </x:c>
      <x:c r="F911" s="30" t="n">
        <x:v>46557</x:v>
      </x:c>
      <x:c r="G911" s="3" t="str">
        <x:v>GL.CASH</x:v>
      </x:c>
      <x:c r="H911" s="3" t="str">
        <x:v>ENG</x:v>
      </x:c>
      <x:c r="I911" s="3" t="str">
        <x:v>V.SOFTWARE</x:v>
      </x:c>
      <x:c r="J911" s="3" t="str">
        <x:v>MAP.ACTUAL.COST.PAY.V.SOFTWARE.ENG</x:v>
      </x:c>
      <x:c r="K911" s="3" t="str">
        <x:v>WC.SUPPLIER_AP</x:v>
      </x:c>
      <x:c r="L911" s="3" t="str">
        <x:v>operating</x:v>
      </x:c>
      <x:c r="M911" s="3" t="str">
        <x:v>not_applicable</x:v>
      </x:c>
      <x:c r="N911" s="3" t="str">
        <x:v>not_applicable</x:v>
      </x:c>
      <x:c r="O911" s="3" t="str">
        <x:v>not_applicable</x:v>
      </x:c>
      <x:c r="P911" s="32" t="n">
        <x:v>0</x:v>
      </x:c>
      <x:c r="Q911" s="32" t="n">
        <x:v>450</x:v>
      </x:c>
      <x:c r="R911" s="24" t="n">
        <x:f>P911-Q911</x:f>
        <x:v>-450</x:v>
      </x:c>
      <x:c r="S911" s="18" t="n">
        <x:f>'D03_Accounts'!D11</x:f>
        <x:v>0</x:v>
      </x:c>
      <x:c r="T911" s="24" t="n">
        <x:f>R911*S911</x:f>
        <x:v>0</x:v>
      </x:c>
      <x:c r="U911" s="25" t="str">
        <x:f>'D03_Mappings'!E86</x:f>
        <x:v>cash</x:v>
      </x:c>
      <x:c r="V911" s="24" t="str">
        <x:f>IF(I911="",IF(U911="people","PAYROLL","UNMAPPED"),I911)</x:f>
        <x:v>V.SOFTWARE</x:v>
      </x:c>
      <x:c r="W911" s="24" t="n">
        <x:f>IF(AND(G911="GL.CASH",L911="operating"),Q911,0)</x:f>
        <x:v>450</x:v>
      </x:c>
      <x:c r="X911" s="24" t="n">
        <x:f>IF(AND(G911="GL.CASH",L911="operating"),P911,0)</x:f>
        <x:v>0</x:v>
      </x:c>
      <x:c r="Y911" s="24" t="n">
        <x:f>IF(AND(G911="GL.CASH",L911="investing"),Q911-P911,0)</x:f>
        <x:v>0</x:v>
      </x:c>
      <x:c r="Z911" s="24" t="n">
        <x:f>IF(AND(G911="GL.CASH",L911="financing"),P911,0)</x:f>
        <x:v>0</x:v>
      </x:c>
      <x:c r="AA911" s="24" t="n">
        <x:f>IF(AND(G911="GL.CASH",L911="financing"),Q911,0)</x:f>
        <x:v>0</x:v>
      </x:c>
    </x:row>
    <x:row r="912" ht="25" customHeight="1">
      <x:c r="A912" s="3" t="str">
        <x:v>ACT/BOOK-M06/1</x:v>
      </x:c>
      <x:c r="B912" s="3" t="str">
        <x:v>BOOK-M06</x:v>
      </x:c>
      <x:c r="C912" s="16" t="n">
        <x:v>6</x:v>
      </x:c>
      <x:c r="D912" s="30" t="n">
        <x:v>46558</x:v>
      </x:c>
      <x:c r="E912" s="30" t="n">
        <x:v>46539</x:v>
      </x:c>
      <x:c r="F912" s="30"/>
      <x:c r="G912" s="3" t="str">
        <x:v>GL.OPEX.OPX.BOOKKEEP</x:v>
      </x:c>
      <x:c r="H912" s="3" t="str">
        <x:v>FIN</x:v>
      </x:c>
      <x:c r="I912" s="3" t="str">
        <x:v>V.ACCOUNTS</x:v>
      </x:c>
      <x:c r="J912" s="3" t="str">
        <x:v>MAP.ACTUAL.COST.OPX.BOOKKEEP.V.ACCOUNTS.FIN</x:v>
      </x:c>
      <x:c r="K912" s="3" t="str">
        <x:v>OPX.BOOKKEEP</x:v>
      </x:c>
      <x:c r="L912" s="3" t="str">
        <x:v>operating</x:v>
      </x:c>
      <x:c r="M912" s="3" t="str">
        <x:v>recurring</x:v>
      </x:c>
      <x:c r="N912" s="3" t="str">
        <x:v>committed</x:v>
      </x:c>
      <x:c r="O912" s="3" t="str">
        <x:v>fixed</x:v>
      </x:c>
      <x:c r="P912" s="32" t="n">
        <x:v>500</x:v>
      </x:c>
      <x:c r="Q912" s="32" t="n">
        <x:v>0</x:v>
      </x:c>
      <x:c r="R912" s="24" t="n">
        <x:f>P912-Q912</x:f>
        <x:v>500</x:v>
      </x:c>
      <x:c r="S912" s="18" t="n">
        <x:f>'D03_Accounts'!D54</x:f>
        <x:v>1</x:v>
      </x:c>
      <x:c r="T912" s="24" t="n">
        <x:f>R912*S912</x:f>
        <x:v>500</x:v>
      </x:c>
      <x:c r="U912" s="25" t="str">
        <x:f>'D03_Mappings'!E36</x:f>
        <x:v>operating_expense</x:v>
      </x:c>
      <x:c r="V912" s="24" t="str">
        <x:f>IF(I912="",IF(U912="people","PAYROLL","UNMAPPED"),I912)</x:f>
        <x:v>V.ACCOUNTS</x:v>
      </x:c>
      <x:c r="W912" s="24" t="n">
        <x:f>IF(AND(G912="GL.CASH",L912="operating"),Q912,0)</x:f>
        <x:v>0</x:v>
      </x:c>
      <x:c r="X912" s="24" t="n">
        <x:f>IF(AND(G912="GL.CASH",L912="operating"),P912,0)</x:f>
        <x:v>0</x:v>
      </x:c>
      <x:c r="Y912" s="24" t="n">
        <x:f>IF(AND(G912="GL.CASH",L912="investing"),Q912-P912,0)</x:f>
        <x:v>0</x:v>
      </x:c>
      <x:c r="Z912" s="24" t="n">
        <x:f>IF(AND(G912="GL.CASH",L912="financing"),P912,0)</x:f>
        <x:v>0</x:v>
      </x:c>
      <x:c r="AA912" s="24" t="n">
        <x:f>IF(AND(G912="GL.CASH",L912="financing"),Q912,0)</x:f>
        <x:v>0</x:v>
      </x:c>
    </x:row>
    <x:row r="913" ht="25" customHeight="1">
      <x:c r="A913" s="3" t="str">
        <x:v>ACT/BOOK-M06/2</x:v>
      </x:c>
      <x:c r="B913" s="3" t="str">
        <x:v>BOOK-M06</x:v>
      </x:c>
      <x:c r="C913" s="16" t="n">
        <x:v>6</x:v>
      </x:c>
      <x:c r="D913" s="30" t="n">
        <x:v>46558</x:v>
      </x:c>
      <x:c r="E913" s="30" t="n">
        <x:v>46539</x:v>
      </x:c>
      <x:c r="F913" s="30"/>
      <x:c r="G913" s="3" t="str">
        <x:v>GL.VAT.DOM_ASSET</x:v>
      </x:c>
      <x:c r="H913" s="3" t="str">
        <x:v>FIN</x:v>
      </x:c>
      <x:c r="I913" s="3" t="str">
        <x:v>V.ACCOUNTS</x:v>
      </x:c>
      <x:c r="J913" s="3" t="str">
        <x:v>MAP.ACTUAL.COST.OPX.BOOKKEEP.V.ACCOUNTS.FIN</x:v>
      </x:c>
      <x:c r="K913" s="3" t="str">
        <x:v>OPX.BOOKKEEP</x:v>
      </x:c>
      <x:c r="L913" s="3" t="str">
        <x:v>operating</x:v>
      </x:c>
      <x:c r="M913" s="3" t="str">
        <x:v>not_applicable</x:v>
      </x:c>
      <x:c r="N913" s="3" t="str">
        <x:v>not_applicable</x:v>
      </x:c>
      <x:c r="O913" s="3" t="str">
        <x:v>not_applicable</x:v>
      </x:c>
      <x:c r="P913" s="32" t="n">
        <x:v>95</x:v>
      </x:c>
      <x:c r="Q913" s="32" t="n">
        <x:v>0</x:v>
      </x:c>
      <x:c r="R913" s="24" t="n">
        <x:f>P913-Q913</x:f>
        <x:v>95</x:v>
      </x:c>
      <x:c r="S913" s="18" t="n">
        <x:f>'D03_Accounts'!D15</x:f>
        <x:v>0</x:v>
      </x:c>
      <x:c r="T913" s="24" t="n">
        <x:f>R913*S913</x:f>
        <x:v>0</x:v>
      </x:c>
      <x:c r="U913" s="25" t="str">
        <x:f>'D03_Mappings'!E37</x:f>
        <x:v>tax_assets</x:v>
      </x:c>
      <x:c r="V913" s="24" t="str">
        <x:f>IF(I913="",IF(U913="people","PAYROLL","UNMAPPED"),I913)</x:f>
        <x:v>V.ACCOUNTS</x:v>
      </x:c>
      <x:c r="W913" s="24" t="n">
        <x:f>IF(AND(G913="GL.CASH",L913="operating"),Q913,0)</x:f>
        <x:v>0</x:v>
      </x:c>
      <x:c r="X913" s="24" t="n">
        <x:f>IF(AND(G913="GL.CASH",L913="operating"),P913,0)</x:f>
        <x:v>0</x:v>
      </x:c>
      <x:c r="Y913" s="24" t="n">
        <x:f>IF(AND(G913="GL.CASH",L913="investing"),Q913-P913,0)</x:f>
        <x:v>0</x:v>
      </x:c>
      <x:c r="Z913" s="24" t="n">
        <x:f>IF(AND(G913="GL.CASH",L913="financing"),P913,0)</x:f>
        <x:v>0</x:v>
      </x:c>
      <x:c r="AA913" s="24" t="n">
        <x:f>IF(AND(G913="GL.CASH",L913="financing"),Q913,0)</x:f>
        <x:v>0</x:v>
      </x:c>
    </x:row>
    <x:row r="914" ht="25" customHeight="1">
      <x:c r="A914" s="3" t="str">
        <x:v>ACT/BOOK-M06/3</x:v>
      </x:c>
      <x:c r="B914" s="3" t="str">
        <x:v>BOOK-M06</x:v>
      </x:c>
      <x:c r="C914" s="16" t="n">
        <x:v>6</x:v>
      </x:c>
      <x:c r="D914" s="30" t="n">
        <x:v>46558</x:v>
      </x:c>
      <x:c r="E914" s="30" t="n">
        <x:v>46539</x:v>
      </x:c>
      <x:c r="F914" s="30"/>
      <x:c r="G914" s="3" t="str">
        <x:v>GL.AP.SUPPLIER</x:v>
      </x:c>
      <x:c r="H914" s="3" t="str">
        <x:v>FIN</x:v>
      </x:c>
      <x:c r="I914" s="3" t="str">
        <x:v>V.ACCOUNTS</x:v>
      </x:c>
      <x:c r="J914" s="3" t="str">
        <x:v>MAP.ACTUAL.COST.OPX.BOOKKEEP.V.ACCOUNTS.FIN</x:v>
      </x:c>
      <x:c r="K914" s="3" t="str">
        <x:v>OPX.BOOKKEEP</x:v>
      </x:c>
      <x:c r="L914" s="3" t="str">
        <x:v>operating</x:v>
      </x:c>
      <x:c r="M914" s="3" t="str">
        <x:v>not_applicable</x:v>
      </x:c>
      <x:c r="N914" s="3" t="str">
        <x:v>not_applicable</x:v>
      </x:c>
      <x:c r="O914" s="3" t="str">
        <x:v>not_applicable</x:v>
      </x:c>
      <x:c r="P914" s="32" t="n">
        <x:v>0</x:v>
      </x:c>
      <x:c r="Q914" s="32" t="n">
        <x:v>595</x:v>
      </x:c>
      <x:c r="R914" s="24" t="n">
        <x:f>P914-Q914</x:f>
        <x:v>-595</x:v>
      </x:c>
      <x:c r="S914" s="18" t="n">
        <x:f>'D03_Accounts'!D23</x:f>
        <x:v>0</x:v>
      </x:c>
      <x:c r="T914" s="24" t="n">
        <x:f>R914*S914</x:f>
        <x:v>0</x:v>
      </x:c>
      <x:c r="U914" s="25" t="str">
        <x:f>'D03_Mappings'!E38</x:f>
        <x:v>ap</x:v>
      </x:c>
      <x:c r="V914" s="24" t="str">
        <x:f>IF(I914="",IF(U914="people","PAYROLL","UNMAPPED"),I914)</x:f>
        <x:v>V.ACCOUNTS</x:v>
      </x:c>
      <x:c r="W914" s="24" t="n">
        <x:f>IF(AND(G914="GL.CASH",L914="operating"),Q914,0)</x:f>
        <x:v>0</x:v>
      </x:c>
      <x:c r="X914" s="24" t="n">
        <x:f>IF(AND(G914="GL.CASH",L914="operating"),P914,0)</x:f>
        <x:v>0</x:v>
      </x:c>
      <x:c r="Y914" s="24" t="n">
        <x:f>IF(AND(G914="GL.CASH",L914="investing"),Q914-P914,0)</x:f>
        <x:v>0</x:v>
      </x:c>
      <x:c r="Z914" s="24" t="n">
        <x:f>IF(AND(G914="GL.CASH",L914="financing"),P914,0)</x:f>
        <x:v>0</x:v>
      </x:c>
      <x:c r="AA914" s="24" t="n">
        <x:f>IF(AND(G914="GL.CASH",L914="financing"),Q914,0)</x:f>
        <x:v>0</x:v>
      </x:c>
    </x:row>
    <x:row r="915" ht="25" customHeight="1">
      <x:c r="A915" s="3" t="str">
        <x:v>ACT/CHAMBER-M06/1</x:v>
      </x:c>
      <x:c r="B915" s="3" t="str">
        <x:v>CHAMBER-M06</x:v>
      </x:c>
      <x:c r="C915" s="16" t="n">
        <x:v>6</x:v>
      </x:c>
      <x:c r="D915" s="30" t="n">
        <x:v>46558</x:v>
      </x:c>
      <x:c r="E915" s="30" t="n">
        <x:v>46539</x:v>
      </x:c>
      <x:c r="F915" s="30"/>
      <x:c r="G915" s="3" t="str">
        <x:v>GL.OPEX.OPX.IHK</x:v>
      </x:c>
      <x:c r="H915" s="3" t="str">
        <x:v>CORP</x:v>
      </x:c>
      <x:c r="I915" s="3" t="str">
        <x:v>V.CHAMBER</x:v>
      </x:c>
      <x:c r="J915" s="3" t="str">
        <x:v>MAP.ACTUAL.COST.OPX.IHK.V.CHAMBER.CORP</x:v>
      </x:c>
      <x:c r="K915" s="3" t="str">
        <x:v>OPX.IHK</x:v>
      </x:c>
      <x:c r="L915" s="3" t="str">
        <x:v>operating</x:v>
      </x:c>
      <x:c r="M915" s="3" t="str">
        <x:v>recurring</x:v>
      </x:c>
      <x:c r="N915" s="3" t="str">
        <x:v>committed</x:v>
      </x:c>
      <x:c r="O915" s="3" t="str">
        <x:v>fixed</x:v>
      </x:c>
      <x:c r="P915" s="32" t="n">
        <x:v>9.17</x:v>
      </x:c>
      <x:c r="Q915" s="32" t="n">
        <x:v>0</x:v>
      </x:c>
      <x:c r="R915" s="24" t="n">
        <x:f>P915-Q915</x:f>
        <x:v>9.17</x:v>
      </x:c>
      <x:c r="S915" s="18" t="n">
        <x:f>'D03_Accounts'!D59</x:f>
        <x:v>1</x:v>
      </x:c>
      <x:c r="T915" s="24" t="n">
        <x:f>R915*S915</x:f>
        <x:v>9.17</x:v>
      </x:c>
      <x:c r="U915" s="25" t="str">
        <x:f>'D03_Mappings'!E47</x:f>
        <x:v>operating_expense</x:v>
      </x:c>
      <x:c r="V915" s="24" t="str">
        <x:f>IF(I915="",IF(U915="people","PAYROLL","UNMAPPED"),I915)</x:f>
        <x:v>V.CHAMBER</x:v>
      </x:c>
      <x:c r="W915" s="24" t="n">
        <x:f>IF(AND(G915="GL.CASH",L915="operating"),Q915,0)</x:f>
        <x:v>0</x:v>
      </x:c>
      <x:c r="X915" s="24" t="n">
        <x:f>IF(AND(G915="GL.CASH",L915="operating"),P915,0)</x:f>
        <x:v>0</x:v>
      </x:c>
      <x:c r="Y915" s="24" t="n">
        <x:f>IF(AND(G915="GL.CASH",L915="investing"),Q915-P915,0)</x:f>
        <x:v>0</x:v>
      </x:c>
      <x:c r="Z915" s="24" t="n">
        <x:f>IF(AND(G915="GL.CASH",L915="financing"),P915,0)</x:f>
        <x:v>0</x:v>
      </x:c>
      <x:c r="AA915" s="24" t="n">
        <x:f>IF(AND(G915="GL.CASH",L915="financing"),Q915,0)</x:f>
        <x:v>0</x:v>
      </x:c>
    </x:row>
    <x:row r="916" ht="25" customHeight="1">
      <x:c r="A916" s="3" t="str">
        <x:v>ACT/CHAMBER-M06/2</x:v>
      </x:c>
      <x:c r="B916" s="3" t="str">
        <x:v>CHAMBER-M06</x:v>
      </x:c>
      <x:c r="C916" s="16" t="n">
        <x:v>6</x:v>
      </x:c>
      <x:c r="D916" s="30" t="n">
        <x:v>46558</x:v>
      </x:c>
      <x:c r="E916" s="30" t="n">
        <x:v>46539</x:v>
      </x:c>
      <x:c r="F916" s="30"/>
      <x:c r="G916" s="3" t="str">
        <x:v>GL.AP.SUPPLIER</x:v>
      </x:c>
      <x:c r="H916" s="3" t="str">
        <x:v>CORP</x:v>
      </x:c>
      <x:c r="I916" s="3" t="str">
        <x:v>V.CHAMBER</x:v>
      </x:c>
      <x:c r="J916" s="3" t="str">
        <x:v>MAP.ACTUAL.COST.OPX.IHK.V.CHAMBER.CORP</x:v>
      </x:c>
      <x:c r="K916" s="3" t="str">
        <x:v>OPX.IHK</x:v>
      </x:c>
      <x:c r="L916" s="3" t="str">
        <x:v>operating</x:v>
      </x:c>
      <x:c r="M916" s="3" t="str">
        <x:v>not_applicable</x:v>
      </x:c>
      <x:c r="N916" s="3" t="str">
        <x:v>not_applicable</x:v>
      </x:c>
      <x:c r="O916" s="3" t="str">
        <x:v>not_applicable</x:v>
      </x:c>
      <x:c r="P916" s="32" t="n">
        <x:v>0</x:v>
      </x:c>
      <x:c r="Q916" s="32" t="n">
        <x:v>9.17</x:v>
      </x:c>
      <x:c r="R916" s="24" t="n">
        <x:f>P916-Q916</x:f>
        <x:v>-9.17</x:v>
      </x:c>
      <x:c r="S916" s="18" t="n">
        <x:f>'D03_Accounts'!D23</x:f>
        <x:v>0</x:v>
      </x:c>
      <x:c r="T916" s="24" t="n">
        <x:f>R916*S916</x:f>
        <x:v>0</x:v>
      </x:c>
      <x:c r="U916" s="25" t="str">
        <x:f>'D03_Mappings'!E48</x:f>
        <x:v>ap</x:v>
      </x:c>
      <x:c r="V916" s="24" t="str">
        <x:f>IF(I916="",IF(U916="people","PAYROLL","UNMAPPED"),I916)</x:f>
        <x:v>V.CHAMBER</x:v>
      </x:c>
      <x:c r="W916" s="24" t="n">
        <x:f>IF(AND(G916="GL.CASH",L916="operating"),Q916,0)</x:f>
        <x:v>0</x:v>
      </x:c>
      <x:c r="X916" s="24" t="n">
        <x:f>IF(AND(G916="GL.CASH",L916="operating"),P916,0)</x:f>
        <x:v>0</x:v>
      </x:c>
      <x:c r="Y916" s="24" t="n">
        <x:f>IF(AND(G916="GL.CASH",L916="investing"),Q916-P916,0)</x:f>
        <x:v>0</x:v>
      </x:c>
      <x:c r="Z916" s="24" t="n">
        <x:f>IF(AND(G916="GL.CASH",L916="financing"),P916,0)</x:f>
        <x:v>0</x:v>
      </x:c>
      <x:c r="AA916" s="24" t="n">
        <x:f>IF(AND(G916="GL.CASH",L916="financing"),Q916,0)</x:f>
        <x:v>0</x:v>
      </x:c>
    </x:row>
    <x:row r="917" ht="25" customHeight="1">
      <x:c r="A917" s="3" t="str">
        <x:v>ACT/CLOUD-M06/1</x:v>
      </x:c>
      <x:c r="B917" s="3" t="str">
        <x:v>CLOUD-M06</x:v>
      </x:c>
      <x:c r="C917" s="16" t="n">
        <x:v>6</x:v>
      </x:c>
      <x:c r="D917" s="30" t="n">
        <x:v>46558</x:v>
      </x:c>
      <x:c r="E917" s="30" t="n">
        <x:v>46539</x:v>
      </x:c>
      <x:c r="F917" s="30"/>
      <x:c r="G917" s="3" t="str">
        <x:v>GL.COGS.CLOUD_FIXED</x:v>
      </x:c>
      <x:c r="H917" s="3" t="str">
        <x:v>ENG</x:v>
      </x:c>
      <x:c r="I917" s="3" t="str">
        <x:v>V.CLOUD</x:v>
      </x:c>
      <x:c r="J917" s="3" t="str">
        <x:v>MAP.ACTUAL.COST.RC.COGS.CLOUD_FIXED.V.CLOUD.ENG</x:v>
      </x:c>
      <x:c r="K917" s="3" t="str">
        <x:v>COGS.CLOUD_FIXED</x:v>
      </x:c>
      <x:c r="L917" s="3" t="str">
        <x:v>operating</x:v>
      </x:c>
      <x:c r="M917" s="3" t="str">
        <x:v>recurring</x:v>
      </x:c>
      <x:c r="N917" s="3" t="str">
        <x:v>committed</x:v>
      </x:c>
      <x:c r="O917" s="3" t="str">
        <x:v>fixed</x:v>
      </x:c>
      <x:c r="P917" s="32" t="n">
        <x:v>1500</x:v>
      </x:c>
      <x:c r="Q917" s="32" t="n">
        <x:v>0</x:v>
      </x:c>
      <x:c r="R917" s="24" t="n">
        <x:f>P917-Q917</x:f>
        <x:v>1500</x:v>
      </x:c>
      <x:c r="S917" s="18" t="n">
        <x:f>'D03_Accounts'!D77</x:f>
        <x:v>1</x:v>
      </x:c>
      <x:c r="T917" s="24" t="n">
        <x:f>R917*S917</x:f>
        <x:v>1500</x:v>
      </x:c>
      <x:c r="U917" s="25" t="str">
        <x:f>'D03_Mappings'!E105</x:f>
        <x:v>cost_of_revenue</x:v>
      </x:c>
      <x:c r="V917" s="24" t="str">
        <x:f>IF(I917="",IF(U917="people","PAYROLL","UNMAPPED"),I917)</x:f>
        <x:v>V.CLOUD</x:v>
      </x:c>
      <x:c r="W917" s="24" t="n">
        <x:f>IF(AND(G917="GL.CASH",L917="operating"),Q917,0)</x:f>
        <x:v>0</x:v>
      </x:c>
      <x:c r="X917" s="24" t="n">
        <x:f>IF(AND(G917="GL.CASH",L917="operating"),P917,0)</x:f>
        <x:v>0</x:v>
      </x:c>
      <x:c r="Y917" s="24" t="n">
        <x:f>IF(AND(G917="GL.CASH",L917="investing"),Q917-P917,0)</x:f>
        <x:v>0</x:v>
      </x:c>
      <x:c r="Z917" s="24" t="n">
        <x:f>IF(AND(G917="GL.CASH",L917="financing"),P917,0)</x:f>
        <x:v>0</x:v>
      </x:c>
      <x:c r="AA917" s="24" t="n">
        <x:f>IF(AND(G917="GL.CASH",L917="financing"),Q917,0)</x:f>
        <x:v>0</x:v>
      </x:c>
    </x:row>
    <x:row r="918" ht="25" customHeight="1">
      <x:c r="A918" s="3" t="str">
        <x:v>ACT/CLOUD-M06/2</x:v>
      </x:c>
      <x:c r="B918" s="3" t="str">
        <x:v>CLOUD-M06</x:v>
      </x:c>
      <x:c r="C918" s="16" t="n">
        <x:v>6</x:v>
      </x:c>
      <x:c r="D918" s="30" t="n">
        <x:v>46558</x:v>
      </x:c>
      <x:c r="E918" s="30" t="n">
        <x:v>46539</x:v>
      </x:c>
      <x:c r="F918" s="30"/>
      <x:c r="G918" s="3" t="str">
        <x:v>GL.VAT.DOM_ASSET</x:v>
      </x:c>
      <x:c r="H918" s="3" t="str">
        <x:v>ENG</x:v>
      </x:c>
      <x:c r="I918" s="3" t="str">
        <x:v>V.CLOUD</x:v>
      </x:c>
      <x:c r="J918" s="3" t="str">
        <x:v>MAP.ACTUAL.COST.RC.COGS.CLOUD_FIXED.V.CLOUD.ENG</x:v>
      </x:c>
      <x:c r="K918" s="3" t="str">
        <x:v>COGS.CLOUD_FIXED</x:v>
      </x:c>
      <x:c r="L918" s="3" t="str">
        <x:v>operating</x:v>
      </x:c>
      <x:c r="M918" s="3" t="str">
        <x:v>not_applicable</x:v>
      </x:c>
      <x:c r="N918" s="3" t="str">
        <x:v>not_applicable</x:v>
      </x:c>
      <x:c r="O918" s="3" t="str">
        <x:v>not_applicable</x:v>
      </x:c>
      <x:c r="P918" s="32" t="n">
        <x:v>285</x:v>
      </x:c>
      <x:c r="Q918" s="32" t="n">
        <x:v>0</x:v>
      </x:c>
      <x:c r="R918" s="24" t="n">
        <x:f>P918-Q918</x:f>
        <x:v>285</x:v>
      </x:c>
      <x:c r="S918" s="18" t="n">
        <x:f>'D03_Accounts'!D15</x:f>
        <x:v>0</x:v>
      </x:c>
      <x:c r="T918" s="24" t="n">
        <x:f>R918*S918</x:f>
        <x:v>0</x:v>
      </x:c>
      <x:c r="U918" s="25" t="str">
        <x:f>'D03_Mappings'!E106</x:f>
        <x:v>tax_assets</x:v>
      </x:c>
      <x:c r="V918" s="24" t="str">
        <x:f>IF(I918="",IF(U918="people","PAYROLL","UNMAPPED"),I918)</x:f>
        <x:v>V.CLOUD</x:v>
      </x:c>
      <x:c r="W918" s="24" t="n">
        <x:f>IF(AND(G918="GL.CASH",L918="operating"),Q918,0)</x:f>
        <x:v>0</x:v>
      </x:c>
      <x:c r="X918" s="24" t="n">
        <x:f>IF(AND(G918="GL.CASH",L918="operating"),P918,0)</x:f>
        <x:v>0</x:v>
      </x:c>
      <x:c r="Y918" s="24" t="n">
        <x:f>IF(AND(G918="GL.CASH",L918="investing"),Q918-P918,0)</x:f>
        <x:v>0</x:v>
      </x:c>
      <x:c r="Z918" s="24" t="n">
        <x:f>IF(AND(G918="GL.CASH",L918="financing"),P918,0)</x:f>
        <x:v>0</x:v>
      </x:c>
      <x:c r="AA918" s="24" t="n">
        <x:f>IF(AND(G918="GL.CASH",L918="financing"),Q918,0)</x:f>
        <x:v>0</x:v>
      </x:c>
    </x:row>
    <x:row r="919" ht="25" customHeight="1">
      <x:c r="A919" s="3" t="str">
        <x:v>ACT/CLOUD-M06/3</x:v>
      </x:c>
      <x:c r="B919" s="3" t="str">
        <x:v>CLOUD-M06</x:v>
      </x:c>
      <x:c r="C919" s="16" t="n">
        <x:v>6</x:v>
      </x:c>
      <x:c r="D919" s="30" t="n">
        <x:v>46558</x:v>
      </x:c>
      <x:c r="E919" s="30" t="n">
        <x:v>46539</x:v>
      </x:c>
      <x:c r="F919" s="30"/>
      <x:c r="G919" s="3" t="str">
        <x:v>GL.AP.SUPPLIER</x:v>
      </x:c>
      <x:c r="H919" s="3" t="str">
        <x:v>ENG</x:v>
      </x:c>
      <x:c r="I919" s="3" t="str">
        <x:v>V.CLOUD</x:v>
      </x:c>
      <x:c r="J919" s="3" t="str">
        <x:v>MAP.ACTUAL.COST.RC.COGS.CLOUD_FIXED.V.CLOUD.ENG</x:v>
      </x:c>
      <x:c r="K919" s="3" t="str">
        <x:v>COGS.CLOUD_FIXED</x:v>
      </x:c>
      <x:c r="L919" s="3" t="str">
        <x:v>operating</x:v>
      </x:c>
      <x:c r="M919" s="3" t="str">
        <x:v>not_applicable</x:v>
      </x:c>
      <x:c r="N919" s="3" t="str">
        <x:v>not_applicable</x:v>
      </x:c>
      <x:c r="O919" s="3" t="str">
        <x:v>not_applicable</x:v>
      </x:c>
      <x:c r="P919" s="32" t="n">
        <x:v>0</x:v>
      </x:c>
      <x:c r="Q919" s="32" t="n">
        <x:v>1500</x:v>
      </x:c>
      <x:c r="R919" s="24" t="n">
        <x:f>P919-Q919</x:f>
        <x:v>-1500</x:v>
      </x:c>
      <x:c r="S919" s="18" t="n">
        <x:f>'D03_Accounts'!D23</x:f>
        <x:v>0</x:v>
      </x:c>
      <x:c r="T919" s="24" t="n">
        <x:f>R919*S919</x:f>
        <x:v>0</x:v>
      </x:c>
      <x:c r="U919" s="25" t="str">
        <x:f>'D03_Mappings'!E107</x:f>
        <x:v>ap</x:v>
      </x:c>
      <x:c r="V919" s="24" t="str">
        <x:f>IF(I919="",IF(U919="people","PAYROLL","UNMAPPED"),I919)</x:f>
        <x:v>V.CLOUD</x:v>
      </x:c>
      <x:c r="W919" s="24" t="n">
        <x:f>IF(AND(G919="GL.CASH",L919="operating"),Q919,0)</x:f>
        <x:v>0</x:v>
      </x:c>
      <x:c r="X919" s="24" t="n">
        <x:f>IF(AND(G919="GL.CASH",L919="operating"),P919,0)</x:f>
        <x:v>0</x:v>
      </x:c>
      <x:c r="Y919" s="24" t="n">
        <x:f>IF(AND(G919="GL.CASH",L919="investing"),Q919-P919,0)</x:f>
        <x:v>0</x:v>
      </x:c>
      <x:c r="Z919" s="24" t="n">
        <x:f>IF(AND(G919="GL.CASH",L919="financing"),P919,0)</x:f>
        <x:v>0</x:v>
      </x:c>
      <x:c r="AA919" s="24" t="n">
        <x:f>IF(AND(G919="GL.CASH",L919="financing"),Q919,0)</x:f>
        <x:v>0</x:v>
      </x:c>
    </x:row>
    <x:row r="920" ht="25" customHeight="1">
      <x:c r="A920" s="3" t="str">
        <x:v>ACT/CLOUD-M06/4</x:v>
      </x:c>
      <x:c r="B920" s="3" t="str">
        <x:v>CLOUD-M06</x:v>
      </x:c>
      <x:c r="C920" s="16" t="n">
        <x:v>6</x:v>
      </x:c>
      <x:c r="D920" s="30" t="n">
        <x:v>46558</x:v>
      </x:c>
      <x:c r="E920" s="30" t="n">
        <x:v>46539</x:v>
      </x:c>
      <x:c r="F920" s="30"/>
      <x:c r="G920" s="3" t="str">
        <x:v>GL.VAT.DOM_LIAB</x:v>
      </x:c>
      <x:c r="H920" s="3" t="str">
        <x:v>ENG</x:v>
      </x:c>
      <x:c r="I920" s="3" t="str">
        <x:v>V.CLOUD</x:v>
      </x:c>
      <x:c r="J920" s="3" t="str">
        <x:v>MAP.ACTUAL.COST.RC.COGS.CLOUD_FIXED.V.CLOUD.ENG</x:v>
      </x:c>
      <x:c r="K920" s="3" t="str">
        <x:v>COGS.CLOUD_FIXED</x:v>
      </x:c>
      <x:c r="L920" s="3" t="str">
        <x:v>operating</x:v>
      </x:c>
      <x:c r="M920" s="3" t="str">
        <x:v>not_applicable</x:v>
      </x:c>
      <x:c r="N920" s="3" t="str">
        <x:v>not_applicable</x:v>
      </x:c>
      <x:c r="O920" s="3" t="str">
        <x:v>not_applicable</x:v>
      </x:c>
      <x:c r="P920" s="32" t="n">
        <x:v>0</x:v>
      </x:c>
      <x:c r="Q920" s="32" t="n">
        <x:v>285</x:v>
      </x:c>
      <x:c r="R920" s="24" t="n">
        <x:f>P920-Q920</x:f>
        <x:v>-285</x:v>
      </x:c>
      <x:c r="S920" s="18" t="n">
        <x:f>'D03_Accounts'!D29</x:f>
        <x:v>0</x:v>
      </x:c>
      <x:c r="T920" s="24" t="n">
        <x:f>R920*S920</x:f>
        <x:v>0</x:v>
      </x:c>
      <x:c r="U920" s="25" t="str">
        <x:f>'D03_Mappings'!E108</x:f>
        <x:v>tax_liabilities</x:v>
      </x:c>
      <x:c r="V920" s="24" t="str">
        <x:f>IF(I920="",IF(U920="people","PAYROLL","UNMAPPED"),I920)</x:f>
        <x:v>V.CLOUD</x:v>
      </x:c>
      <x:c r="W920" s="24" t="n">
        <x:f>IF(AND(G920="GL.CASH",L920="operating"),Q920,0)</x:f>
        <x:v>0</x:v>
      </x:c>
      <x:c r="X920" s="24" t="n">
        <x:f>IF(AND(G920="GL.CASH",L920="operating"),P920,0)</x:f>
        <x:v>0</x:v>
      </x:c>
      <x:c r="Y920" s="24" t="n">
        <x:f>IF(AND(G920="GL.CASH",L920="investing"),Q920-P920,0)</x:f>
        <x:v>0</x:v>
      </x:c>
      <x:c r="Z920" s="24" t="n">
        <x:f>IF(AND(G920="GL.CASH",L920="financing"),P920,0)</x:f>
        <x:v>0</x:v>
      </x:c>
      <x:c r="AA920" s="24" t="n">
        <x:f>IF(AND(G920="GL.CASH",L920="financing"),Q920,0)</x:f>
        <x:v>0</x:v>
      </x:c>
    </x:row>
    <x:row r="921" ht="25" customHeight="1">
      <x:c r="A921" s="3" t="str">
        <x:v>ACT/DATA-M06/1</x:v>
      </x:c>
      <x:c r="B921" s="3" t="str">
        <x:v>DATA-M06</x:v>
      </x:c>
      <x:c r="C921" s="16" t="n">
        <x:v>6</x:v>
      </x:c>
      <x:c r="D921" s="30" t="n">
        <x:v>46558</x:v>
      </x:c>
      <x:c r="E921" s="30" t="n">
        <x:v>46539</x:v>
      </x:c>
      <x:c r="F921" s="30"/>
      <x:c r="G921" s="3" t="str">
        <x:v>GL.COGS.MDATA</x:v>
      </x:c>
      <x:c r="H921" s="3" t="str">
        <x:v>ENG</x:v>
      </x:c>
      <x:c r="I921" s="3" t="str">
        <x:v>V.DATA</x:v>
      </x:c>
      <x:c r="J921" s="3" t="str">
        <x:v>MAP.ACTUAL.COST.RC.COGS.MDATA.V.DATA.ENG</x:v>
      </x:c>
      <x:c r="K921" s="3" t="str">
        <x:v>COGS.MDATA</x:v>
      </x:c>
      <x:c r="L921" s="3" t="str">
        <x:v>operating</x:v>
      </x:c>
      <x:c r="M921" s="3" t="str">
        <x:v>recurring</x:v>
      </x:c>
      <x:c r="N921" s="3" t="str">
        <x:v>committed</x:v>
      </x:c>
      <x:c r="O921" s="3" t="str">
        <x:v>fixed</x:v>
      </x:c>
      <x:c r="P921" s="32" t="n">
        <x:v>433.91</x:v>
      </x:c>
      <x:c r="Q921" s="32" t="n">
        <x:v>0</x:v>
      </x:c>
      <x:c r="R921" s="24" t="n">
        <x:f>P921-Q921</x:f>
        <x:v>433.91</x:v>
      </x:c>
      <x:c r="S921" s="18" t="n">
        <x:f>'D03_Accounts'!D79</x:f>
        <x:v>1</x:v>
      </x:c>
      <x:c r="T921" s="24" t="n">
        <x:f>R921*S921</x:f>
        <x:v>433.91</x:v>
      </x:c>
      <x:c r="U921" s="25" t="str">
        <x:f>'D03_Mappings'!E109</x:f>
        <x:v>cost_of_revenue</x:v>
      </x:c>
      <x:c r="V921" s="24" t="str">
        <x:f>IF(I921="",IF(U921="people","PAYROLL","UNMAPPED"),I921)</x:f>
        <x:v>V.DATA</x:v>
      </x:c>
      <x:c r="W921" s="24" t="n">
        <x:f>IF(AND(G921="GL.CASH",L921="operating"),Q921,0)</x:f>
        <x:v>0</x:v>
      </x:c>
      <x:c r="X921" s="24" t="n">
        <x:f>IF(AND(G921="GL.CASH",L921="operating"),P921,0)</x:f>
        <x:v>0</x:v>
      </x:c>
      <x:c r="Y921" s="24" t="n">
        <x:f>IF(AND(G921="GL.CASH",L921="investing"),Q921-P921,0)</x:f>
        <x:v>0</x:v>
      </x:c>
      <x:c r="Z921" s="24" t="n">
        <x:f>IF(AND(G921="GL.CASH",L921="financing"),P921,0)</x:f>
        <x:v>0</x:v>
      </x:c>
      <x:c r="AA921" s="24" t="n">
        <x:f>IF(AND(G921="GL.CASH",L921="financing"),Q921,0)</x:f>
        <x:v>0</x:v>
      </x:c>
    </x:row>
    <x:row r="922" ht="25" customHeight="1">
      <x:c r="A922" s="3" t="str">
        <x:v>ACT/DATA-M06/2</x:v>
      </x:c>
      <x:c r="B922" s="3" t="str">
        <x:v>DATA-M06</x:v>
      </x:c>
      <x:c r="C922" s="16" t="n">
        <x:v>6</x:v>
      </x:c>
      <x:c r="D922" s="30" t="n">
        <x:v>46558</x:v>
      </x:c>
      <x:c r="E922" s="30" t="n">
        <x:v>46539</x:v>
      </x:c>
      <x:c r="F922" s="30"/>
      <x:c r="G922" s="3" t="str">
        <x:v>GL.VAT.DOM_ASSET</x:v>
      </x:c>
      <x:c r="H922" s="3" t="str">
        <x:v>ENG</x:v>
      </x:c>
      <x:c r="I922" s="3" t="str">
        <x:v>V.DATA</x:v>
      </x:c>
      <x:c r="J922" s="3" t="str">
        <x:v>MAP.ACTUAL.COST.RC.COGS.MDATA.V.DATA.ENG</x:v>
      </x:c>
      <x:c r="K922" s="3" t="str">
        <x:v>COGS.MDATA</x:v>
      </x:c>
      <x:c r="L922" s="3" t="str">
        <x:v>operating</x:v>
      </x:c>
      <x:c r="M922" s="3" t="str">
        <x:v>not_applicable</x:v>
      </x:c>
      <x:c r="N922" s="3" t="str">
        <x:v>not_applicable</x:v>
      </x:c>
      <x:c r="O922" s="3" t="str">
        <x:v>not_applicable</x:v>
      </x:c>
      <x:c r="P922" s="32" t="n">
        <x:v>82.44</x:v>
      </x:c>
      <x:c r="Q922" s="32" t="n">
        <x:v>0</x:v>
      </x:c>
      <x:c r="R922" s="24" t="n">
        <x:f>P922-Q922</x:f>
        <x:v>82.44</x:v>
      </x:c>
      <x:c r="S922" s="18" t="n">
        <x:f>'D03_Accounts'!D15</x:f>
        <x:v>0</x:v>
      </x:c>
      <x:c r="T922" s="24" t="n">
        <x:f>R922*S922</x:f>
        <x:v>0</x:v>
      </x:c>
      <x:c r="U922" s="25" t="str">
        <x:f>'D03_Mappings'!E110</x:f>
        <x:v>tax_assets</x:v>
      </x:c>
      <x:c r="V922" s="24" t="str">
        <x:f>IF(I922="",IF(U922="people","PAYROLL","UNMAPPED"),I922)</x:f>
        <x:v>V.DATA</x:v>
      </x:c>
      <x:c r="W922" s="24" t="n">
        <x:f>IF(AND(G922="GL.CASH",L922="operating"),Q922,0)</x:f>
        <x:v>0</x:v>
      </x:c>
      <x:c r="X922" s="24" t="n">
        <x:f>IF(AND(G922="GL.CASH",L922="operating"),P922,0)</x:f>
        <x:v>0</x:v>
      </x:c>
      <x:c r="Y922" s="24" t="n">
        <x:f>IF(AND(G922="GL.CASH",L922="investing"),Q922-P922,0)</x:f>
        <x:v>0</x:v>
      </x:c>
      <x:c r="Z922" s="24" t="n">
        <x:f>IF(AND(G922="GL.CASH",L922="financing"),P922,0)</x:f>
        <x:v>0</x:v>
      </x:c>
      <x:c r="AA922" s="24" t="n">
        <x:f>IF(AND(G922="GL.CASH",L922="financing"),Q922,0)</x:f>
        <x:v>0</x:v>
      </x:c>
    </x:row>
    <x:row r="923" ht="25" customHeight="1">
      <x:c r="A923" s="3" t="str">
        <x:v>ACT/DATA-M06/3</x:v>
      </x:c>
      <x:c r="B923" s="3" t="str">
        <x:v>DATA-M06</x:v>
      </x:c>
      <x:c r="C923" s="16" t="n">
        <x:v>6</x:v>
      </x:c>
      <x:c r="D923" s="30" t="n">
        <x:v>46558</x:v>
      </x:c>
      <x:c r="E923" s="30" t="n">
        <x:v>46539</x:v>
      </x:c>
      <x:c r="F923" s="30"/>
      <x:c r="G923" s="3" t="str">
        <x:v>GL.AP.SUPPLIER</x:v>
      </x:c>
      <x:c r="H923" s="3" t="str">
        <x:v>ENG</x:v>
      </x:c>
      <x:c r="I923" s="3" t="str">
        <x:v>V.DATA</x:v>
      </x:c>
      <x:c r="J923" s="3" t="str">
        <x:v>MAP.ACTUAL.COST.RC.COGS.MDATA.V.DATA.ENG</x:v>
      </x:c>
      <x:c r="K923" s="3" t="str">
        <x:v>COGS.MDATA</x:v>
      </x:c>
      <x:c r="L923" s="3" t="str">
        <x:v>operating</x:v>
      </x:c>
      <x:c r="M923" s="3" t="str">
        <x:v>not_applicable</x:v>
      </x:c>
      <x:c r="N923" s="3" t="str">
        <x:v>not_applicable</x:v>
      </x:c>
      <x:c r="O923" s="3" t="str">
        <x:v>not_applicable</x:v>
      </x:c>
      <x:c r="P923" s="32" t="n">
        <x:v>0</x:v>
      </x:c>
      <x:c r="Q923" s="32" t="n">
        <x:v>433.91</x:v>
      </x:c>
      <x:c r="R923" s="24" t="n">
        <x:f>P923-Q923</x:f>
        <x:v>-433.91</x:v>
      </x:c>
      <x:c r="S923" s="18" t="n">
        <x:f>'D03_Accounts'!D23</x:f>
        <x:v>0</x:v>
      </x:c>
      <x:c r="T923" s="24" t="n">
        <x:f>R923*S923</x:f>
        <x:v>0</x:v>
      </x:c>
      <x:c r="U923" s="25" t="str">
        <x:f>'D03_Mappings'!E111</x:f>
        <x:v>ap</x:v>
      </x:c>
      <x:c r="V923" s="24" t="str">
        <x:f>IF(I923="",IF(U923="people","PAYROLL","UNMAPPED"),I923)</x:f>
        <x:v>V.DATA</x:v>
      </x:c>
      <x:c r="W923" s="24" t="n">
        <x:f>IF(AND(G923="GL.CASH",L923="operating"),Q923,0)</x:f>
        <x:v>0</x:v>
      </x:c>
      <x:c r="X923" s="24" t="n">
        <x:f>IF(AND(G923="GL.CASH",L923="operating"),P923,0)</x:f>
        <x:v>0</x:v>
      </x:c>
      <x:c r="Y923" s="24" t="n">
        <x:f>IF(AND(G923="GL.CASH",L923="investing"),Q923-P923,0)</x:f>
        <x:v>0</x:v>
      </x:c>
      <x:c r="Z923" s="24" t="n">
        <x:f>IF(AND(G923="GL.CASH",L923="financing"),P923,0)</x:f>
        <x:v>0</x:v>
      </x:c>
      <x:c r="AA923" s="24" t="n">
        <x:f>IF(AND(G923="GL.CASH",L923="financing"),Q923,0)</x:f>
        <x:v>0</x:v>
      </x:c>
    </x:row>
    <x:row r="924" ht="25" customHeight="1">
      <x:c r="A924" s="3" t="str">
        <x:v>ACT/DATA-M06/4</x:v>
      </x:c>
      <x:c r="B924" s="3" t="str">
        <x:v>DATA-M06</x:v>
      </x:c>
      <x:c r="C924" s="16" t="n">
        <x:v>6</x:v>
      </x:c>
      <x:c r="D924" s="30" t="n">
        <x:v>46558</x:v>
      </x:c>
      <x:c r="E924" s="30" t="n">
        <x:v>46539</x:v>
      </x:c>
      <x:c r="F924" s="30"/>
      <x:c r="G924" s="3" t="str">
        <x:v>GL.VAT.DOM_LIAB</x:v>
      </x:c>
      <x:c r="H924" s="3" t="str">
        <x:v>ENG</x:v>
      </x:c>
      <x:c r="I924" s="3" t="str">
        <x:v>V.DATA</x:v>
      </x:c>
      <x:c r="J924" s="3" t="str">
        <x:v>MAP.ACTUAL.COST.RC.COGS.MDATA.V.DATA.ENG</x:v>
      </x:c>
      <x:c r="K924" s="3" t="str">
        <x:v>COGS.MDATA</x:v>
      </x:c>
      <x:c r="L924" s="3" t="str">
        <x:v>operating</x:v>
      </x:c>
      <x:c r="M924" s="3" t="str">
        <x:v>not_applicable</x:v>
      </x:c>
      <x:c r="N924" s="3" t="str">
        <x:v>not_applicable</x:v>
      </x:c>
      <x:c r="O924" s="3" t="str">
        <x:v>not_applicable</x:v>
      </x:c>
      <x:c r="P924" s="32" t="n">
        <x:v>0</x:v>
      </x:c>
      <x:c r="Q924" s="32" t="n">
        <x:v>82.44</x:v>
      </x:c>
      <x:c r="R924" s="24" t="n">
        <x:f>P924-Q924</x:f>
        <x:v>-82.44</x:v>
      </x:c>
      <x:c r="S924" s="18" t="n">
        <x:f>'D03_Accounts'!D29</x:f>
        <x:v>0</x:v>
      </x:c>
      <x:c r="T924" s="24" t="n">
        <x:f>R924*S924</x:f>
        <x:v>0</x:v>
      </x:c>
      <x:c r="U924" s="25" t="str">
        <x:f>'D03_Mappings'!E112</x:f>
        <x:v>tax_liabilities</x:v>
      </x:c>
      <x:c r="V924" s="24" t="str">
        <x:f>IF(I924="",IF(U924="people","PAYROLL","UNMAPPED"),I924)</x:f>
        <x:v>V.DATA</x:v>
      </x:c>
      <x:c r="W924" s="24" t="n">
        <x:f>IF(AND(G924="GL.CASH",L924="operating"),Q924,0)</x:f>
        <x:v>0</x:v>
      </x:c>
      <x:c r="X924" s="24" t="n">
        <x:f>IF(AND(G924="GL.CASH",L924="operating"),P924,0)</x:f>
        <x:v>0</x:v>
      </x:c>
      <x:c r="Y924" s="24" t="n">
        <x:f>IF(AND(G924="GL.CASH",L924="investing"),Q924-P924,0)</x:f>
        <x:v>0</x:v>
      </x:c>
      <x:c r="Z924" s="24" t="n">
        <x:f>IF(AND(G924="GL.CASH",L924="financing"),P924,0)</x:f>
        <x:v>0</x:v>
      </x:c>
      <x:c r="AA924" s="24" t="n">
        <x:f>IF(AND(G924="GL.CASH",L924="financing"),Q924,0)</x:f>
        <x:v>0</x:v>
      </x:c>
    </x:row>
    <x:row r="925" ht="25" customHeight="1">
      <x:c r="A925" s="3" t="str">
        <x:v>ACT/DESK-M06/1</x:v>
      </x:c>
      <x:c r="B925" s="3" t="str">
        <x:v>DESK-M06</x:v>
      </x:c>
      <x:c r="C925" s="16" t="n">
        <x:v>6</x:v>
      </x:c>
      <x:c r="D925" s="30" t="n">
        <x:v>46558</x:v>
      </x:c>
      <x:c r="E925" s="30" t="n">
        <x:v>46539</x:v>
      </x:c>
      <x:c r="F925" s="30"/>
      <x:c r="G925" s="3" t="str">
        <x:v>GL.OPEX.OPX.DESK</x:v>
      </x:c>
      <x:c r="H925" s="3" t="str">
        <x:v>CORP</x:v>
      </x:c>
      <x:c r="I925" s="3" t="str">
        <x:v>V.WORKSPACE</x:v>
      </x:c>
      <x:c r="J925" s="3" t="str">
        <x:v>MAP.ACTUAL.COST.OPX.DESK.V.WORKSPACE.CORP</x:v>
      </x:c>
      <x:c r="K925" s="3" t="str">
        <x:v>OPX.DESK</x:v>
      </x:c>
      <x:c r="L925" s="3" t="str">
        <x:v>operating</x:v>
      </x:c>
      <x:c r="M925" s="3" t="str">
        <x:v>recurring</x:v>
      </x:c>
      <x:c r="N925" s="3" t="str">
        <x:v>committed</x:v>
      </x:c>
      <x:c r="O925" s="3" t="str">
        <x:v>fixed</x:v>
      </x:c>
      <x:c r="P925" s="32" t="n">
        <x:v>2691</x:v>
      </x:c>
      <x:c r="Q925" s="32" t="n">
        <x:v>0</x:v>
      </x:c>
      <x:c r="R925" s="24" t="n">
        <x:f>P925-Q925</x:f>
        <x:v>2691</x:v>
      </x:c>
      <x:c r="S925" s="18" t="n">
        <x:f>'D03_Accounts'!D49</x:f>
        <x:v>1</x:v>
      </x:c>
      <x:c r="T925" s="24" t="n">
        <x:f>R925*S925</x:f>
        <x:v>2691</x:v>
      </x:c>
      <x:c r="U925" s="25" t="str">
        <x:f>'D03_Mappings'!E39</x:f>
        <x:v>operating_expense</x:v>
      </x:c>
      <x:c r="V925" s="24" t="str">
        <x:f>IF(I925="",IF(U925="people","PAYROLL","UNMAPPED"),I925)</x:f>
        <x:v>V.WORKSPACE</x:v>
      </x:c>
      <x:c r="W925" s="24" t="n">
        <x:f>IF(AND(G925="GL.CASH",L925="operating"),Q925,0)</x:f>
        <x:v>0</x:v>
      </x:c>
      <x:c r="X925" s="24" t="n">
        <x:f>IF(AND(G925="GL.CASH",L925="operating"),P925,0)</x:f>
        <x:v>0</x:v>
      </x:c>
      <x:c r="Y925" s="24" t="n">
        <x:f>IF(AND(G925="GL.CASH",L925="investing"),Q925-P925,0)</x:f>
        <x:v>0</x:v>
      </x:c>
      <x:c r="Z925" s="24" t="n">
        <x:f>IF(AND(G925="GL.CASH",L925="financing"),P925,0)</x:f>
        <x:v>0</x:v>
      </x:c>
      <x:c r="AA925" s="24" t="n">
        <x:f>IF(AND(G925="GL.CASH",L925="financing"),Q925,0)</x:f>
        <x:v>0</x:v>
      </x:c>
    </x:row>
    <x:row r="926" ht="25" customHeight="1">
      <x:c r="A926" s="3" t="str">
        <x:v>ACT/DESK-M06/2</x:v>
      </x:c>
      <x:c r="B926" s="3" t="str">
        <x:v>DESK-M06</x:v>
      </x:c>
      <x:c r="C926" s="16" t="n">
        <x:v>6</x:v>
      </x:c>
      <x:c r="D926" s="30" t="n">
        <x:v>46558</x:v>
      </x:c>
      <x:c r="E926" s="30" t="n">
        <x:v>46539</x:v>
      </x:c>
      <x:c r="F926" s="30"/>
      <x:c r="G926" s="3" t="str">
        <x:v>GL.VAT.DOM_ASSET</x:v>
      </x:c>
      <x:c r="H926" s="3" t="str">
        <x:v>CORP</x:v>
      </x:c>
      <x:c r="I926" s="3" t="str">
        <x:v>V.WORKSPACE</x:v>
      </x:c>
      <x:c r="J926" s="3" t="str">
        <x:v>MAP.ACTUAL.COST.OPX.DESK.V.WORKSPACE.CORP</x:v>
      </x:c>
      <x:c r="K926" s="3" t="str">
        <x:v>OPX.DESK</x:v>
      </x:c>
      <x:c r="L926" s="3" t="str">
        <x:v>operating</x:v>
      </x:c>
      <x:c r="M926" s="3" t="str">
        <x:v>not_applicable</x:v>
      </x:c>
      <x:c r="N926" s="3" t="str">
        <x:v>not_applicable</x:v>
      </x:c>
      <x:c r="O926" s="3" t="str">
        <x:v>not_applicable</x:v>
      </x:c>
      <x:c r="P926" s="32" t="n">
        <x:v>511.29</x:v>
      </x:c>
      <x:c r="Q926" s="32" t="n">
        <x:v>0</x:v>
      </x:c>
      <x:c r="R926" s="24" t="n">
        <x:f>P926-Q926</x:f>
        <x:v>511.29</x:v>
      </x:c>
      <x:c r="S926" s="18" t="n">
        <x:f>'D03_Accounts'!D15</x:f>
        <x:v>0</x:v>
      </x:c>
      <x:c r="T926" s="24" t="n">
        <x:f>R926*S926</x:f>
        <x:v>0</x:v>
      </x:c>
      <x:c r="U926" s="25" t="str">
        <x:f>'D03_Mappings'!E40</x:f>
        <x:v>tax_assets</x:v>
      </x:c>
      <x:c r="V926" s="24" t="str">
        <x:f>IF(I926="",IF(U926="people","PAYROLL","UNMAPPED"),I926)</x:f>
        <x:v>V.WORKSPACE</x:v>
      </x:c>
      <x:c r="W926" s="24" t="n">
        <x:f>IF(AND(G926="GL.CASH",L926="operating"),Q926,0)</x:f>
        <x:v>0</x:v>
      </x:c>
      <x:c r="X926" s="24" t="n">
        <x:f>IF(AND(G926="GL.CASH",L926="operating"),P926,0)</x:f>
        <x:v>0</x:v>
      </x:c>
      <x:c r="Y926" s="24" t="n">
        <x:f>IF(AND(G926="GL.CASH",L926="investing"),Q926-P926,0)</x:f>
        <x:v>0</x:v>
      </x:c>
      <x:c r="Z926" s="24" t="n">
        <x:f>IF(AND(G926="GL.CASH",L926="financing"),P926,0)</x:f>
        <x:v>0</x:v>
      </x:c>
      <x:c r="AA926" s="24" t="n">
        <x:f>IF(AND(G926="GL.CASH",L926="financing"),Q926,0)</x:f>
        <x:v>0</x:v>
      </x:c>
    </x:row>
    <x:row r="927" ht="25" customHeight="1">
      <x:c r="A927" s="3" t="str">
        <x:v>ACT/DESK-M06/3</x:v>
      </x:c>
      <x:c r="B927" s="3" t="str">
        <x:v>DESK-M06</x:v>
      </x:c>
      <x:c r="C927" s="16" t="n">
        <x:v>6</x:v>
      </x:c>
      <x:c r="D927" s="30" t="n">
        <x:v>46558</x:v>
      </x:c>
      <x:c r="E927" s="30" t="n">
        <x:v>46539</x:v>
      </x:c>
      <x:c r="F927" s="30"/>
      <x:c r="G927" s="3" t="str">
        <x:v>GL.AP.SUPPLIER</x:v>
      </x:c>
      <x:c r="H927" s="3" t="str">
        <x:v>CORP</x:v>
      </x:c>
      <x:c r="I927" s="3" t="str">
        <x:v>V.WORKSPACE</x:v>
      </x:c>
      <x:c r="J927" s="3" t="str">
        <x:v>MAP.ACTUAL.COST.OPX.DESK.V.WORKSPACE.CORP</x:v>
      </x:c>
      <x:c r="K927" s="3" t="str">
        <x:v>OPX.DESK</x:v>
      </x:c>
      <x:c r="L927" s="3" t="str">
        <x:v>operating</x:v>
      </x:c>
      <x:c r="M927" s="3" t="str">
        <x:v>not_applicable</x:v>
      </x:c>
      <x:c r="N927" s="3" t="str">
        <x:v>not_applicable</x:v>
      </x:c>
      <x:c r="O927" s="3" t="str">
        <x:v>not_applicable</x:v>
      </x:c>
      <x:c r="P927" s="32" t="n">
        <x:v>0</x:v>
      </x:c>
      <x:c r="Q927" s="32" t="n">
        <x:v>3202.29</x:v>
      </x:c>
      <x:c r="R927" s="24" t="n">
        <x:f>P927-Q927</x:f>
        <x:v>-3202.29</x:v>
      </x:c>
      <x:c r="S927" s="18" t="n">
        <x:f>'D03_Accounts'!D23</x:f>
        <x:v>0</x:v>
      </x:c>
      <x:c r="T927" s="24" t="n">
        <x:f>R927*S927</x:f>
        <x:v>0</x:v>
      </x:c>
      <x:c r="U927" s="25" t="str">
        <x:f>'D03_Mappings'!E41</x:f>
        <x:v>ap</x:v>
      </x:c>
      <x:c r="V927" s="24" t="str">
        <x:f>IF(I927="",IF(U927="people","PAYROLL","UNMAPPED"),I927)</x:f>
        <x:v>V.WORKSPACE</x:v>
      </x:c>
      <x:c r="W927" s="24" t="n">
        <x:f>IF(AND(G927="GL.CASH",L927="operating"),Q927,0)</x:f>
        <x:v>0</x:v>
      </x:c>
      <x:c r="X927" s="24" t="n">
        <x:f>IF(AND(G927="GL.CASH",L927="operating"),P927,0)</x:f>
        <x:v>0</x:v>
      </x:c>
      <x:c r="Y927" s="24" t="n">
        <x:f>IF(AND(G927="GL.CASH",L927="investing"),Q927-P927,0)</x:f>
        <x:v>0</x:v>
      </x:c>
      <x:c r="Z927" s="24" t="n">
        <x:f>IF(AND(G927="GL.CASH",L927="financing"),P927,0)</x:f>
        <x:v>0</x:v>
      </x:c>
      <x:c r="AA927" s="24" t="n">
        <x:f>IF(AND(G927="GL.CASH",L927="financing"),Q927,0)</x:f>
        <x:v>0</x:v>
      </x:c>
    </x:row>
    <x:row r="928" ht="25" customHeight="1">
      <x:c r="A928" s="3" t="str">
        <x:v>ACT/DORA-M06/1</x:v>
      </x:c>
      <x:c r="B928" s="3" t="str">
        <x:v>DORA-M06</x:v>
      </x:c>
      <x:c r="C928" s="16" t="n">
        <x:v>6</x:v>
      </x:c>
      <x:c r="D928" s="30" t="n">
        <x:v>46558</x:v>
      </x:c>
      <x:c r="E928" s="30" t="n">
        <x:v>46539</x:v>
      </x:c>
      <x:c r="F928" s="30"/>
      <x:c r="G928" s="3" t="str">
        <x:v>GL.OPEX.REG.DORA_SETUP</x:v>
      </x:c>
      <x:c r="H928" s="3" t="str">
        <x:v>COMP</x:v>
      </x:c>
      <x:c r="I928" s="3" t="str">
        <x:v>V.DORA</x:v>
      </x:c>
      <x:c r="J928" s="3" t="str">
        <x:v>MAP.ACTUAL.COST.REG.DORA_SETUP.V.DORA.COMP</x:v>
      </x:c>
      <x:c r="K928" s="3" t="str">
        <x:v>OPX.REG.DORA_SETUP</x:v>
      </x:c>
      <x:c r="L928" s="3" t="str">
        <x:v>operating</x:v>
      </x:c>
      <x:c r="M928" s="3" t="str">
        <x:v>one_off</x:v>
      </x:c>
      <x:c r="N928" s="3" t="str">
        <x:v>committed</x:v>
      </x:c>
      <x:c r="O928" s="3" t="str">
        <x:v>fixed</x:v>
      </x:c>
      <x:c r="P928" s="32" t="n">
        <x:v>11111.11</x:v>
      </x:c>
      <x:c r="Q928" s="32" t="n">
        <x:v>0</x:v>
      </x:c>
      <x:c r="R928" s="24" t="n">
        <x:f>P928-Q928</x:f>
        <x:v>11111.11</x:v>
      </x:c>
      <x:c r="S928" s="18" t="n">
        <x:f>'D03_Accounts'!D83</x:f>
        <x:v>1</x:v>
      </x:c>
      <x:c r="T928" s="24" t="n">
        <x:f>R928*S928</x:f>
        <x:v>11111.11</x:v>
      </x:c>
      <x:c r="U928" s="25" t="str">
        <x:f>'D03_Mappings'!E133</x:f>
        <x:v>operating_expense</x:v>
      </x:c>
      <x:c r="V928" s="24" t="str">
        <x:f>IF(I928="",IF(U928="people","PAYROLL","UNMAPPED"),I928)</x:f>
        <x:v>V.DORA</x:v>
      </x:c>
      <x:c r="W928" s="24" t="n">
        <x:f>IF(AND(G928="GL.CASH",L928="operating"),Q928,0)</x:f>
        <x:v>0</x:v>
      </x:c>
      <x:c r="X928" s="24" t="n">
        <x:f>IF(AND(G928="GL.CASH",L928="operating"),P928,0)</x:f>
        <x:v>0</x:v>
      </x:c>
      <x:c r="Y928" s="24" t="n">
        <x:f>IF(AND(G928="GL.CASH",L928="investing"),Q928-P928,0)</x:f>
        <x:v>0</x:v>
      </x:c>
      <x:c r="Z928" s="24" t="n">
        <x:f>IF(AND(G928="GL.CASH",L928="financing"),P928,0)</x:f>
        <x:v>0</x:v>
      </x:c>
      <x:c r="AA928" s="24" t="n">
        <x:f>IF(AND(G928="GL.CASH",L928="financing"),Q928,0)</x:f>
        <x:v>0</x:v>
      </x:c>
    </x:row>
    <x:row r="929" ht="25" customHeight="1">
      <x:c r="A929" s="3" t="str">
        <x:v>ACT/DORA-M06/2</x:v>
      </x:c>
      <x:c r="B929" s="3" t="str">
        <x:v>DORA-M06</x:v>
      </x:c>
      <x:c r="C929" s="16" t="n">
        <x:v>6</x:v>
      </x:c>
      <x:c r="D929" s="30" t="n">
        <x:v>46558</x:v>
      </x:c>
      <x:c r="E929" s="30" t="n">
        <x:v>46539</x:v>
      </x:c>
      <x:c r="F929" s="30"/>
      <x:c r="G929" s="3" t="str">
        <x:v>GL.VAT.DOM_ASSET</x:v>
      </x:c>
      <x:c r="H929" s="3" t="str">
        <x:v>COMP</x:v>
      </x:c>
      <x:c r="I929" s="3" t="str">
        <x:v>V.DORA</x:v>
      </x:c>
      <x:c r="J929" s="3" t="str">
        <x:v>MAP.ACTUAL.COST.REG.DORA_SETUP.V.DORA.COMP</x:v>
      </x:c>
      <x:c r="K929" s="3" t="str">
        <x:v>OPX.REG.DORA_SETUP</x:v>
      </x:c>
      <x:c r="L929" s="3" t="str">
        <x:v>operating</x:v>
      </x:c>
      <x:c r="M929" s="3" t="str">
        <x:v>not_applicable</x:v>
      </x:c>
      <x:c r="N929" s="3" t="str">
        <x:v>not_applicable</x:v>
      </x:c>
      <x:c r="O929" s="3" t="str">
        <x:v>not_applicable</x:v>
      </x:c>
      <x:c r="P929" s="32" t="n">
        <x:v>2111.11</x:v>
      </x:c>
      <x:c r="Q929" s="32" t="n">
        <x:v>0</x:v>
      </x:c>
      <x:c r="R929" s="24" t="n">
        <x:f>P929-Q929</x:f>
        <x:v>2111.11</x:v>
      </x:c>
      <x:c r="S929" s="18" t="n">
        <x:f>'D03_Accounts'!D15</x:f>
        <x:v>0</x:v>
      </x:c>
      <x:c r="T929" s="24" t="n">
        <x:f>R929*S929</x:f>
        <x:v>0</x:v>
      </x:c>
      <x:c r="U929" s="25" t="str">
        <x:f>'D03_Mappings'!E134</x:f>
        <x:v>tax_assets</x:v>
      </x:c>
      <x:c r="V929" s="24" t="str">
        <x:f>IF(I929="",IF(U929="people","PAYROLL","UNMAPPED"),I929)</x:f>
        <x:v>V.DORA</x:v>
      </x:c>
      <x:c r="W929" s="24" t="n">
        <x:f>IF(AND(G929="GL.CASH",L929="operating"),Q929,0)</x:f>
        <x:v>0</x:v>
      </x:c>
      <x:c r="X929" s="24" t="n">
        <x:f>IF(AND(G929="GL.CASH",L929="operating"),P929,0)</x:f>
        <x:v>0</x:v>
      </x:c>
      <x:c r="Y929" s="24" t="n">
        <x:f>IF(AND(G929="GL.CASH",L929="investing"),Q929-P929,0)</x:f>
        <x:v>0</x:v>
      </x:c>
      <x:c r="Z929" s="24" t="n">
        <x:f>IF(AND(G929="GL.CASH",L929="financing"),P929,0)</x:f>
        <x:v>0</x:v>
      </x:c>
      <x:c r="AA929" s="24" t="n">
        <x:f>IF(AND(G929="GL.CASH",L929="financing"),Q929,0)</x:f>
        <x:v>0</x:v>
      </x:c>
    </x:row>
    <x:row r="930" ht="25" customHeight="1">
      <x:c r="A930" s="3" t="str">
        <x:v>ACT/DORA-M06/3</x:v>
      </x:c>
      <x:c r="B930" s="3" t="str">
        <x:v>DORA-M06</x:v>
      </x:c>
      <x:c r="C930" s="16" t="n">
        <x:v>6</x:v>
      </x:c>
      <x:c r="D930" s="30" t="n">
        <x:v>46558</x:v>
      </x:c>
      <x:c r="E930" s="30" t="n">
        <x:v>46539</x:v>
      </x:c>
      <x:c r="F930" s="30"/>
      <x:c r="G930" s="3" t="str">
        <x:v>GL.AP.SUPPLIER</x:v>
      </x:c>
      <x:c r="H930" s="3" t="str">
        <x:v>COMP</x:v>
      </x:c>
      <x:c r="I930" s="3" t="str">
        <x:v>V.DORA</x:v>
      </x:c>
      <x:c r="J930" s="3" t="str">
        <x:v>MAP.ACTUAL.COST.REG.DORA_SETUP.V.DORA.COMP</x:v>
      </x:c>
      <x:c r="K930" s="3" t="str">
        <x:v>OPX.REG.DORA_SETUP</x:v>
      </x:c>
      <x:c r="L930" s="3" t="str">
        <x:v>operating</x:v>
      </x:c>
      <x:c r="M930" s="3" t="str">
        <x:v>not_applicable</x:v>
      </x:c>
      <x:c r="N930" s="3" t="str">
        <x:v>not_applicable</x:v>
      </x:c>
      <x:c r="O930" s="3" t="str">
        <x:v>not_applicable</x:v>
      </x:c>
      <x:c r="P930" s="32" t="n">
        <x:v>0</x:v>
      </x:c>
      <x:c r="Q930" s="32" t="n">
        <x:v>13222.22</x:v>
      </x:c>
      <x:c r="R930" s="24" t="n">
        <x:f>P930-Q930</x:f>
        <x:v>-13222.22</x:v>
      </x:c>
      <x:c r="S930" s="18" t="n">
        <x:f>'D03_Accounts'!D23</x:f>
        <x:v>0</x:v>
      </x:c>
      <x:c r="T930" s="24" t="n">
        <x:f>R930*S930</x:f>
        <x:v>0</x:v>
      </x:c>
      <x:c r="U930" s="25" t="str">
        <x:f>'D03_Mappings'!E135</x:f>
        <x:v>ap</x:v>
      </x:c>
      <x:c r="V930" s="24" t="str">
        <x:f>IF(I930="",IF(U930="people","PAYROLL","UNMAPPED"),I930)</x:f>
        <x:v>V.DORA</x:v>
      </x:c>
      <x:c r="W930" s="24" t="n">
        <x:f>IF(AND(G930="GL.CASH",L930="operating"),Q930,0)</x:f>
        <x:v>0</x:v>
      </x:c>
      <x:c r="X930" s="24" t="n">
        <x:f>IF(AND(G930="GL.CASH",L930="operating"),P930,0)</x:f>
        <x:v>0</x:v>
      </x:c>
      <x:c r="Y930" s="24" t="n">
        <x:f>IF(AND(G930="GL.CASH",L930="investing"),Q930-P930,0)</x:f>
        <x:v>0</x:v>
      </x:c>
      <x:c r="Z930" s="24" t="n">
        <x:f>IF(AND(G930="GL.CASH",L930="financing"),P930,0)</x:f>
        <x:v>0</x:v>
      </x:c>
      <x:c r="AA930" s="24" t="n">
        <x:f>IF(AND(G930="GL.CASH",L930="financing"),Q930,0)</x:f>
        <x:v>0</x:v>
      </x:c>
    </x:row>
    <x:row r="931" ht="25" customHeight="1">
      <x:c r="A931" s="3" t="str">
        <x:v>ACT/HIRE-P10/1</x:v>
      </x:c>
      <x:c r="B931" s="3" t="str">
        <x:v>HIRE-P10</x:v>
      </x:c>
      <x:c r="C931" s="16" t="n">
        <x:v>6</x:v>
      </x:c>
      <x:c r="D931" s="30" t="n">
        <x:v>46558</x:v>
      </x:c>
      <x:c r="E931" s="30" t="n">
        <x:v>46539</x:v>
      </x:c>
      <x:c r="F931" s="30"/>
      <x:c r="G931" s="3" t="str">
        <x:v>GL.OPEX.PPL.RECRUIT</x:v>
      </x:c>
      <x:c r="H931" s="3" t="str">
        <x:v>MKT</x:v>
      </x:c>
      <x:c r="I931" s="3" t="str">
        <x:v>V.RECRUIT</x:v>
      </x:c>
      <x:c r="J931" s="3" t="str">
        <x:v>MAP.ACTUAL.COST.PPL.RECRUIT.MKT.V.RECRUIT.MKT</x:v>
      </x:c>
      <x:c r="K931" s="3" t="str">
        <x:v>OPX.RECRUIT</x:v>
      </x:c>
      <x:c r="L931" s="3" t="str">
        <x:v>operating</x:v>
      </x:c>
      <x:c r="M931" s="3" t="str">
        <x:v>one_off</x:v>
      </x:c>
      <x:c r="N931" s="3" t="str">
        <x:v>committed</x:v>
      </x:c>
      <x:c r="O931" s="3" t="str">
        <x:v>variable</x:v>
      </x:c>
      <x:c r="P931" s="32" t="n">
        <x:v>500</x:v>
      </x:c>
      <x:c r="Q931" s="32" t="n">
        <x:v>0</x:v>
      </x:c>
      <x:c r="R931" s="24" t="n">
        <x:f>P931-Q931</x:f>
        <x:v>500</x:v>
      </x:c>
      <x:c r="S931" s="18" t="n">
        <x:f>'D03_Accounts'!D67</x:f>
        <x:v>1</x:v>
      </x:c>
      <x:c r="T931" s="24" t="n">
        <x:f>R931*S931</x:f>
        <x:v>500</x:v>
      </x:c>
      <x:c r="U931" s="25" t="str">
        <x:f>'D03_Mappings'!E99</x:f>
        <x:v>operating_expense</x:v>
      </x:c>
      <x:c r="V931" s="24" t="str">
        <x:f>IF(I931="",IF(U931="people","PAYROLL","UNMAPPED"),I931)</x:f>
        <x:v>V.RECRUIT</x:v>
      </x:c>
      <x:c r="W931" s="24" t="n">
        <x:f>IF(AND(G931="GL.CASH",L931="operating"),Q931,0)</x:f>
        <x:v>0</x:v>
      </x:c>
      <x:c r="X931" s="24" t="n">
        <x:f>IF(AND(G931="GL.CASH",L931="operating"),P931,0)</x:f>
        <x:v>0</x:v>
      </x:c>
      <x:c r="Y931" s="24" t="n">
        <x:f>IF(AND(G931="GL.CASH",L931="investing"),Q931-P931,0)</x:f>
        <x:v>0</x:v>
      </x:c>
      <x:c r="Z931" s="24" t="n">
        <x:f>IF(AND(G931="GL.CASH",L931="financing"),P931,0)</x:f>
        <x:v>0</x:v>
      </x:c>
      <x:c r="AA931" s="24" t="n">
        <x:f>IF(AND(G931="GL.CASH",L931="financing"),Q931,0)</x:f>
        <x:v>0</x:v>
      </x:c>
    </x:row>
    <x:row r="932" ht="25" customHeight="1">
      <x:c r="A932" s="3" t="str">
        <x:v>ACT/HIRE-P10/2</x:v>
      </x:c>
      <x:c r="B932" s="3" t="str">
        <x:v>HIRE-P10</x:v>
      </x:c>
      <x:c r="C932" s="16" t="n">
        <x:v>6</x:v>
      </x:c>
      <x:c r="D932" s="30" t="n">
        <x:v>46558</x:v>
      </x:c>
      <x:c r="E932" s="30" t="n">
        <x:v>46539</x:v>
      </x:c>
      <x:c r="F932" s="30"/>
      <x:c r="G932" s="3" t="str">
        <x:v>GL.VAT.DOM_ASSET</x:v>
      </x:c>
      <x:c r="H932" s="3" t="str">
        <x:v>MKT</x:v>
      </x:c>
      <x:c r="I932" s="3" t="str">
        <x:v>V.RECRUIT</x:v>
      </x:c>
      <x:c r="J932" s="3" t="str">
        <x:v>MAP.ACTUAL.COST.PPL.RECRUIT.MKT.V.RECRUIT.MKT</x:v>
      </x:c>
      <x:c r="K932" s="3" t="str">
        <x:v>OPX.RECRUIT</x:v>
      </x:c>
      <x:c r="L932" s="3" t="str">
        <x:v>operating</x:v>
      </x:c>
      <x:c r="M932" s="3" t="str">
        <x:v>not_applicable</x:v>
      </x:c>
      <x:c r="N932" s="3" t="str">
        <x:v>not_applicable</x:v>
      </x:c>
      <x:c r="O932" s="3" t="str">
        <x:v>not_applicable</x:v>
      </x:c>
      <x:c r="P932" s="32" t="n">
        <x:v>95</x:v>
      </x:c>
      <x:c r="Q932" s="32" t="n">
        <x:v>0</x:v>
      </x:c>
      <x:c r="R932" s="24" t="n">
        <x:f>P932-Q932</x:f>
        <x:v>95</x:v>
      </x:c>
      <x:c r="S932" s="18" t="n">
        <x:f>'D03_Accounts'!D15</x:f>
        <x:v>0</x:v>
      </x:c>
      <x:c r="T932" s="24" t="n">
        <x:f>R932*S932</x:f>
        <x:v>0</x:v>
      </x:c>
      <x:c r="U932" s="25" t="str">
        <x:f>'D03_Mappings'!E100</x:f>
        <x:v>tax_assets</x:v>
      </x:c>
      <x:c r="V932" s="24" t="str">
        <x:f>IF(I932="",IF(U932="people","PAYROLL","UNMAPPED"),I932)</x:f>
        <x:v>V.RECRUIT</x:v>
      </x:c>
      <x:c r="W932" s="24" t="n">
        <x:f>IF(AND(G932="GL.CASH",L932="operating"),Q932,0)</x:f>
        <x:v>0</x:v>
      </x:c>
      <x:c r="X932" s="24" t="n">
        <x:f>IF(AND(G932="GL.CASH",L932="operating"),P932,0)</x:f>
        <x:v>0</x:v>
      </x:c>
      <x:c r="Y932" s="24" t="n">
        <x:f>IF(AND(G932="GL.CASH",L932="investing"),Q932-P932,0)</x:f>
        <x:v>0</x:v>
      </x:c>
      <x:c r="Z932" s="24" t="n">
        <x:f>IF(AND(G932="GL.CASH",L932="financing"),P932,0)</x:f>
        <x:v>0</x:v>
      </x:c>
      <x:c r="AA932" s="24" t="n">
        <x:f>IF(AND(G932="GL.CASH",L932="financing"),Q932,0)</x:f>
        <x:v>0</x:v>
      </x:c>
    </x:row>
    <x:row r="933" ht="25" customHeight="1">
      <x:c r="A933" s="3" t="str">
        <x:v>ACT/HIRE-P10/3</x:v>
      </x:c>
      <x:c r="B933" s="3" t="str">
        <x:v>HIRE-P10</x:v>
      </x:c>
      <x:c r="C933" s="16" t="n">
        <x:v>6</x:v>
      </x:c>
      <x:c r="D933" s="30" t="n">
        <x:v>46558</x:v>
      </x:c>
      <x:c r="E933" s="30" t="n">
        <x:v>46539</x:v>
      </x:c>
      <x:c r="F933" s="30"/>
      <x:c r="G933" s="3" t="str">
        <x:v>GL.AP.SUPPLIER</x:v>
      </x:c>
      <x:c r="H933" s="3" t="str">
        <x:v>MKT</x:v>
      </x:c>
      <x:c r="I933" s="3" t="str">
        <x:v>V.RECRUIT</x:v>
      </x:c>
      <x:c r="J933" s="3" t="str">
        <x:v>MAP.ACTUAL.COST.PPL.RECRUIT.MKT.V.RECRUIT.MKT</x:v>
      </x:c>
      <x:c r="K933" s="3" t="str">
        <x:v>OPX.RECRUIT</x:v>
      </x:c>
      <x:c r="L933" s="3" t="str">
        <x:v>operating</x:v>
      </x:c>
      <x:c r="M933" s="3" t="str">
        <x:v>not_applicable</x:v>
      </x:c>
      <x:c r="N933" s="3" t="str">
        <x:v>not_applicable</x:v>
      </x:c>
      <x:c r="O933" s="3" t="str">
        <x:v>not_applicable</x:v>
      </x:c>
      <x:c r="P933" s="32" t="n">
        <x:v>0</x:v>
      </x:c>
      <x:c r="Q933" s="32" t="n">
        <x:v>595</x:v>
      </x:c>
      <x:c r="R933" s="24" t="n">
        <x:f>P933-Q933</x:f>
        <x:v>-595</x:v>
      </x:c>
      <x:c r="S933" s="18" t="n">
        <x:f>'D03_Accounts'!D23</x:f>
        <x:v>0</x:v>
      </x:c>
      <x:c r="T933" s="24" t="n">
        <x:f>R933*S933</x:f>
        <x:v>0</x:v>
      </x:c>
      <x:c r="U933" s="25" t="str">
        <x:f>'D03_Mappings'!E101</x:f>
        <x:v>ap</x:v>
      </x:c>
      <x:c r="V933" s="24" t="str">
        <x:f>IF(I933="",IF(U933="people","PAYROLL","UNMAPPED"),I933)</x:f>
        <x:v>V.RECRUIT</x:v>
      </x:c>
      <x:c r="W933" s="24" t="n">
        <x:f>IF(AND(G933="GL.CASH",L933="operating"),Q933,0)</x:f>
        <x:v>0</x:v>
      </x:c>
      <x:c r="X933" s="24" t="n">
        <x:f>IF(AND(G933="GL.CASH",L933="operating"),P933,0)</x:f>
        <x:v>0</x:v>
      </x:c>
      <x:c r="Y933" s="24" t="n">
        <x:f>IF(AND(G933="GL.CASH",L933="investing"),Q933-P933,0)</x:f>
        <x:v>0</x:v>
      </x:c>
      <x:c r="Z933" s="24" t="n">
        <x:f>IF(AND(G933="GL.CASH",L933="financing"),P933,0)</x:f>
        <x:v>0</x:v>
      </x:c>
      <x:c r="AA933" s="24" t="n">
        <x:f>IF(AND(G933="GL.CASH",L933="financing"),Q933,0)</x:f>
        <x:v>0</x:v>
      </x:c>
    </x:row>
    <x:row r="934" ht="25" customHeight="1">
      <x:c r="A934" s="3" t="str">
        <x:v>ACT/INSURANCE-M06/1</x:v>
      </x:c>
      <x:c r="B934" s="3" t="str">
        <x:v>INSURANCE-M06</x:v>
      </x:c>
      <x:c r="C934" s="16" t="n">
        <x:v>6</x:v>
      </x:c>
      <x:c r="D934" s="30" t="n">
        <x:v>46558</x:v>
      </x:c>
      <x:c r="E934" s="30" t="n">
        <x:v>46539</x:v>
      </x:c>
      <x:c r="F934" s="30"/>
      <x:c r="G934" s="3" t="str">
        <x:v>GL.OPEX.OPX.INS_PRE</x:v>
      </x:c>
      <x:c r="H934" s="3" t="str">
        <x:v>CORP</x:v>
      </x:c>
      <x:c r="I934" s="3" t="str">
        <x:v>V.INSURANCE</x:v>
      </x:c>
      <x:c r="J934" s="3" t="str">
        <x:v>MAP.ACTUAL.COST.OPX.INS_PRE.V.INSURANCE.CORP</x:v>
      </x:c>
      <x:c r="K934" s="3" t="str">
        <x:v>OPX.INS_PRE</x:v>
      </x:c>
      <x:c r="L934" s="3" t="str">
        <x:v>operating</x:v>
      </x:c>
      <x:c r="M934" s="3" t="str">
        <x:v>recurring</x:v>
      </x:c>
      <x:c r="N934" s="3" t="str">
        <x:v>committed</x:v>
      </x:c>
      <x:c r="O934" s="3" t="str">
        <x:v>fixed</x:v>
      </x:c>
      <x:c r="P934" s="32" t="n">
        <x:v>1250</x:v>
      </x:c>
      <x:c r="Q934" s="32" t="n">
        <x:v>0</x:v>
      </x:c>
      <x:c r="R934" s="24" t="n">
        <x:f>P934-Q934</x:f>
        <x:v>1250</x:v>
      </x:c>
      <x:c r="S934" s="18" t="n">
        <x:f>'D03_Accounts'!D60</x:f>
        <x:v>1</x:v>
      </x:c>
      <x:c r="T934" s="24" t="n">
        <x:f>R934*S934</x:f>
        <x:v>1250</x:v>
      </x:c>
      <x:c r="U934" s="25" t="str">
        <x:f>'D03_Mappings'!E49</x:f>
        <x:v>operating_expense</x:v>
      </x:c>
      <x:c r="V934" s="24" t="str">
        <x:f>IF(I934="",IF(U934="people","PAYROLL","UNMAPPED"),I934)</x:f>
        <x:v>V.INSURANCE</x:v>
      </x:c>
      <x:c r="W934" s="24" t="n">
        <x:f>IF(AND(G934="GL.CASH",L934="operating"),Q934,0)</x:f>
        <x:v>0</x:v>
      </x:c>
      <x:c r="X934" s="24" t="n">
        <x:f>IF(AND(G934="GL.CASH",L934="operating"),P934,0)</x:f>
        <x:v>0</x:v>
      </x:c>
      <x:c r="Y934" s="24" t="n">
        <x:f>IF(AND(G934="GL.CASH",L934="investing"),Q934-P934,0)</x:f>
        <x:v>0</x:v>
      </x:c>
      <x:c r="Z934" s="24" t="n">
        <x:f>IF(AND(G934="GL.CASH",L934="financing"),P934,0)</x:f>
        <x:v>0</x:v>
      </x:c>
      <x:c r="AA934" s="24" t="n">
        <x:f>IF(AND(G934="GL.CASH",L934="financing"),Q934,0)</x:f>
        <x:v>0</x:v>
      </x:c>
    </x:row>
    <x:row r="935" ht="25" customHeight="1">
      <x:c r="A935" s="3" t="str">
        <x:v>ACT/INSURANCE-M06/2</x:v>
      </x:c>
      <x:c r="B935" s="3" t="str">
        <x:v>INSURANCE-M06</x:v>
      </x:c>
      <x:c r="C935" s="16" t="n">
        <x:v>6</x:v>
      </x:c>
      <x:c r="D935" s="30" t="n">
        <x:v>46558</x:v>
      </x:c>
      <x:c r="E935" s="30" t="n">
        <x:v>46539</x:v>
      </x:c>
      <x:c r="F935" s="30"/>
      <x:c r="G935" s="3" t="str">
        <x:v>GL.AP.SUPPLIER</x:v>
      </x:c>
      <x:c r="H935" s="3" t="str">
        <x:v>CORP</x:v>
      </x:c>
      <x:c r="I935" s="3" t="str">
        <x:v>V.INSURANCE</x:v>
      </x:c>
      <x:c r="J935" s="3" t="str">
        <x:v>MAP.ACTUAL.COST.OPX.INS_PRE.V.INSURANCE.CORP</x:v>
      </x:c>
      <x:c r="K935" s="3" t="str">
        <x:v>OPX.INS_PRE</x:v>
      </x:c>
      <x:c r="L935" s="3" t="str">
        <x:v>operating</x:v>
      </x:c>
      <x:c r="M935" s="3" t="str">
        <x:v>not_applicable</x:v>
      </x:c>
      <x:c r="N935" s="3" t="str">
        <x:v>not_applicable</x:v>
      </x:c>
      <x:c r="O935" s="3" t="str">
        <x:v>not_applicable</x:v>
      </x:c>
      <x:c r="P935" s="32" t="n">
        <x:v>0</x:v>
      </x:c>
      <x:c r="Q935" s="32" t="n">
        <x:v>1250</x:v>
      </x:c>
      <x:c r="R935" s="24" t="n">
        <x:f>P935-Q935</x:f>
        <x:v>-1250</x:v>
      </x:c>
      <x:c r="S935" s="18" t="n">
        <x:f>'D03_Accounts'!D23</x:f>
        <x:v>0</x:v>
      </x:c>
      <x:c r="T935" s="24" t="n">
        <x:f>R935*S935</x:f>
        <x:v>0</x:v>
      </x:c>
      <x:c r="U935" s="25" t="str">
        <x:f>'D03_Mappings'!E50</x:f>
        <x:v>ap</x:v>
      </x:c>
      <x:c r="V935" s="24" t="str">
        <x:f>IF(I935="",IF(U935="people","PAYROLL","UNMAPPED"),I935)</x:f>
        <x:v>V.INSURANCE</x:v>
      </x:c>
      <x:c r="W935" s="24" t="n">
        <x:f>IF(AND(G935="GL.CASH",L935="operating"),Q935,0)</x:f>
        <x:v>0</x:v>
      </x:c>
      <x:c r="X935" s="24" t="n">
        <x:f>IF(AND(G935="GL.CASH",L935="operating"),P935,0)</x:f>
        <x:v>0</x:v>
      </x:c>
      <x:c r="Y935" s="24" t="n">
        <x:f>IF(AND(G935="GL.CASH",L935="investing"),Q935-P935,0)</x:f>
        <x:v>0</x:v>
      </x:c>
      <x:c r="Z935" s="24" t="n">
        <x:f>IF(AND(G935="GL.CASH",L935="financing"),P935,0)</x:f>
        <x:v>0</x:v>
      </x:c>
      <x:c r="AA935" s="24" t="n">
        <x:f>IF(AND(G935="GL.CASH",L935="financing"),Q935,0)</x:f>
        <x:v>0</x:v>
      </x:c>
    </x:row>
    <x:row r="936" ht="25" customHeight="1">
      <x:c r="A936" s="3" t="str">
        <x:v>ACT/IT-P10/1</x:v>
      </x:c>
      <x:c r="B936" s="3" t="str">
        <x:v>IT-P10</x:v>
      </x:c>
      <x:c r="C936" s="16" t="n">
        <x:v>6</x:v>
      </x:c>
      <x:c r="D936" s="30" t="n">
        <x:v>46558</x:v>
      </x:c>
      <x:c r="E936" s="30" t="n">
        <x:v>46539</x:v>
      </x:c>
      <x:c r="F936" s="30"/>
      <x:c r="G936" s="3" t="str">
        <x:v>GL.ASSET.IT</x:v>
      </x:c>
      <x:c r="H936" s="3" t="str">
        <x:v>MKT</x:v>
      </x:c>
      <x:c r="I936" s="3" t="str">
        <x:v>V.EQUIPMENT</x:v>
      </x:c>
      <x:c r="J936" s="3" t="str">
        <x:v>MAP.ACTUAL.CAPEX.PPL.EQUIP.MKT.V.EQUIPMENT.MKT</x:v>
      </x:c>
      <x:c r="K936" s="3" t="str">
        <x:v>CAP.IT_ADDITIONS</x:v>
      </x:c>
      <x:c r="L936" s="3" t="str">
        <x:v>investing</x:v>
      </x:c>
      <x:c r="M936" s="3" t="str">
        <x:v>not_applicable</x:v>
      </x:c>
      <x:c r="N936" s="3" t="str">
        <x:v>not_applicable</x:v>
      </x:c>
      <x:c r="O936" s="3" t="str">
        <x:v>not_applicable</x:v>
      </x:c>
      <x:c r="P936" s="32" t="n">
        <x:v>2500</x:v>
      </x:c>
      <x:c r="Q936" s="32" t="n">
        <x:v>0</x:v>
      </x:c>
      <x:c r="R936" s="24" t="n">
        <x:f>P936-Q936</x:f>
        <x:v>2500</x:v>
      </x:c>
      <x:c r="S936" s="18" t="n">
        <x:f>'D03_Accounts'!D19</x:f>
        <x:v>0</x:v>
      </x:c>
      <x:c r="T936" s="24" t="n">
        <x:f>R936*S936</x:f>
        <x:v>0</x:v>
      </x:c>
      <x:c r="U936" s="25" t="str">
        <x:f>'D03_Mappings'!E30</x:f>
        <x:v>asset_gross</x:v>
      </x:c>
      <x:c r="V936" s="24" t="str">
        <x:f>IF(I936="",IF(U936="people","PAYROLL","UNMAPPED"),I936)</x:f>
        <x:v>V.EQUIPMENT</x:v>
      </x:c>
      <x:c r="W936" s="24" t="n">
        <x:f>IF(AND(G936="GL.CASH",L936="operating"),Q936,0)</x:f>
        <x:v>0</x:v>
      </x:c>
      <x:c r="X936" s="24" t="n">
        <x:f>IF(AND(G936="GL.CASH",L936="operating"),P936,0)</x:f>
        <x:v>0</x:v>
      </x:c>
      <x:c r="Y936" s="24" t="n">
        <x:f>IF(AND(G936="GL.CASH",L936="investing"),Q936-P936,0)</x:f>
        <x:v>0</x:v>
      </x:c>
      <x:c r="Z936" s="24" t="n">
        <x:f>IF(AND(G936="GL.CASH",L936="financing"),P936,0)</x:f>
        <x:v>0</x:v>
      </x:c>
      <x:c r="AA936" s="24" t="n">
        <x:f>IF(AND(G936="GL.CASH",L936="financing"),Q936,0)</x:f>
        <x:v>0</x:v>
      </x:c>
    </x:row>
    <x:row r="937" ht="25" customHeight="1">
      <x:c r="A937" s="3" t="str">
        <x:v>ACT/IT-P10/2</x:v>
      </x:c>
      <x:c r="B937" s="3" t="str">
        <x:v>IT-P10</x:v>
      </x:c>
      <x:c r="C937" s="16" t="n">
        <x:v>6</x:v>
      </x:c>
      <x:c r="D937" s="30" t="n">
        <x:v>46558</x:v>
      </x:c>
      <x:c r="E937" s="30" t="n">
        <x:v>46539</x:v>
      </x:c>
      <x:c r="F937" s="30"/>
      <x:c r="G937" s="3" t="str">
        <x:v>GL.VAT.DOM_ASSET</x:v>
      </x:c>
      <x:c r="H937" s="3" t="str">
        <x:v>MKT</x:v>
      </x:c>
      <x:c r="I937" s="3" t="str">
        <x:v>V.EQUIPMENT</x:v>
      </x:c>
      <x:c r="J937" s="3" t="str">
        <x:v>MAP.ACTUAL.CAPEX.PPL.EQUIP.MKT.V.EQUIPMENT.MKT</x:v>
      </x:c>
      <x:c r="K937" s="3" t="str">
        <x:v>CAP.IT_ADDITIONS</x:v>
      </x:c>
      <x:c r="L937" s="3" t="str">
        <x:v>investing</x:v>
      </x:c>
      <x:c r="M937" s="3" t="str">
        <x:v>not_applicable</x:v>
      </x:c>
      <x:c r="N937" s="3" t="str">
        <x:v>not_applicable</x:v>
      </x:c>
      <x:c r="O937" s="3" t="str">
        <x:v>not_applicable</x:v>
      </x:c>
      <x:c r="P937" s="32" t="n">
        <x:v>475</x:v>
      </x:c>
      <x:c r="Q937" s="32" t="n">
        <x:v>0</x:v>
      </x:c>
      <x:c r="R937" s="24" t="n">
        <x:f>P937-Q937</x:f>
        <x:v>475</x:v>
      </x:c>
      <x:c r="S937" s="18" t="n">
        <x:f>'D03_Accounts'!D15</x:f>
        <x:v>0</x:v>
      </x:c>
      <x:c r="T937" s="24" t="n">
        <x:f>R937*S937</x:f>
        <x:v>0</x:v>
      </x:c>
      <x:c r="U937" s="25" t="str">
        <x:f>'D03_Mappings'!E31</x:f>
        <x:v>tax_assets</x:v>
      </x:c>
      <x:c r="V937" s="24" t="str">
        <x:f>IF(I937="",IF(U937="people","PAYROLL","UNMAPPED"),I937)</x:f>
        <x:v>V.EQUIPMENT</x:v>
      </x:c>
      <x:c r="W937" s="24" t="n">
        <x:f>IF(AND(G937="GL.CASH",L937="operating"),Q937,0)</x:f>
        <x:v>0</x:v>
      </x:c>
      <x:c r="X937" s="24" t="n">
        <x:f>IF(AND(G937="GL.CASH",L937="operating"),P937,0)</x:f>
        <x:v>0</x:v>
      </x:c>
      <x:c r="Y937" s="24" t="n">
        <x:f>IF(AND(G937="GL.CASH",L937="investing"),Q937-P937,0)</x:f>
        <x:v>0</x:v>
      </x:c>
      <x:c r="Z937" s="24" t="n">
        <x:f>IF(AND(G937="GL.CASH",L937="financing"),P937,0)</x:f>
        <x:v>0</x:v>
      </x:c>
      <x:c r="AA937" s="24" t="n">
        <x:f>IF(AND(G937="GL.CASH",L937="financing"),Q937,0)</x:f>
        <x:v>0</x:v>
      </x:c>
    </x:row>
    <x:row r="938" ht="25" customHeight="1">
      <x:c r="A938" s="3" t="str">
        <x:v>ACT/IT-P10/3</x:v>
      </x:c>
      <x:c r="B938" s="3" t="str">
        <x:v>IT-P10</x:v>
      </x:c>
      <x:c r="C938" s="16" t="n">
        <x:v>6</x:v>
      </x:c>
      <x:c r="D938" s="30" t="n">
        <x:v>46558</x:v>
      </x:c>
      <x:c r="E938" s="30" t="n">
        <x:v>46539</x:v>
      </x:c>
      <x:c r="F938" s="30"/>
      <x:c r="G938" s="3" t="str">
        <x:v>GL.AP.CAPEX</x:v>
      </x:c>
      <x:c r="H938" s="3" t="str">
        <x:v>MKT</x:v>
      </x:c>
      <x:c r="I938" s="3" t="str">
        <x:v>V.EQUIPMENT</x:v>
      </x:c>
      <x:c r="J938" s="3" t="str">
        <x:v>MAP.ACTUAL.CAPEX.PPL.EQUIP.MKT.V.EQUIPMENT.MKT</x:v>
      </x:c>
      <x:c r="K938" s="3" t="str">
        <x:v>CAP.IT_ADDITIONS</x:v>
      </x:c>
      <x:c r="L938" s="3" t="str">
        <x:v>investing</x:v>
      </x:c>
      <x:c r="M938" s="3" t="str">
        <x:v>not_applicable</x:v>
      </x:c>
      <x:c r="N938" s="3" t="str">
        <x:v>not_applicable</x:v>
      </x:c>
      <x:c r="O938" s="3" t="str">
        <x:v>not_applicable</x:v>
      </x:c>
      <x:c r="P938" s="32" t="n">
        <x:v>0</x:v>
      </x:c>
      <x:c r="Q938" s="32" t="n">
        <x:v>2975</x:v>
      </x:c>
      <x:c r="R938" s="24" t="n">
        <x:f>P938-Q938</x:f>
        <x:v>-2975</x:v>
      </x:c>
      <x:c r="S938" s="18" t="n">
        <x:f>'D03_Accounts'!D24</x:f>
        <x:v>0</x:v>
      </x:c>
      <x:c r="T938" s="24" t="n">
        <x:f>R938*S938</x:f>
        <x:v>0</x:v>
      </x:c>
      <x:c r="U938" s="25" t="str">
        <x:f>'D03_Mappings'!E32</x:f>
        <x:v>ap</x:v>
      </x:c>
      <x:c r="V938" s="24" t="str">
        <x:f>IF(I938="",IF(U938="people","PAYROLL","UNMAPPED"),I938)</x:f>
        <x:v>V.EQUIPMENT</x:v>
      </x:c>
      <x:c r="W938" s="24" t="n">
        <x:f>IF(AND(G938="GL.CASH",L938="operating"),Q938,0)</x:f>
        <x:v>0</x:v>
      </x:c>
      <x:c r="X938" s="24" t="n">
        <x:f>IF(AND(G938="GL.CASH",L938="operating"),P938,0)</x:f>
        <x:v>0</x:v>
      </x:c>
      <x:c r="Y938" s="24" t="n">
        <x:f>IF(AND(G938="GL.CASH",L938="investing"),Q938-P938,0)</x:f>
        <x:v>0</x:v>
      </x:c>
      <x:c r="Z938" s="24" t="n">
        <x:f>IF(AND(G938="GL.CASH",L938="financing"),P938,0)</x:f>
        <x:v>0</x:v>
      </x:c>
      <x:c r="AA938" s="24" t="n">
        <x:f>IF(AND(G938="GL.CASH",L938="financing"),Q938,0)</x:f>
        <x:v>0</x:v>
      </x:c>
    </x:row>
    <x:row r="939" ht="25" customHeight="1">
      <x:c r="A939" s="3" t="str">
        <x:v>ACT/LEGAL-M06/1</x:v>
      </x:c>
      <x:c r="B939" s="3" t="str">
        <x:v>LEGAL-M06</x:v>
      </x:c>
      <x:c r="C939" s="16" t="n">
        <x:v>6</x:v>
      </x:c>
      <x:c r="D939" s="30" t="n">
        <x:v>46558</x:v>
      </x:c>
      <x:c r="E939" s="30" t="n">
        <x:v>46539</x:v>
      </x:c>
      <x:c r="F939" s="30"/>
      <x:c r="G939" s="3" t="str">
        <x:v>GL.OPEX.REG.LEGAL_APP</x:v>
      </x:c>
      <x:c r="H939" s="3" t="str">
        <x:v>COMP</x:v>
      </x:c>
      <x:c r="I939" s="3" t="str">
        <x:v>V.LEGAL</x:v>
      </x:c>
      <x:c r="J939" s="3" t="str">
        <x:v>MAP.ACTUAL.COST.REG.LEGAL_APP.V.LEGAL.COMP</x:v>
      </x:c>
      <x:c r="K939" s="3" t="str">
        <x:v>OPX.REG.LEGAL_APP</x:v>
      </x:c>
      <x:c r="L939" s="3" t="str">
        <x:v>operating</x:v>
      </x:c>
      <x:c r="M939" s="3" t="str">
        <x:v>one_off</x:v>
      </x:c>
      <x:c r="N939" s="3" t="str">
        <x:v>committed</x:v>
      </x:c>
      <x:c r="O939" s="3" t="str">
        <x:v>fixed</x:v>
      </x:c>
      <x:c r="P939" s="32" t="n">
        <x:v>10000</x:v>
      </x:c>
      <x:c r="Q939" s="32" t="n">
        <x:v>0</x:v>
      </x:c>
      <x:c r="R939" s="24" t="n">
        <x:f>P939-Q939</x:f>
        <x:v>10000</x:v>
      </x:c>
      <x:c r="S939" s="18" t="n">
        <x:f>'D03_Accounts'!D81</x:f>
        <x:v>1</x:v>
      </x:c>
      <x:c r="T939" s="24" t="n">
        <x:f>R939*S939</x:f>
        <x:v>10000</x:v>
      </x:c>
      <x:c r="U939" s="25" t="str">
        <x:f>'D03_Mappings'!E136</x:f>
        <x:v>operating_expense</x:v>
      </x:c>
      <x:c r="V939" s="24" t="str">
        <x:f>IF(I939="",IF(U939="people","PAYROLL","UNMAPPED"),I939)</x:f>
        <x:v>V.LEGAL</x:v>
      </x:c>
      <x:c r="W939" s="24" t="n">
        <x:f>IF(AND(G939="GL.CASH",L939="operating"),Q939,0)</x:f>
        <x:v>0</x:v>
      </x:c>
      <x:c r="X939" s="24" t="n">
        <x:f>IF(AND(G939="GL.CASH",L939="operating"),P939,0)</x:f>
        <x:v>0</x:v>
      </x:c>
      <x:c r="Y939" s="24" t="n">
        <x:f>IF(AND(G939="GL.CASH",L939="investing"),Q939-P939,0)</x:f>
        <x:v>0</x:v>
      </x:c>
      <x:c r="Z939" s="24" t="n">
        <x:f>IF(AND(G939="GL.CASH",L939="financing"),P939,0)</x:f>
        <x:v>0</x:v>
      </x:c>
      <x:c r="AA939" s="24" t="n">
        <x:f>IF(AND(G939="GL.CASH",L939="financing"),Q939,0)</x:f>
        <x:v>0</x:v>
      </x:c>
    </x:row>
    <x:row r="940" ht="25" customHeight="1">
      <x:c r="A940" s="3" t="str">
        <x:v>ACT/LEGAL-M06/2</x:v>
      </x:c>
      <x:c r="B940" s="3" t="str">
        <x:v>LEGAL-M06</x:v>
      </x:c>
      <x:c r="C940" s="16" t="n">
        <x:v>6</x:v>
      </x:c>
      <x:c r="D940" s="30" t="n">
        <x:v>46558</x:v>
      </x:c>
      <x:c r="E940" s="30" t="n">
        <x:v>46539</x:v>
      </x:c>
      <x:c r="F940" s="30"/>
      <x:c r="G940" s="3" t="str">
        <x:v>GL.VAT.DOM_ASSET</x:v>
      </x:c>
      <x:c r="H940" s="3" t="str">
        <x:v>COMP</x:v>
      </x:c>
      <x:c r="I940" s="3" t="str">
        <x:v>V.LEGAL</x:v>
      </x:c>
      <x:c r="J940" s="3" t="str">
        <x:v>MAP.ACTUAL.COST.REG.LEGAL_APP.V.LEGAL.COMP</x:v>
      </x:c>
      <x:c r="K940" s="3" t="str">
        <x:v>OPX.REG.LEGAL_APP</x:v>
      </x:c>
      <x:c r="L940" s="3" t="str">
        <x:v>operating</x:v>
      </x:c>
      <x:c r="M940" s="3" t="str">
        <x:v>not_applicable</x:v>
      </x:c>
      <x:c r="N940" s="3" t="str">
        <x:v>not_applicable</x:v>
      </x:c>
      <x:c r="O940" s="3" t="str">
        <x:v>not_applicable</x:v>
      </x:c>
      <x:c r="P940" s="32" t="n">
        <x:v>1900</x:v>
      </x:c>
      <x:c r="Q940" s="32" t="n">
        <x:v>0</x:v>
      </x:c>
      <x:c r="R940" s="24" t="n">
        <x:f>P940-Q940</x:f>
        <x:v>1900</x:v>
      </x:c>
      <x:c r="S940" s="18" t="n">
        <x:f>'D03_Accounts'!D15</x:f>
        <x:v>0</x:v>
      </x:c>
      <x:c r="T940" s="24" t="n">
        <x:f>R940*S940</x:f>
        <x:v>0</x:v>
      </x:c>
      <x:c r="U940" s="25" t="str">
        <x:f>'D03_Mappings'!E137</x:f>
        <x:v>tax_assets</x:v>
      </x:c>
      <x:c r="V940" s="24" t="str">
        <x:f>IF(I940="",IF(U940="people","PAYROLL","UNMAPPED"),I940)</x:f>
        <x:v>V.LEGAL</x:v>
      </x:c>
      <x:c r="W940" s="24" t="n">
        <x:f>IF(AND(G940="GL.CASH",L940="operating"),Q940,0)</x:f>
        <x:v>0</x:v>
      </x:c>
      <x:c r="X940" s="24" t="n">
        <x:f>IF(AND(G940="GL.CASH",L940="operating"),P940,0)</x:f>
        <x:v>0</x:v>
      </x:c>
      <x:c r="Y940" s="24" t="n">
        <x:f>IF(AND(G940="GL.CASH",L940="investing"),Q940-P940,0)</x:f>
        <x:v>0</x:v>
      </x:c>
      <x:c r="Z940" s="24" t="n">
        <x:f>IF(AND(G940="GL.CASH",L940="financing"),P940,0)</x:f>
        <x:v>0</x:v>
      </x:c>
      <x:c r="AA940" s="24" t="n">
        <x:f>IF(AND(G940="GL.CASH",L940="financing"),Q940,0)</x:f>
        <x:v>0</x:v>
      </x:c>
    </x:row>
    <x:row r="941" ht="25" customHeight="1">
      <x:c r="A941" s="3" t="str">
        <x:v>ACT/LEGAL-M06/3</x:v>
      </x:c>
      <x:c r="B941" s="3" t="str">
        <x:v>LEGAL-M06</x:v>
      </x:c>
      <x:c r="C941" s="16" t="n">
        <x:v>6</x:v>
      </x:c>
      <x:c r="D941" s="30" t="n">
        <x:v>46558</x:v>
      </x:c>
      <x:c r="E941" s="30" t="n">
        <x:v>46539</x:v>
      </x:c>
      <x:c r="F941" s="30"/>
      <x:c r="G941" s="3" t="str">
        <x:v>GL.AP.SUPPLIER</x:v>
      </x:c>
      <x:c r="H941" s="3" t="str">
        <x:v>COMP</x:v>
      </x:c>
      <x:c r="I941" s="3" t="str">
        <x:v>V.LEGAL</x:v>
      </x:c>
      <x:c r="J941" s="3" t="str">
        <x:v>MAP.ACTUAL.COST.REG.LEGAL_APP.V.LEGAL.COMP</x:v>
      </x:c>
      <x:c r="K941" s="3" t="str">
        <x:v>OPX.REG.LEGAL_APP</x:v>
      </x:c>
      <x:c r="L941" s="3" t="str">
        <x:v>operating</x:v>
      </x:c>
      <x:c r="M941" s="3" t="str">
        <x:v>not_applicable</x:v>
      </x:c>
      <x:c r="N941" s="3" t="str">
        <x:v>not_applicable</x:v>
      </x:c>
      <x:c r="O941" s="3" t="str">
        <x:v>not_applicable</x:v>
      </x:c>
      <x:c r="P941" s="32" t="n">
        <x:v>0</x:v>
      </x:c>
      <x:c r="Q941" s="32" t="n">
        <x:v>11900</x:v>
      </x:c>
      <x:c r="R941" s="24" t="n">
        <x:f>P941-Q941</x:f>
        <x:v>-11900</x:v>
      </x:c>
      <x:c r="S941" s="18" t="n">
        <x:f>'D03_Accounts'!D23</x:f>
        <x:v>0</x:v>
      </x:c>
      <x:c r="T941" s="24" t="n">
        <x:f>R941*S941</x:f>
        <x:v>0</x:v>
      </x:c>
      <x:c r="U941" s="25" t="str">
        <x:f>'D03_Mappings'!E138</x:f>
        <x:v>ap</x:v>
      </x:c>
      <x:c r="V941" s="24" t="str">
        <x:f>IF(I941="",IF(U941="people","PAYROLL","UNMAPPED"),I941)</x:f>
        <x:v>V.LEGAL</x:v>
      </x:c>
      <x:c r="W941" s="24" t="n">
        <x:f>IF(AND(G941="GL.CASH",L941="operating"),Q941,0)</x:f>
        <x:v>0</x:v>
      </x:c>
      <x:c r="X941" s="24" t="n">
        <x:f>IF(AND(G941="GL.CASH",L941="operating"),P941,0)</x:f>
        <x:v>0</x:v>
      </x:c>
      <x:c r="Y941" s="24" t="n">
        <x:f>IF(AND(G941="GL.CASH",L941="investing"),Q941-P941,0)</x:f>
        <x:v>0</x:v>
      </x:c>
      <x:c r="Z941" s="24" t="n">
        <x:f>IF(AND(G941="GL.CASH",L941="financing"),P941,0)</x:f>
        <x:v>0</x:v>
      </x:c>
      <x:c r="AA941" s="24" t="n">
        <x:f>IF(AND(G941="GL.CASH",L941="financing"),Q941,0)</x:f>
        <x:v>0</x:v>
      </x:c>
    </x:row>
    <x:row r="942" ht="25" customHeight="1">
      <x:c r="A942" s="3" t="str">
        <x:v>ACT/OFFICE-M06/1</x:v>
      </x:c>
      <x:c r="B942" s="3" t="str">
        <x:v>OFFICE-M06</x:v>
      </x:c>
      <x:c r="C942" s="16" t="n">
        <x:v>6</x:v>
      </x:c>
      <x:c r="D942" s="30" t="n">
        <x:v>46558</x:v>
      </x:c>
      <x:c r="E942" s="30" t="n">
        <x:v>46539</x:v>
      </x:c>
      <x:c r="F942" s="30"/>
      <x:c r="G942" s="3" t="str">
        <x:v>GL.OPEX.OPX.MISC</x:v>
      </x:c>
      <x:c r="H942" s="3" t="str">
        <x:v>CORP</x:v>
      </x:c>
      <x:c r="I942" s="3" t="str">
        <x:v>V.OFFICE</x:v>
      </x:c>
      <x:c r="J942" s="3" t="str">
        <x:v>MAP.ACTUAL.COST.OPX.MISC.V.OFFICE.CORP</x:v>
      </x:c>
      <x:c r="K942" s="3" t="str">
        <x:v>OPX.MISC</x:v>
      </x:c>
      <x:c r="L942" s="3" t="str">
        <x:v>operating</x:v>
      </x:c>
      <x:c r="M942" s="3" t="str">
        <x:v>recurring</x:v>
      </x:c>
      <x:c r="N942" s="3" t="str">
        <x:v>discretionary</x:v>
      </x:c>
      <x:c r="O942" s="3" t="str">
        <x:v>fixed</x:v>
      </x:c>
      <x:c r="P942" s="32" t="n">
        <x:v>3507.62</x:v>
      </x:c>
      <x:c r="Q942" s="32" t="n">
        <x:v>0</x:v>
      </x:c>
      <x:c r="R942" s="24" t="n">
        <x:f>P942-Q942</x:f>
        <x:v>3507.62</x:v>
      </x:c>
      <x:c r="S942" s="18" t="n">
        <x:f>'D03_Accounts'!D63</x:f>
        <x:v>1</x:v>
      </x:c>
      <x:c r="T942" s="24" t="n">
        <x:f>R942*S942</x:f>
        <x:v>3507.62</x:v>
      </x:c>
      <x:c r="U942" s="25" t="str">
        <x:f>'D03_Mappings'!E51</x:f>
        <x:v>operating_expense</x:v>
      </x:c>
      <x:c r="V942" s="24" t="str">
        <x:f>IF(I942="",IF(U942="people","PAYROLL","UNMAPPED"),I942)</x:f>
        <x:v>V.OFFICE</x:v>
      </x:c>
      <x:c r="W942" s="24" t="n">
        <x:f>IF(AND(G942="GL.CASH",L942="operating"),Q942,0)</x:f>
        <x:v>0</x:v>
      </x:c>
      <x:c r="X942" s="24" t="n">
        <x:f>IF(AND(G942="GL.CASH",L942="operating"),P942,0)</x:f>
        <x:v>0</x:v>
      </x:c>
      <x:c r="Y942" s="24" t="n">
        <x:f>IF(AND(G942="GL.CASH",L942="investing"),Q942-P942,0)</x:f>
        <x:v>0</x:v>
      </x:c>
      <x:c r="Z942" s="24" t="n">
        <x:f>IF(AND(G942="GL.CASH",L942="financing"),P942,0)</x:f>
        <x:v>0</x:v>
      </x:c>
      <x:c r="AA942" s="24" t="n">
        <x:f>IF(AND(G942="GL.CASH",L942="financing"),Q942,0)</x:f>
        <x:v>0</x:v>
      </x:c>
    </x:row>
    <x:row r="943" ht="25" customHeight="1">
      <x:c r="A943" s="3" t="str">
        <x:v>ACT/OFFICE-M06/2</x:v>
      </x:c>
      <x:c r="B943" s="3" t="str">
        <x:v>OFFICE-M06</x:v>
      </x:c>
      <x:c r="C943" s="16" t="n">
        <x:v>6</x:v>
      </x:c>
      <x:c r="D943" s="30" t="n">
        <x:v>46558</x:v>
      </x:c>
      <x:c r="E943" s="30" t="n">
        <x:v>46539</x:v>
      </x:c>
      <x:c r="F943" s="30"/>
      <x:c r="G943" s="3" t="str">
        <x:v>GL.VAT.DOM_ASSET</x:v>
      </x:c>
      <x:c r="H943" s="3" t="str">
        <x:v>CORP</x:v>
      </x:c>
      <x:c r="I943" s="3" t="str">
        <x:v>V.OFFICE</x:v>
      </x:c>
      <x:c r="J943" s="3" t="str">
        <x:v>MAP.ACTUAL.COST.OPX.MISC.V.OFFICE.CORP</x:v>
      </x:c>
      <x:c r="K943" s="3" t="str">
        <x:v>OPX.MISC</x:v>
      </x:c>
      <x:c r="L943" s="3" t="str">
        <x:v>operating</x:v>
      </x:c>
      <x:c r="M943" s="3" t="str">
        <x:v>not_applicable</x:v>
      </x:c>
      <x:c r="N943" s="3" t="str">
        <x:v>not_applicable</x:v>
      </x:c>
      <x:c r="O943" s="3" t="str">
        <x:v>not_applicable</x:v>
      </x:c>
      <x:c r="P943" s="32" t="n">
        <x:v>666.45</x:v>
      </x:c>
      <x:c r="Q943" s="32" t="n">
        <x:v>0</x:v>
      </x:c>
      <x:c r="R943" s="24" t="n">
        <x:f>P943-Q943</x:f>
        <x:v>666.45</x:v>
      </x:c>
      <x:c r="S943" s="18" t="n">
        <x:f>'D03_Accounts'!D15</x:f>
        <x:v>0</x:v>
      </x:c>
      <x:c r="T943" s="24" t="n">
        <x:f>R943*S943</x:f>
        <x:v>0</x:v>
      </x:c>
      <x:c r="U943" s="25" t="str">
        <x:f>'D03_Mappings'!E52</x:f>
        <x:v>tax_assets</x:v>
      </x:c>
      <x:c r="V943" s="24" t="str">
        <x:f>IF(I943="",IF(U943="people","PAYROLL","UNMAPPED"),I943)</x:f>
        <x:v>V.OFFICE</x:v>
      </x:c>
      <x:c r="W943" s="24" t="n">
        <x:f>IF(AND(G943="GL.CASH",L943="operating"),Q943,0)</x:f>
        <x:v>0</x:v>
      </x:c>
      <x:c r="X943" s="24" t="n">
        <x:f>IF(AND(G943="GL.CASH",L943="operating"),P943,0)</x:f>
        <x:v>0</x:v>
      </x:c>
      <x:c r="Y943" s="24" t="n">
        <x:f>IF(AND(G943="GL.CASH",L943="investing"),Q943-P943,0)</x:f>
        <x:v>0</x:v>
      </x:c>
      <x:c r="Z943" s="24" t="n">
        <x:f>IF(AND(G943="GL.CASH",L943="financing"),P943,0)</x:f>
        <x:v>0</x:v>
      </x:c>
      <x:c r="AA943" s="24" t="n">
        <x:f>IF(AND(G943="GL.CASH",L943="financing"),Q943,0)</x:f>
        <x:v>0</x:v>
      </x:c>
    </x:row>
    <x:row r="944" ht="25" customHeight="1">
      <x:c r="A944" s="3" t="str">
        <x:v>ACT/OFFICE-M06/3</x:v>
      </x:c>
      <x:c r="B944" s="3" t="str">
        <x:v>OFFICE-M06</x:v>
      </x:c>
      <x:c r="C944" s="16" t="n">
        <x:v>6</x:v>
      </x:c>
      <x:c r="D944" s="30" t="n">
        <x:v>46558</x:v>
      </x:c>
      <x:c r="E944" s="30" t="n">
        <x:v>46539</x:v>
      </x:c>
      <x:c r="F944" s="30"/>
      <x:c r="G944" s="3" t="str">
        <x:v>GL.AP.SUPPLIER</x:v>
      </x:c>
      <x:c r="H944" s="3" t="str">
        <x:v>CORP</x:v>
      </x:c>
      <x:c r="I944" s="3" t="str">
        <x:v>V.OFFICE</x:v>
      </x:c>
      <x:c r="J944" s="3" t="str">
        <x:v>MAP.ACTUAL.COST.OPX.MISC.V.OFFICE.CORP</x:v>
      </x:c>
      <x:c r="K944" s="3" t="str">
        <x:v>OPX.MISC</x:v>
      </x:c>
      <x:c r="L944" s="3" t="str">
        <x:v>operating</x:v>
      </x:c>
      <x:c r="M944" s="3" t="str">
        <x:v>not_applicable</x:v>
      </x:c>
      <x:c r="N944" s="3" t="str">
        <x:v>not_applicable</x:v>
      </x:c>
      <x:c r="O944" s="3" t="str">
        <x:v>not_applicable</x:v>
      </x:c>
      <x:c r="P944" s="32" t="n">
        <x:v>0</x:v>
      </x:c>
      <x:c r="Q944" s="32" t="n">
        <x:v>4174.07</x:v>
      </x:c>
      <x:c r="R944" s="24" t="n">
        <x:f>P944-Q944</x:f>
        <x:v>-4174.07</x:v>
      </x:c>
      <x:c r="S944" s="18" t="n">
        <x:f>'D03_Accounts'!D23</x:f>
        <x:v>0</x:v>
      </x:c>
      <x:c r="T944" s="24" t="n">
        <x:f>R944*S944</x:f>
        <x:v>0</x:v>
      </x:c>
      <x:c r="U944" s="25" t="str">
        <x:f>'D03_Mappings'!E53</x:f>
        <x:v>ap</x:v>
      </x:c>
      <x:c r="V944" s="24" t="str">
        <x:f>IF(I944="",IF(U944="people","PAYROLL","UNMAPPED"),I944)</x:f>
        <x:v>V.OFFICE</x:v>
      </x:c>
      <x:c r="W944" s="24" t="n">
        <x:f>IF(AND(G944="GL.CASH",L944="operating"),Q944,0)</x:f>
        <x:v>0</x:v>
      </x:c>
      <x:c r="X944" s="24" t="n">
        <x:f>IF(AND(G944="GL.CASH",L944="operating"),P944,0)</x:f>
        <x:v>0</x:v>
      </x:c>
      <x:c r="Y944" s="24" t="n">
        <x:f>IF(AND(G944="GL.CASH",L944="investing"),Q944-P944,0)</x:f>
        <x:v>0</x:v>
      </x:c>
      <x:c r="Z944" s="24" t="n">
        <x:f>IF(AND(G944="GL.CASH",L944="financing"),P944,0)</x:f>
        <x:v>0</x:v>
      </x:c>
      <x:c r="AA944" s="24" t="n">
        <x:f>IF(AND(G944="GL.CASH",L944="financing"),Q944,0)</x:f>
        <x:v>0</x:v>
      </x:c>
    </x:row>
    <x:row r="945" ht="25" customHeight="1">
      <x:c r="A945" s="3" t="str">
        <x:v>ACT/PAYADMIN-M06/1</x:v>
      </x:c>
      <x:c r="B945" s="3" t="str">
        <x:v>PAYADMIN-M06</x:v>
      </x:c>
      <x:c r="C945" s="16" t="n">
        <x:v>6</x:v>
      </x:c>
      <x:c r="D945" s="30" t="n">
        <x:v>46558</x:v>
      </x:c>
      <x:c r="E945" s="30" t="n">
        <x:v>46539</x:v>
      </x:c>
      <x:c r="F945" s="30"/>
      <x:c r="G945" s="3" t="str">
        <x:v>GL.OPEX.OPX.PAYROLL</x:v>
      </x:c>
      <x:c r="H945" s="3" t="str">
        <x:v>FIN</x:v>
      </x:c>
      <x:c r="I945" s="3" t="str">
        <x:v>V.ACCOUNTS</x:v>
      </x:c>
      <x:c r="J945" s="3" t="str">
        <x:v>MAP.ACTUAL.COST.OPX.PAYROLL.V.ACCOUNTS.FIN</x:v>
      </x:c>
      <x:c r="K945" s="3" t="str">
        <x:v>OPX.PAYROLL</x:v>
      </x:c>
      <x:c r="L945" s="3" t="str">
        <x:v>operating</x:v>
      </x:c>
      <x:c r="M945" s="3" t="str">
        <x:v>recurring</x:v>
      </x:c>
      <x:c r="N945" s="3" t="str">
        <x:v>committed</x:v>
      </x:c>
      <x:c r="O945" s="3" t="str">
        <x:v>fixed</x:v>
      </x:c>
      <x:c r="P945" s="32" t="n">
        <x:v>225</x:v>
      </x:c>
      <x:c r="Q945" s="32" t="n">
        <x:v>0</x:v>
      </x:c>
      <x:c r="R945" s="24" t="n">
        <x:f>P945-Q945</x:f>
        <x:v>225</x:v>
      </x:c>
      <x:c r="S945" s="18" t="n">
        <x:f>'D03_Accounts'!D55</x:f>
        <x:v>1</x:v>
      </x:c>
      <x:c r="T945" s="24" t="n">
        <x:f>R945*S945</x:f>
        <x:v>225</x:v>
      </x:c>
      <x:c r="U945" s="25" t="str">
        <x:f>'D03_Mappings'!E54</x:f>
        <x:v>operating_expense</x:v>
      </x:c>
      <x:c r="V945" s="24" t="str">
        <x:f>IF(I945="",IF(U945="people","PAYROLL","UNMAPPED"),I945)</x:f>
        <x:v>V.ACCOUNTS</x:v>
      </x:c>
      <x:c r="W945" s="24" t="n">
        <x:f>IF(AND(G945="GL.CASH",L945="operating"),Q945,0)</x:f>
        <x:v>0</x:v>
      </x:c>
      <x:c r="X945" s="24" t="n">
        <x:f>IF(AND(G945="GL.CASH",L945="operating"),P945,0)</x:f>
        <x:v>0</x:v>
      </x:c>
      <x:c r="Y945" s="24" t="n">
        <x:f>IF(AND(G945="GL.CASH",L945="investing"),Q945-P945,0)</x:f>
        <x:v>0</x:v>
      </x:c>
      <x:c r="Z945" s="24" t="n">
        <x:f>IF(AND(G945="GL.CASH",L945="financing"),P945,0)</x:f>
        <x:v>0</x:v>
      </x:c>
      <x:c r="AA945" s="24" t="n">
        <x:f>IF(AND(G945="GL.CASH",L945="financing"),Q945,0)</x:f>
        <x:v>0</x:v>
      </x:c>
    </x:row>
    <x:row r="946" ht="25" customHeight="1">
      <x:c r="A946" s="3" t="str">
        <x:v>ACT/PAYADMIN-M06/2</x:v>
      </x:c>
      <x:c r="B946" s="3" t="str">
        <x:v>PAYADMIN-M06</x:v>
      </x:c>
      <x:c r="C946" s="16" t="n">
        <x:v>6</x:v>
      </x:c>
      <x:c r="D946" s="30" t="n">
        <x:v>46558</x:v>
      </x:c>
      <x:c r="E946" s="30" t="n">
        <x:v>46539</x:v>
      </x:c>
      <x:c r="F946" s="30"/>
      <x:c r="G946" s="3" t="str">
        <x:v>GL.VAT.DOM_ASSET</x:v>
      </x:c>
      <x:c r="H946" s="3" t="str">
        <x:v>FIN</x:v>
      </x:c>
      <x:c r="I946" s="3" t="str">
        <x:v>V.ACCOUNTS</x:v>
      </x:c>
      <x:c r="J946" s="3" t="str">
        <x:v>MAP.ACTUAL.COST.OPX.PAYROLL.V.ACCOUNTS.FIN</x:v>
      </x:c>
      <x:c r="K946" s="3" t="str">
        <x:v>OPX.PAYROLL</x:v>
      </x:c>
      <x:c r="L946" s="3" t="str">
        <x:v>operating</x:v>
      </x:c>
      <x:c r="M946" s="3" t="str">
        <x:v>not_applicable</x:v>
      </x:c>
      <x:c r="N946" s="3" t="str">
        <x:v>not_applicable</x:v>
      </x:c>
      <x:c r="O946" s="3" t="str">
        <x:v>not_applicable</x:v>
      </x:c>
      <x:c r="P946" s="32" t="n">
        <x:v>42.75</x:v>
      </x:c>
      <x:c r="Q946" s="32" t="n">
        <x:v>0</x:v>
      </x:c>
      <x:c r="R946" s="24" t="n">
        <x:f>P946-Q946</x:f>
        <x:v>42.75</x:v>
      </x:c>
      <x:c r="S946" s="18" t="n">
        <x:f>'D03_Accounts'!D15</x:f>
        <x:v>0</x:v>
      </x:c>
      <x:c r="T946" s="24" t="n">
        <x:f>R946*S946</x:f>
        <x:v>0</x:v>
      </x:c>
      <x:c r="U946" s="25" t="str">
        <x:f>'D03_Mappings'!E55</x:f>
        <x:v>tax_assets</x:v>
      </x:c>
      <x:c r="V946" s="24" t="str">
        <x:f>IF(I946="",IF(U946="people","PAYROLL","UNMAPPED"),I946)</x:f>
        <x:v>V.ACCOUNTS</x:v>
      </x:c>
      <x:c r="W946" s="24" t="n">
        <x:f>IF(AND(G946="GL.CASH",L946="operating"),Q946,0)</x:f>
        <x:v>0</x:v>
      </x:c>
      <x:c r="X946" s="24" t="n">
        <x:f>IF(AND(G946="GL.CASH",L946="operating"),P946,0)</x:f>
        <x:v>0</x:v>
      </x:c>
      <x:c r="Y946" s="24" t="n">
        <x:f>IF(AND(G946="GL.CASH",L946="investing"),Q946-P946,0)</x:f>
        <x:v>0</x:v>
      </x:c>
      <x:c r="Z946" s="24" t="n">
        <x:f>IF(AND(G946="GL.CASH",L946="financing"),P946,0)</x:f>
        <x:v>0</x:v>
      </x:c>
      <x:c r="AA946" s="24" t="n">
        <x:f>IF(AND(G946="GL.CASH",L946="financing"),Q946,0)</x:f>
        <x:v>0</x:v>
      </x:c>
    </x:row>
    <x:row r="947" ht="25" customHeight="1">
      <x:c r="A947" s="3" t="str">
        <x:v>ACT/PAYADMIN-M06/3</x:v>
      </x:c>
      <x:c r="B947" s="3" t="str">
        <x:v>PAYADMIN-M06</x:v>
      </x:c>
      <x:c r="C947" s="16" t="n">
        <x:v>6</x:v>
      </x:c>
      <x:c r="D947" s="30" t="n">
        <x:v>46558</x:v>
      </x:c>
      <x:c r="E947" s="30" t="n">
        <x:v>46539</x:v>
      </x:c>
      <x:c r="F947" s="30"/>
      <x:c r="G947" s="3" t="str">
        <x:v>GL.AP.SUPPLIER</x:v>
      </x:c>
      <x:c r="H947" s="3" t="str">
        <x:v>FIN</x:v>
      </x:c>
      <x:c r="I947" s="3" t="str">
        <x:v>V.ACCOUNTS</x:v>
      </x:c>
      <x:c r="J947" s="3" t="str">
        <x:v>MAP.ACTUAL.COST.OPX.PAYROLL.V.ACCOUNTS.FIN</x:v>
      </x:c>
      <x:c r="K947" s="3" t="str">
        <x:v>OPX.PAYROLL</x:v>
      </x:c>
      <x:c r="L947" s="3" t="str">
        <x:v>operating</x:v>
      </x:c>
      <x:c r="M947" s="3" t="str">
        <x:v>not_applicable</x:v>
      </x:c>
      <x:c r="N947" s="3" t="str">
        <x:v>not_applicable</x:v>
      </x:c>
      <x:c r="O947" s="3" t="str">
        <x:v>not_applicable</x:v>
      </x:c>
      <x:c r="P947" s="32" t="n">
        <x:v>0</x:v>
      </x:c>
      <x:c r="Q947" s="32" t="n">
        <x:v>267.75</x:v>
      </x:c>
      <x:c r="R947" s="24" t="n">
        <x:f>P947-Q947</x:f>
        <x:v>-267.75</x:v>
      </x:c>
      <x:c r="S947" s="18" t="n">
        <x:f>'D03_Accounts'!D23</x:f>
        <x:v>0</x:v>
      </x:c>
      <x:c r="T947" s="24" t="n">
        <x:f>R947*S947</x:f>
        <x:v>0</x:v>
      </x:c>
      <x:c r="U947" s="25" t="str">
        <x:f>'D03_Mappings'!E56</x:f>
        <x:v>ap</x:v>
      </x:c>
      <x:c r="V947" s="24" t="str">
        <x:f>IF(I947="",IF(U947="people","PAYROLL","UNMAPPED"),I947)</x:f>
        <x:v>V.ACCOUNTS</x:v>
      </x:c>
      <x:c r="W947" s="24" t="n">
        <x:f>IF(AND(G947="GL.CASH",L947="operating"),Q947,0)</x:f>
        <x:v>0</x:v>
      </x:c>
      <x:c r="X947" s="24" t="n">
        <x:f>IF(AND(G947="GL.CASH",L947="operating"),P947,0)</x:f>
        <x:v>0</x:v>
      </x:c>
      <x:c r="Y947" s="24" t="n">
        <x:f>IF(AND(G947="GL.CASH",L947="investing"),Q947-P947,0)</x:f>
        <x:v>0</x:v>
      </x:c>
      <x:c r="Z947" s="24" t="n">
        <x:f>IF(AND(G947="GL.CASH",L947="financing"),P947,0)</x:f>
        <x:v>0</x:v>
      </x:c>
      <x:c r="AA947" s="24" t="n">
        <x:f>IF(AND(G947="GL.CASH",L947="financing"),Q947,0)</x:f>
        <x:v>0</x:v>
      </x:c>
    </x:row>
    <x:row r="948" ht="25" customHeight="1">
      <x:c r="A948" s="3" t="str">
        <x:v>ACT/SW-M06-P01/1</x:v>
      </x:c>
      <x:c r="B948" s="3" t="str">
        <x:v>SW-M06-P01</x:v>
      </x:c>
      <x:c r="C948" s="16" t="n">
        <x:v>6</x:v>
      </x:c>
      <x:c r="D948" s="30" t="n">
        <x:v>46558</x:v>
      </x:c>
      <x:c r="E948" s="30" t="n">
        <x:v>46539</x:v>
      </x:c>
      <x:c r="F948" s="30"/>
      <x:c r="G948" s="3" t="str">
        <x:v>GL.OPEX.PPL.SW</x:v>
      </x:c>
      <x:c r="H948" s="3" t="str">
        <x:v>MGMT</x:v>
      </x:c>
      <x:c r="I948" s="3" t="str">
        <x:v>V.SOFTWARE</x:v>
      </x:c>
      <x:c r="J948" s="3" t="str">
        <x:v>MAP.ACTUAL.COST.RC.PPL.SW.MGMT.V.SOFTWARE.MGMT</x:v>
      </x:c>
      <x:c r="K948" s="3" t="str">
        <x:v>OPX.SOFTWARE</x:v>
      </x:c>
      <x:c r="L948" s="3" t="str">
        <x:v>operating</x:v>
      </x:c>
      <x:c r="M948" s="3" t="str">
        <x:v>recurring</x:v>
      </x:c>
      <x:c r="N948" s="3" t="str">
        <x:v>committed</x:v>
      </x:c>
      <x:c r="O948" s="3" t="str">
        <x:v>fixed</x:v>
      </x:c>
      <x:c r="P948" s="32" t="n">
        <x:v>450</x:v>
      </x:c>
      <x:c r="Q948" s="32" t="n">
        <x:v>0</x:v>
      </x:c>
      <x:c r="R948" s="24" t="n">
        <x:f>P948-Q948</x:f>
        <x:v>450</x:v>
      </x:c>
      <x:c r="S948" s="18" t="n">
        <x:f>'D03_Accounts'!D66</x:f>
        <x:v>1</x:v>
      </x:c>
      <x:c r="T948" s="24" t="n">
        <x:f>R948*S948</x:f>
        <x:v>450</x:v>
      </x:c>
      <x:c r="U948" s="25" t="str">
        <x:f>'D03_Mappings'!E121</x:f>
        <x:v>operating_expense</x:v>
      </x:c>
      <x:c r="V948" s="24" t="str">
        <x:f>IF(I948="",IF(U948="people","PAYROLL","UNMAPPED"),I948)</x:f>
        <x:v>V.SOFTWARE</x:v>
      </x:c>
      <x:c r="W948" s="24" t="n">
        <x:f>IF(AND(G948="GL.CASH",L948="operating"),Q948,0)</x:f>
        <x:v>0</x:v>
      </x:c>
      <x:c r="X948" s="24" t="n">
        <x:f>IF(AND(G948="GL.CASH",L948="operating"),P948,0)</x:f>
        <x:v>0</x:v>
      </x:c>
      <x:c r="Y948" s="24" t="n">
        <x:f>IF(AND(G948="GL.CASH",L948="investing"),Q948-P948,0)</x:f>
        <x:v>0</x:v>
      </x:c>
      <x:c r="Z948" s="24" t="n">
        <x:f>IF(AND(G948="GL.CASH",L948="financing"),P948,0)</x:f>
        <x:v>0</x:v>
      </x:c>
      <x:c r="AA948" s="24" t="n">
        <x:f>IF(AND(G948="GL.CASH",L948="financing"),Q948,0)</x:f>
        <x:v>0</x:v>
      </x:c>
    </x:row>
    <x:row r="949" ht="25" customHeight="1">
      <x:c r="A949" s="3" t="str">
        <x:v>ACT/SW-M06-P01/2</x:v>
      </x:c>
      <x:c r="B949" s="3" t="str">
        <x:v>SW-M06-P01</x:v>
      </x:c>
      <x:c r="C949" s="16" t="n">
        <x:v>6</x:v>
      </x:c>
      <x:c r="D949" s="30" t="n">
        <x:v>46558</x:v>
      </x:c>
      <x:c r="E949" s="30" t="n">
        <x:v>46539</x:v>
      </x:c>
      <x:c r="F949" s="30"/>
      <x:c r="G949" s="3" t="str">
        <x:v>GL.VAT.DOM_ASSET</x:v>
      </x:c>
      <x:c r="H949" s="3" t="str">
        <x:v>MGMT</x:v>
      </x:c>
      <x:c r="I949" s="3" t="str">
        <x:v>V.SOFTWARE</x:v>
      </x:c>
      <x:c r="J949" s="3" t="str">
        <x:v>MAP.ACTUAL.COST.RC.PPL.SW.MGMT.V.SOFTWARE.MGMT</x:v>
      </x:c>
      <x:c r="K949" s="3" t="str">
        <x:v>OPX.SOFTWARE</x:v>
      </x:c>
      <x:c r="L949" s="3" t="str">
        <x:v>operating</x:v>
      </x:c>
      <x:c r="M949" s="3" t="str">
        <x:v>not_applicable</x:v>
      </x:c>
      <x:c r="N949" s="3" t="str">
        <x:v>not_applicable</x:v>
      </x:c>
      <x:c r="O949" s="3" t="str">
        <x:v>not_applicable</x:v>
      </x:c>
      <x:c r="P949" s="32" t="n">
        <x:v>85.5</x:v>
      </x:c>
      <x:c r="Q949" s="32" t="n">
        <x:v>0</x:v>
      </x:c>
      <x:c r="R949" s="24" t="n">
        <x:f>P949-Q949</x:f>
        <x:v>85.5</x:v>
      </x:c>
      <x:c r="S949" s="18" t="n">
        <x:f>'D03_Accounts'!D15</x:f>
        <x:v>0</x:v>
      </x:c>
      <x:c r="T949" s="24" t="n">
        <x:f>R949*S949</x:f>
        <x:v>0</x:v>
      </x:c>
      <x:c r="U949" s="25" t="str">
        <x:f>'D03_Mappings'!E122</x:f>
        <x:v>tax_assets</x:v>
      </x:c>
      <x:c r="V949" s="24" t="str">
        <x:f>IF(I949="",IF(U949="people","PAYROLL","UNMAPPED"),I949)</x:f>
        <x:v>V.SOFTWARE</x:v>
      </x:c>
      <x:c r="W949" s="24" t="n">
        <x:f>IF(AND(G949="GL.CASH",L949="operating"),Q949,0)</x:f>
        <x:v>0</x:v>
      </x:c>
      <x:c r="X949" s="24" t="n">
        <x:f>IF(AND(G949="GL.CASH",L949="operating"),P949,0)</x:f>
        <x:v>0</x:v>
      </x:c>
      <x:c r="Y949" s="24" t="n">
        <x:f>IF(AND(G949="GL.CASH",L949="investing"),Q949-P949,0)</x:f>
        <x:v>0</x:v>
      </x:c>
      <x:c r="Z949" s="24" t="n">
        <x:f>IF(AND(G949="GL.CASH",L949="financing"),P949,0)</x:f>
        <x:v>0</x:v>
      </x:c>
      <x:c r="AA949" s="24" t="n">
        <x:f>IF(AND(G949="GL.CASH",L949="financing"),Q949,0)</x:f>
        <x:v>0</x:v>
      </x:c>
    </x:row>
    <x:row r="950" ht="25" customHeight="1">
      <x:c r="A950" s="3" t="str">
        <x:v>ACT/SW-M06-P01/3</x:v>
      </x:c>
      <x:c r="B950" s="3" t="str">
        <x:v>SW-M06-P01</x:v>
      </x:c>
      <x:c r="C950" s="16" t="n">
        <x:v>6</x:v>
      </x:c>
      <x:c r="D950" s="30" t="n">
        <x:v>46558</x:v>
      </x:c>
      <x:c r="E950" s="30" t="n">
        <x:v>46539</x:v>
      </x:c>
      <x:c r="F950" s="30"/>
      <x:c r="G950" s="3" t="str">
        <x:v>GL.AP.SUPPLIER</x:v>
      </x:c>
      <x:c r="H950" s="3" t="str">
        <x:v>MGMT</x:v>
      </x:c>
      <x:c r="I950" s="3" t="str">
        <x:v>V.SOFTWARE</x:v>
      </x:c>
      <x:c r="J950" s="3" t="str">
        <x:v>MAP.ACTUAL.COST.RC.PPL.SW.MGMT.V.SOFTWARE.MGMT</x:v>
      </x:c>
      <x:c r="K950" s="3" t="str">
        <x:v>OPX.SOFTWARE</x:v>
      </x:c>
      <x:c r="L950" s="3" t="str">
        <x:v>operating</x:v>
      </x:c>
      <x:c r="M950" s="3" t="str">
        <x:v>not_applicable</x:v>
      </x:c>
      <x:c r="N950" s="3" t="str">
        <x:v>not_applicable</x:v>
      </x:c>
      <x:c r="O950" s="3" t="str">
        <x:v>not_applicable</x:v>
      </x:c>
      <x:c r="P950" s="32" t="n">
        <x:v>0</x:v>
      </x:c>
      <x:c r="Q950" s="32" t="n">
        <x:v>450</x:v>
      </x:c>
      <x:c r="R950" s="24" t="n">
        <x:f>P950-Q950</x:f>
        <x:v>-450</x:v>
      </x:c>
      <x:c r="S950" s="18" t="n">
        <x:f>'D03_Accounts'!D23</x:f>
        <x:v>0</x:v>
      </x:c>
      <x:c r="T950" s="24" t="n">
        <x:f>R950*S950</x:f>
        <x:v>0</x:v>
      </x:c>
      <x:c r="U950" s="25" t="str">
        <x:f>'D03_Mappings'!E123</x:f>
        <x:v>ap</x:v>
      </x:c>
      <x:c r="V950" s="24" t="str">
        <x:f>IF(I950="",IF(U950="people","PAYROLL","UNMAPPED"),I950)</x:f>
        <x:v>V.SOFTWARE</x:v>
      </x:c>
      <x:c r="W950" s="24" t="n">
        <x:f>IF(AND(G950="GL.CASH",L950="operating"),Q950,0)</x:f>
        <x:v>0</x:v>
      </x:c>
      <x:c r="X950" s="24" t="n">
        <x:f>IF(AND(G950="GL.CASH",L950="operating"),P950,0)</x:f>
        <x:v>0</x:v>
      </x:c>
      <x:c r="Y950" s="24" t="n">
        <x:f>IF(AND(G950="GL.CASH",L950="investing"),Q950-P950,0)</x:f>
        <x:v>0</x:v>
      </x:c>
      <x:c r="Z950" s="24" t="n">
        <x:f>IF(AND(G950="GL.CASH",L950="financing"),P950,0)</x:f>
        <x:v>0</x:v>
      </x:c>
      <x:c r="AA950" s="24" t="n">
        <x:f>IF(AND(G950="GL.CASH",L950="financing"),Q950,0)</x:f>
        <x:v>0</x:v>
      </x:c>
    </x:row>
    <x:row r="951" ht="25" customHeight="1">
      <x:c r="A951" s="3" t="str">
        <x:v>ACT/SW-M06-P01/4</x:v>
      </x:c>
      <x:c r="B951" s="3" t="str">
        <x:v>SW-M06-P01</x:v>
      </x:c>
      <x:c r="C951" s="16" t="n">
        <x:v>6</x:v>
      </x:c>
      <x:c r="D951" s="30" t="n">
        <x:v>46558</x:v>
      </x:c>
      <x:c r="E951" s="30" t="n">
        <x:v>46539</x:v>
      </x:c>
      <x:c r="F951" s="30"/>
      <x:c r="G951" s="3" t="str">
        <x:v>GL.VAT.DOM_LIAB</x:v>
      </x:c>
      <x:c r="H951" s="3" t="str">
        <x:v>MGMT</x:v>
      </x:c>
      <x:c r="I951" s="3" t="str">
        <x:v>V.SOFTWARE</x:v>
      </x:c>
      <x:c r="J951" s="3" t="str">
        <x:v>MAP.ACTUAL.COST.RC.PPL.SW.MGMT.V.SOFTWARE.MGMT</x:v>
      </x:c>
      <x:c r="K951" s="3" t="str">
        <x:v>OPX.SOFTWARE</x:v>
      </x:c>
      <x:c r="L951" s="3" t="str">
        <x:v>operating</x:v>
      </x:c>
      <x:c r="M951" s="3" t="str">
        <x:v>not_applicable</x:v>
      </x:c>
      <x:c r="N951" s="3" t="str">
        <x:v>not_applicable</x:v>
      </x:c>
      <x:c r="O951" s="3" t="str">
        <x:v>not_applicable</x:v>
      </x:c>
      <x:c r="P951" s="32" t="n">
        <x:v>0</x:v>
      </x:c>
      <x:c r="Q951" s="32" t="n">
        <x:v>85.5</x:v>
      </x:c>
      <x:c r="R951" s="24" t="n">
        <x:f>P951-Q951</x:f>
        <x:v>-85.5</x:v>
      </x:c>
      <x:c r="S951" s="18" t="n">
        <x:f>'D03_Accounts'!D29</x:f>
        <x:v>0</x:v>
      </x:c>
      <x:c r="T951" s="24" t="n">
        <x:f>R951*S951</x:f>
        <x:v>0</x:v>
      </x:c>
      <x:c r="U951" s="25" t="str">
        <x:f>'D03_Mappings'!E124</x:f>
        <x:v>tax_liabilities</x:v>
      </x:c>
      <x:c r="V951" s="24" t="str">
        <x:f>IF(I951="",IF(U951="people","PAYROLL","UNMAPPED"),I951)</x:f>
        <x:v>V.SOFTWARE</x:v>
      </x:c>
      <x:c r="W951" s="24" t="n">
        <x:f>IF(AND(G951="GL.CASH",L951="operating"),Q951,0)</x:f>
        <x:v>0</x:v>
      </x:c>
      <x:c r="X951" s="24" t="n">
        <x:f>IF(AND(G951="GL.CASH",L951="operating"),P951,0)</x:f>
        <x:v>0</x:v>
      </x:c>
      <x:c r="Y951" s="24" t="n">
        <x:f>IF(AND(G951="GL.CASH",L951="investing"),Q951-P951,0)</x:f>
        <x:v>0</x:v>
      </x:c>
      <x:c r="Z951" s="24" t="n">
        <x:f>IF(AND(G951="GL.CASH",L951="financing"),P951,0)</x:f>
        <x:v>0</x:v>
      </x:c>
      <x:c r="AA951" s="24" t="n">
        <x:f>IF(AND(G951="GL.CASH",L951="financing"),Q951,0)</x:f>
        <x:v>0</x:v>
      </x:c>
    </x:row>
    <x:row r="952" ht="25" customHeight="1">
      <x:c r="A952" s="3" t="str">
        <x:v>ACT/SW-M06-P02/1</x:v>
      </x:c>
      <x:c r="B952" s="3" t="str">
        <x:v>SW-M06-P02</x:v>
      </x:c>
      <x:c r="C952" s="16" t="n">
        <x:v>6</x:v>
      </x:c>
      <x:c r="D952" s="30" t="n">
        <x:v>46558</x:v>
      </x:c>
      <x:c r="E952" s="30" t="n">
        <x:v>46539</x:v>
      </x:c>
      <x:c r="F952" s="30"/>
      <x:c r="G952" s="3" t="str">
        <x:v>GL.OPEX.PPL.SW</x:v>
      </x:c>
      <x:c r="H952" s="3" t="str">
        <x:v>ENG</x:v>
      </x:c>
      <x:c r="I952" s="3" t="str">
        <x:v>V.SOFTWARE</x:v>
      </x:c>
      <x:c r="J952" s="3" t="str">
        <x:v>MAP.ACTUAL.COST.RC.PPL.SW.ENG.V.SOFTWARE.ENG</x:v>
      </x:c>
      <x:c r="K952" s="3" t="str">
        <x:v>OPX.SOFTWARE</x:v>
      </x:c>
      <x:c r="L952" s="3" t="str">
        <x:v>operating</x:v>
      </x:c>
      <x:c r="M952" s="3" t="str">
        <x:v>recurring</x:v>
      </x:c>
      <x:c r="N952" s="3" t="str">
        <x:v>committed</x:v>
      </x:c>
      <x:c r="O952" s="3" t="str">
        <x:v>fixed</x:v>
      </x:c>
      <x:c r="P952" s="32" t="n">
        <x:v>450</x:v>
      </x:c>
      <x:c r="Q952" s="32" t="n">
        <x:v>0</x:v>
      </x:c>
      <x:c r="R952" s="24" t="n">
        <x:f>P952-Q952</x:f>
        <x:v>450</x:v>
      </x:c>
      <x:c r="S952" s="18" t="n">
        <x:f>'D03_Accounts'!D66</x:f>
        <x:v>1</x:v>
      </x:c>
      <x:c r="T952" s="24" t="n">
        <x:f>R952*S952</x:f>
        <x:v>450</x:v>
      </x:c>
      <x:c r="U952" s="25" t="str">
        <x:f>'D03_Mappings'!E117</x:f>
        <x:v>operating_expense</x:v>
      </x:c>
      <x:c r="V952" s="24" t="str">
        <x:f>IF(I952="",IF(U952="people","PAYROLL","UNMAPPED"),I952)</x:f>
        <x:v>V.SOFTWARE</x:v>
      </x:c>
      <x:c r="W952" s="24" t="n">
        <x:f>IF(AND(G952="GL.CASH",L952="operating"),Q952,0)</x:f>
        <x:v>0</x:v>
      </x:c>
      <x:c r="X952" s="24" t="n">
        <x:f>IF(AND(G952="GL.CASH",L952="operating"),P952,0)</x:f>
        <x:v>0</x:v>
      </x:c>
      <x:c r="Y952" s="24" t="n">
        <x:f>IF(AND(G952="GL.CASH",L952="investing"),Q952-P952,0)</x:f>
        <x:v>0</x:v>
      </x:c>
      <x:c r="Z952" s="24" t="n">
        <x:f>IF(AND(G952="GL.CASH",L952="financing"),P952,0)</x:f>
        <x:v>0</x:v>
      </x:c>
      <x:c r="AA952" s="24" t="n">
        <x:f>IF(AND(G952="GL.CASH",L952="financing"),Q952,0)</x:f>
        <x:v>0</x:v>
      </x:c>
    </x:row>
    <x:row r="953" ht="25" customHeight="1">
      <x:c r="A953" s="3" t="str">
        <x:v>ACT/SW-M06-P02/2</x:v>
      </x:c>
      <x:c r="B953" s="3" t="str">
        <x:v>SW-M06-P02</x:v>
      </x:c>
      <x:c r="C953" s="16" t="n">
        <x:v>6</x:v>
      </x:c>
      <x:c r="D953" s="30" t="n">
        <x:v>46558</x:v>
      </x:c>
      <x:c r="E953" s="30" t="n">
        <x:v>46539</x:v>
      </x:c>
      <x:c r="F953" s="30"/>
      <x:c r="G953" s="3" t="str">
        <x:v>GL.VAT.DOM_ASSET</x:v>
      </x:c>
      <x:c r="H953" s="3" t="str">
        <x:v>ENG</x:v>
      </x:c>
      <x:c r="I953" s="3" t="str">
        <x:v>V.SOFTWARE</x:v>
      </x:c>
      <x:c r="J953" s="3" t="str">
        <x:v>MAP.ACTUAL.COST.RC.PPL.SW.ENG.V.SOFTWARE.ENG</x:v>
      </x:c>
      <x:c r="K953" s="3" t="str">
        <x:v>OPX.SOFTWARE</x:v>
      </x:c>
      <x:c r="L953" s="3" t="str">
        <x:v>operating</x:v>
      </x:c>
      <x:c r="M953" s="3" t="str">
        <x:v>not_applicable</x:v>
      </x:c>
      <x:c r="N953" s="3" t="str">
        <x:v>not_applicable</x:v>
      </x:c>
      <x:c r="O953" s="3" t="str">
        <x:v>not_applicable</x:v>
      </x:c>
      <x:c r="P953" s="32" t="n">
        <x:v>85.5</x:v>
      </x:c>
      <x:c r="Q953" s="32" t="n">
        <x:v>0</x:v>
      </x:c>
      <x:c r="R953" s="24" t="n">
        <x:f>P953-Q953</x:f>
        <x:v>85.5</x:v>
      </x:c>
      <x:c r="S953" s="18" t="n">
        <x:f>'D03_Accounts'!D15</x:f>
        <x:v>0</x:v>
      </x:c>
      <x:c r="T953" s="24" t="n">
        <x:f>R953*S953</x:f>
        <x:v>0</x:v>
      </x:c>
      <x:c r="U953" s="25" t="str">
        <x:f>'D03_Mappings'!E118</x:f>
        <x:v>tax_assets</x:v>
      </x:c>
      <x:c r="V953" s="24" t="str">
        <x:f>IF(I953="",IF(U953="people","PAYROLL","UNMAPPED"),I953)</x:f>
        <x:v>V.SOFTWARE</x:v>
      </x:c>
      <x:c r="W953" s="24" t="n">
        <x:f>IF(AND(G953="GL.CASH",L953="operating"),Q953,0)</x:f>
        <x:v>0</x:v>
      </x:c>
      <x:c r="X953" s="24" t="n">
        <x:f>IF(AND(G953="GL.CASH",L953="operating"),P953,0)</x:f>
        <x:v>0</x:v>
      </x:c>
      <x:c r="Y953" s="24" t="n">
        <x:f>IF(AND(G953="GL.CASH",L953="investing"),Q953-P953,0)</x:f>
        <x:v>0</x:v>
      </x:c>
      <x:c r="Z953" s="24" t="n">
        <x:f>IF(AND(G953="GL.CASH",L953="financing"),P953,0)</x:f>
        <x:v>0</x:v>
      </x:c>
      <x:c r="AA953" s="24" t="n">
        <x:f>IF(AND(G953="GL.CASH",L953="financing"),Q953,0)</x:f>
        <x:v>0</x:v>
      </x:c>
    </x:row>
    <x:row r="954" ht="25" customHeight="1">
      <x:c r="A954" s="3" t="str">
        <x:v>ACT/SW-M06-P02/3</x:v>
      </x:c>
      <x:c r="B954" s="3" t="str">
        <x:v>SW-M06-P02</x:v>
      </x:c>
      <x:c r="C954" s="16" t="n">
        <x:v>6</x:v>
      </x:c>
      <x:c r="D954" s="30" t="n">
        <x:v>46558</x:v>
      </x:c>
      <x:c r="E954" s="30" t="n">
        <x:v>46539</x:v>
      </x:c>
      <x:c r="F954" s="30"/>
      <x:c r="G954" s="3" t="str">
        <x:v>GL.AP.SUPPLIER</x:v>
      </x:c>
      <x:c r="H954" s="3" t="str">
        <x:v>ENG</x:v>
      </x:c>
      <x:c r="I954" s="3" t="str">
        <x:v>V.SOFTWARE</x:v>
      </x:c>
      <x:c r="J954" s="3" t="str">
        <x:v>MAP.ACTUAL.COST.RC.PPL.SW.ENG.V.SOFTWARE.ENG</x:v>
      </x:c>
      <x:c r="K954" s="3" t="str">
        <x:v>OPX.SOFTWARE</x:v>
      </x:c>
      <x:c r="L954" s="3" t="str">
        <x:v>operating</x:v>
      </x:c>
      <x:c r="M954" s="3" t="str">
        <x:v>not_applicable</x:v>
      </x:c>
      <x:c r="N954" s="3" t="str">
        <x:v>not_applicable</x:v>
      </x:c>
      <x:c r="O954" s="3" t="str">
        <x:v>not_applicable</x:v>
      </x:c>
      <x:c r="P954" s="32" t="n">
        <x:v>0</x:v>
      </x:c>
      <x:c r="Q954" s="32" t="n">
        <x:v>450</x:v>
      </x:c>
      <x:c r="R954" s="24" t="n">
        <x:f>P954-Q954</x:f>
        <x:v>-450</x:v>
      </x:c>
      <x:c r="S954" s="18" t="n">
        <x:f>'D03_Accounts'!D23</x:f>
        <x:v>0</x:v>
      </x:c>
      <x:c r="T954" s="24" t="n">
        <x:f>R954*S954</x:f>
        <x:v>0</x:v>
      </x:c>
      <x:c r="U954" s="25" t="str">
        <x:f>'D03_Mappings'!E119</x:f>
        <x:v>ap</x:v>
      </x:c>
      <x:c r="V954" s="24" t="str">
        <x:f>IF(I954="",IF(U954="people","PAYROLL","UNMAPPED"),I954)</x:f>
        <x:v>V.SOFTWARE</x:v>
      </x:c>
      <x:c r="W954" s="24" t="n">
        <x:f>IF(AND(G954="GL.CASH",L954="operating"),Q954,0)</x:f>
        <x:v>0</x:v>
      </x:c>
      <x:c r="X954" s="24" t="n">
        <x:f>IF(AND(G954="GL.CASH",L954="operating"),P954,0)</x:f>
        <x:v>0</x:v>
      </x:c>
      <x:c r="Y954" s="24" t="n">
        <x:f>IF(AND(G954="GL.CASH",L954="investing"),Q954-P954,0)</x:f>
        <x:v>0</x:v>
      </x:c>
      <x:c r="Z954" s="24" t="n">
        <x:f>IF(AND(G954="GL.CASH",L954="financing"),P954,0)</x:f>
        <x:v>0</x:v>
      </x:c>
      <x:c r="AA954" s="24" t="n">
        <x:f>IF(AND(G954="GL.CASH",L954="financing"),Q954,0)</x:f>
        <x:v>0</x:v>
      </x:c>
    </x:row>
    <x:row r="955" ht="25" customHeight="1">
      <x:c r="A955" s="3" t="str">
        <x:v>ACT/SW-M06-P02/4</x:v>
      </x:c>
      <x:c r="B955" s="3" t="str">
        <x:v>SW-M06-P02</x:v>
      </x:c>
      <x:c r="C955" s="16" t="n">
        <x:v>6</x:v>
      </x:c>
      <x:c r="D955" s="30" t="n">
        <x:v>46558</x:v>
      </x:c>
      <x:c r="E955" s="30" t="n">
        <x:v>46539</x:v>
      </x:c>
      <x:c r="F955" s="30"/>
      <x:c r="G955" s="3" t="str">
        <x:v>GL.VAT.DOM_LIAB</x:v>
      </x:c>
      <x:c r="H955" s="3" t="str">
        <x:v>ENG</x:v>
      </x:c>
      <x:c r="I955" s="3" t="str">
        <x:v>V.SOFTWARE</x:v>
      </x:c>
      <x:c r="J955" s="3" t="str">
        <x:v>MAP.ACTUAL.COST.RC.PPL.SW.ENG.V.SOFTWARE.ENG</x:v>
      </x:c>
      <x:c r="K955" s="3" t="str">
        <x:v>OPX.SOFTWARE</x:v>
      </x:c>
      <x:c r="L955" s="3" t="str">
        <x:v>operating</x:v>
      </x:c>
      <x:c r="M955" s="3" t="str">
        <x:v>not_applicable</x:v>
      </x:c>
      <x:c r="N955" s="3" t="str">
        <x:v>not_applicable</x:v>
      </x:c>
      <x:c r="O955" s="3" t="str">
        <x:v>not_applicable</x:v>
      </x:c>
      <x:c r="P955" s="32" t="n">
        <x:v>0</x:v>
      </x:c>
      <x:c r="Q955" s="32" t="n">
        <x:v>85.5</x:v>
      </x:c>
      <x:c r="R955" s="24" t="n">
        <x:f>P955-Q955</x:f>
        <x:v>-85.5</x:v>
      </x:c>
      <x:c r="S955" s="18" t="n">
        <x:f>'D03_Accounts'!D29</x:f>
        <x:v>0</x:v>
      </x:c>
      <x:c r="T955" s="24" t="n">
        <x:f>R955*S955</x:f>
        <x:v>0</x:v>
      </x:c>
      <x:c r="U955" s="25" t="str">
        <x:f>'D03_Mappings'!E120</x:f>
        <x:v>tax_liabilities</x:v>
      </x:c>
      <x:c r="V955" s="24" t="str">
        <x:f>IF(I955="",IF(U955="people","PAYROLL","UNMAPPED"),I955)</x:f>
        <x:v>V.SOFTWARE</x:v>
      </x:c>
      <x:c r="W955" s="24" t="n">
        <x:f>IF(AND(G955="GL.CASH",L955="operating"),Q955,0)</x:f>
        <x:v>0</x:v>
      </x:c>
      <x:c r="X955" s="24" t="n">
        <x:f>IF(AND(G955="GL.CASH",L955="operating"),P955,0)</x:f>
        <x:v>0</x:v>
      </x:c>
      <x:c r="Y955" s="24" t="n">
        <x:f>IF(AND(G955="GL.CASH",L955="investing"),Q955-P955,0)</x:f>
        <x:v>0</x:v>
      </x:c>
      <x:c r="Z955" s="24" t="n">
        <x:f>IF(AND(G955="GL.CASH",L955="financing"),P955,0)</x:f>
        <x:v>0</x:v>
      </x:c>
      <x:c r="AA955" s="24" t="n">
        <x:f>IF(AND(G955="GL.CASH",L955="financing"),Q955,0)</x:f>
        <x:v>0</x:v>
      </x:c>
    </x:row>
    <x:row r="956" ht="25" customHeight="1">
      <x:c r="A956" s="3" t="str">
        <x:v>ACT/SW-M06-P03/1</x:v>
      </x:c>
      <x:c r="B956" s="3" t="str">
        <x:v>SW-M06-P03</x:v>
      </x:c>
      <x:c r="C956" s="16" t="n">
        <x:v>6</x:v>
      </x:c>
      <x:c r="D956" s="30" t="n">
        <x:v>46558</x:v>
      </x:c>
      <x:c r="E956" s="30" t="n">
        <x:v>46539</x:v>
      </x:c>
      <x:c r="F956" s="30"/>
      <x:c r="G956" s="3" t="str">
        <x:v>GL.OPEX.PPL.SW</x:v>
      </x:c>
      <x:c r="H956" s="3" t="str">
        <x:v>ENG</x:v>
      </x:c>
      <x:c r="I956" s="3" t="str">
        <x:v>V.SOFTWARE</x:v>
      </x:c>
      <x:c r="J956" s="3" t="str">
        <x:v>MAP.ACTUAL.COST.RC.PPL.SW.ENG.V.SOFTWARE.ENG</x:v>
      </x:c>
      <x:c r="K956" s="3" t="str">
        <x:v>OPX.SOFTWARE</x:v>
      </x:c>
      <x:c r="L956" s="3" t="str">
        <x:v>operating</x:v>
      </x:c>
      <x:c r="M956" s="3" t="str">
        <x:v>recurring</x:v>
      </x:c>
      <x:c r="N956" s="3" t="str">
        <x:v>committed</x:v>
      </x:c>
      <x:c r="O956" s="3" t="str">
        <x:v>fixed</x:v>
      </x:c>
      <x:c r="P956" s="32" t="n">
        <x:v>450</x:v>
      </x:c>
      <x:c r="Q956" s="32" t="n">
        <x:v>0</x:v>
      </x:c>
      <x:c r="R956" s="24" t="n">
        <x:f>P956-Q956</x:f>
        <x:v>450</x:v>
      </x:c>
      <x:c r="S956" s="18" t="n">
        <x:f>'D03_Accounts'!D66</x:f>
        <x:v>1</x:v>
      </x:c>
      <x:c r="T956" s="24" t="n">
        <x:f>R956*S956</x:f>
        <x:v>450</x:v>
      </x:c>
      <x:c r="U956" s="25" t="str">
        <x:f>'D03_Mappings'!E117</x:f>
        <x:v>operating_expense</x:v>
      </x:c>
      <x:c r="V956" s="24" t="str">
        <x:f>IF(I956="",IF(U956="people","PAYROLL","UNMAPPED"),I956)</x:f>
        <x:v>V.SOFTWARE</x:v>
      </x:c>
      <x:c r="W956" s="24" t="n">
        <x:f>IF(AND(G956="GL.CASH",L956="operating"),Q956,0)</x:f>
        <x:v>0</x:v>
      </x:c>
      <x:c r="X956" s="24" t="n">
        <x:f>IF(AND(G956="GL.CASH",L956="operating"),P956,0)</x:f>
        <x:v>0</x:v>
      </x:c>
      <x:c r="Y956" s="24" t="n">
        <x:f>IF(AND(G956="GL.CASH",L956="investing"),Q956-P956,0)</x:f>
        <x:v>0</x:v>
      </x:c>
      <x:c r="Z956" s="24" t="n">
        <x:f>IF(AND(G956="GL.CASH",L956="financing"),P956,0)</x:f>
        <x:v>0</x:v>
      </x:c>
      <x:c r="AA956" s="24" t="n">
        <x:f>IF(AND(G956="GL.CASH",L956="financing"),Q956,0)</x:f>
        <x:v>0</x:v>
      </x:c>
    </x:row>
    <x:row r="957" ht="25" customHeight="1">
      <x:c r="A957" s="3" t="str">
        <x:v>ACT/SW-M06-P03/2</x:v>
      </x:c>
      <x:c r="B957" s="3" t="str">
        <x:v>SW-M06-P03</x:v>
      </x:c>
      <x:c r="C957" s="16" t="n">
        <x:v>6</x:v>
      </x:c>
      <x:c r="D957" s="30" t="n">
        <x:v>46558</x:v>
      </x:c>
      <x:c r="E957" s="30" t="n">
        <x:v>46539</x:v>
      </x:c>
      <x:c r="F957" s="30"/>
      <x:c r="G957" s="3" t="str">
        <x:v>GL.VAT.DOM_ASSET</x:v>
      </x:c>
      <x:c r="H957" s="3" t="str">
        <x:v>ENG</x:v>
      </x:c>
      <x:c r="I957" s="3" t="str">
        <x:v>V.SOFTWARE</x:v>
      </x:c>
      <x:c r="J957" s="3" t="str">
        <x:v>MAP.ACTUAL.COST.RC.PPL.SW.ENG.V.SOFTWARE.ENG</x:v>
      </x:c>
      <x:c r="K957" s="3" t="str">
        <x:v>OPX.SOFTWARE</x:v>
      </x:c>
      <x:c r="L957" s="3" t="str">
        <x:v>operating</x:v>
      </x:c>
      <x:c r="M957" s="3" t="str">
        <x:v>not_applicable</x:v>
      </x:c>
      <x:c r="N957" s="3" t="str">
        <x:v>not_applicable</x:v>
      </x:c>
      <x:c r="O957" s="3" t="str">
        <x:v>not_applicable</x:v>
      </x:c>
      <x:c r="P957" s="32" t="n">
        <x:v>85.5</x:v>
      </x:c>
      <x:c r="Q957" s="32" t="n">
        <x:v>0</x:v>
      </x:c>
      <x:c r="R957" s="24" t="n">
        <x:f>P957-Q957</x:f>
        <x:v>85.5</x:v>
      </x:c>
      <x:c r="S957" s="18" t="n">
        <x:f>'D03_Accounts'!D15</x:f>
        <x:v>0</x:v>
      </x:c>
      <x:c r="T957" s="24" t="n">
        <x:f>R957*S957</x:f>
        <x:v>0</x:v>
      </x:c>
      <x:c r="U957" s="25" t="str">
        <x:f>'D03_Mappings'!E118</x:f>
        <x:v>tax_assets</x:v>
      </x:c>
      <x:c r="V957" s="24" t="str">
        <x:f>IF(I957="",IF(U957="people","PAYROLL","UNMAPPED"),I957)</x:f>
        <x:v>V.SOFTWARE</x:v>
      </x:c>
      <x:c r="W957" s="24" t="n">
        <x:f>IF(AND(G957="GL.CASH",L957="operating"),Q957,0)</x:f>
        <x:v>0</x:v>
      </x:c>
      <x:c r="X957" s="24" t="n">
        <x:f>IF(AND(G957="GL.CASH",L957="operating"),P957,0)</x:f>
        <x:v>0</x:v>
      </x:c>
      <x:c r="Y957" s="24" t="n">
        <x:f>IF(AND(G957="GL.CASH",L957="investing"),Q957-P957,0)</x:f>
        <x:v>0</x:v>
      </x:c>
      <x:c r="Z957" s="24" t="n">
        <x:f>IF(AND(G957="GL.CASH",L957="financing"),P957,0)</x:f>
        <x:v>0</x:v>
      </x:c>
      <x:c r="AA957" s="24" t="n">
        <x:f>IF(AND(G957="GL.CASH",L957="financing"),Q957,0)</x:f>
        <x:v>0</x:v>
      </x:c>
    </x:row>
    <x:row r="958" ht="25" customHeight="1">
      <x:c r="A958" s="3" t="str">
        <x:v>ACT/SW-M06-P03/3</x:v>
      </x:c>
      <x:c r="B958" s="3" t="str">
        <x:v>SW-M06-P03</x:v>
      </x:c>
      <x:c r="C958" s="16" t="n">
        <x:v>6</x:v>
      </x:c>
      <x:c r="D958" s="30" t="n">
        <x:v>46558</x:v>
      </x:c>
      <x:c r="E958" s="30" t="n">
        <x:v>46539</x:v>
      </x:c>
      <x:c r="F958" s="30"/>
      <x:c r="G958" s="3" t="str">
        <x:v>GL.AP.SUPPLIER</x:v>
      </x:c>
      <x:c r="H958" s="3" t="str">
        <x:v>ENG</x:v>
      </x:c>
      <x:c r="I958" s="3" t="str">
        <x:v>V.SOFTWARE</x:v>
      </x:c>
      <x:c r="J958" s="3" t="str">
        <x:v>MAP.ACTUAL.COST.RC.PPL.SW.ENG.V.SOFTWARE.ENG</x:v>
      </x:c>
      <x:c r="K958" s="3" t="str">
        <x:v>OPX.SOFTWARE</x:v>
      </x:c>
      <x:c r="L958" s="3" t="str">
        <x:v>operating</x:v>
      </x:c>
      <x:c r="M958" s="3" t="str">
        <x:v>not_applicable</x:v>
      </x:c>
      <x:c r="N958" s="3" t="str">
        <x:v>not_applicable</x:v>
      </x:c>
      <x:c r="O958" s="3" t="str">
        <x:v>not_applicable</x:v>
      </x:c>
      <x:c r="P958" s="32" t="n">
        <x:v>0</x:v>
      </x:c>
      <x:c r="Q958" s="32" t="n">
        <x:v>450</x:v>
      </x:c>
      <x:c r="R958" s="24" t="n">
        <x:f>P958-Q958</x:f>
        <x:v>-450</x:v>
      </x:c>
      <x:c r="S958" s="18" t="n">
        <x:f>'D03_Accounts'!D23</x:f>
        <x:v>0</x:v>
      </x:c>
      <x:c r="T958" s="24" t="n">
        <x:f>R958*S958</x:f>
        <x:v>0</x:v>
      </x:c>
      <x:c r="U958" s="25" t="str">
        <x:f>'D03_Mappings'!E119</x:f>
        <x:v>ap</x:v>
      </x:c>
      <x:c r="V958" s="24" t="str">
        <x:f>IF(I958="",IF(U958="people","PAYROLL","UNMAPPED"),I958)</x:f>
        <x:v>V.SOFTWARE</x:v>
      </x:c>
      <x:c r="W958" s="24" t="n">
        <x:f>IF(AND(G958="GL.CASH",L958="operating"),Q958,0)</x:f>
        <x:v>0</x:v>
      </x:c>
      <x:c r="X958" s="24" t="n">
        <x:f>IF(AND(G958="GL.CASH",L958="operating"),P958,0)</x:f>
        <x:v>0</x:v>
      </x:c>
      <x:c r="Y958" s="24" t="n">
        <x:f>IF(AND(G958="GL.CASH",L958="investing"),Q958-P958,0)</x:f>
        <x:v>0</x:v>
      </x:c>
      <x:c r="Z958" s="24" t="n">
        <x:f>IF(AND(G958="GL.CASH",L958="financing"),P958,0)</x:f>
        <x:v>0</x:v>
      </x:c>
      <x:c r="AA958" s="24" t="n">
        <x:f>IF(AND(G958="GL.CASH",L958="financing"),Q958,0)</x:f>
        <x:v>0</x:v>
      </x:c>
    </x:row>
    <x:row r="959" ht="25" customHeight="1">
      <x:c r="A959" s="3" t="str">
        <x:v>ACT/SW-M06-P03/4</x:v>
      </x:c>
      <x:c r="B959" s="3" t="str">
        <x:v>SW-M06-P03</x:v>
      </x:c>
      <x:c r="C959" s="16" t="n">
        <x:v>6</x:v>
      </x:c>
      <x:c r="D959" s="30" t="n">
        <x:v>46558</x:v>
      </x:c>
      <x:c r="E959" s="30" t="n">
        <x:v>46539</x:v>
      </x:c>
      <x:c r="F959" s="30"/>
      <x:c r="G959" s="3" t="str">
        <x:v>GL.VAT.DOM_LIAB</x:v>
      </x:c>
      <x:c r="H959" s="3" t="str">
        <x:v>ENG</x:v>
      </x:c>
      <x:c r="I959" s="3" t="str">
        <x:v>V.SOFTWARE</x:v>
      </x:c>
      <x:c r="J959" s="3" t="str">
        <x:v>MAP.ACTUAL.COST.RC.PPL.SW.ENG.V.SOFTWARE.ENG</x:v>
      </x:c>
      <x:c r="K959" s="3" t="str">
        <x:v>OPX.SOFTWARE</x:v>
      </x:c>
      <x:c r="L959" s="3" t="str">
        <x:v>operating</x:v>
      </x:c>
      <x:c r="M959" s="3" t="str">
        <x:v>not_applicable</x:v>
      </x:c>
      <x:c r="N959" s="3" t="str">
        <x:v>not_applicable</x:v>
      </x:c>
      <x:c r="O959" s="3" t="str">
        <x:v>not_applicable</x:v>
      </x:c>
      <x:c r="P959" s="32" t="n">
        <x:v>0</x:v>
      </x:c>
      <x:c r="Q959" s="32" t="n">
        <x:v>85.5</x:v>
      </x:c>
      <x:c r="R959" s="24" t="n">
        <x:f>P959-Q959</x:f>
        <x:v>-85.5</x:v>
      </x:c>
      <x:c r="S959" s="18" t="n">
        <x:f>'D03_Accounts'!D29</x:f>
        <x:v>0</x:v>
      </x:c>
      <x:c r="T959" s="24" t="n">
        <x:f>R959*S959</x:f>
        <x:v>0</x:v>
      </x:c>
      <x:c r="U959" s="25" t="str">
        <x:f>'D03_Mappings'!E120</x:f>
        <x:v>tax_liabilities</x:v>
      </x:c>
      <x:c r="V959" s="24" t="str">
        <x:f>IF(I959="",IF(U959="people","PAYROLL","UNMAPPED"),I959)</x:f>
        <x:v>V.SOFTWARE</x:v>
      </x:c>
      <x:c r="W959" s="24" t="n">
        <x:f>IF(AND(G959="GL.CASH",L959="operating"),Q959,0)</x:f>
        <x:v>0</x:v>
      </x:c>
      <x:c r="X959" s="24" t="n">
        <x:f>IF(AND(G959="GL.CASH",L959="operating"),P959,0)</x:f>
        <x:v>0</x:v>
      </x:c>
      <x:c r="Y959" s="24" t="n">
        <x:f>IF(AND(G959="GL.CASH",L959="investing"),Q959-P959,0)</x:f>
        <x:v>0</x:v>
      </x:c>
      <x:c r="Z959" s="24" t="n">
        <x:f>IF(AND(G959="GL.CASH",L959="financing"),P959,0)</x:f>
        <x:v>0</x:v>
      </x:c>
      <x:c r="AA959" s="24" t="n">
        <x:f>IF(AND(G959="GL.CASH",L959="financing"),Q959,0)</x:f>
        <x:v>0</x:v>
      </x:c>
    </x:row>
    <x:row r="960" ht="25" customHeight="1">
      <x:c r="A960" s="3" t="str">
        <x:v>ACT/SW-M06-P04/1</x:v>
      </x:c>
      <x:c r="B960" s="3" t="str">
        <x:v>SW-M06-P04</x:v>
      </x:c>
      <x:c r="C960" s="16" t="n">
        <x:v>6</x:v>
      </x:c>
      <x:c r="D960" s="30" t="n">
        <x:v>46558</x:v>
      </x:c>
      <x:c r="E960" s="30" t="n">
        <x:v>46539</x:v>
      </x:c>
      <x:c r="F960" s="30"/>
      <x:c r="G960" s="3" t="str">
        <x:v>GL.OPEX.PPL.SW</x:v>
      </x:c>
      <x:c r="H960" s="3" t="str">
        <x:v>ENG</x:v>
      </x:c>
      <x:c r="I960" s="3" t="str">
        <x:v>V.SOFTWARE</x:v>
      </x:c>
      <x:c r="J960" s="3" t="str">
        <x:v>MAP.ACTUAL.COST.RC.PPL.SW.ENG.V.SOFTWARE.ENG</x:v>
      </x:c>
      <x:c r="K960" s="3" t="str">
        <x:v>OPX.SOFTWARE</x:v>
      </x:c>
      <x:c r="L960" s="3" t="str">
        <x:v>operating</x:v>
      </x:c>
      <x:c r="M960" s="3" t="str">
        <x:v>recurring</x:v>
      </x:c>
      <x:c r="N960" s="3" t="str">
        <x:v>committed</x:v>
      </x:c>
      <x:c r="O960" s="3" t="str">
        <x:v>fixed</x:v>
      </x:c>
      <x:c r="P960" s="32" t="n">
        <x:v>450</x:v>
      </x:c>
      <x:c r="Q960" s="32" t="n">
        <x:v>0</x:v>
      </x:c>
      <x:c r="R960" s="24" t="n">
        <x:f>P960-Q960</x:f>
        <x:v>450</x:v>
      </x:c>
      <x:c r="S960" s="18" t="n">
        <x:f>'D03_Accounts'!D66</x:f>
        <x:v>1</x:v>
      </x:c>
      <x:c r="T960" s="24" t="n">
        <x:f>R960*S960</x:f>
        <x:v>450</x:v>
      </x:c>
      <x:c r="U960" s="25" t="str">
        <x:f>'D03_Mappings'!E117</x:f>
        <x:v>operating_expense</x:v>
      </x:c>
      <x:c r="V960" s="24" t="str">
        <x:f>IF(I960="",IF(U960="people","PAYROLL","UNMAPPED"),I960)</x:f>
        <x:v>V.SOFTWARE</x:v>
      </x:c>
      <x:c r="W960" s="24" t="n">
        <x:f>IF(AND(G960="GL.CASH",L960="operating"),Q960,0)</x:f>
        <x:v>0</x:v>
      </x:c>
      <x:c r="X960" s="24" t="n">
        <x:f>IF(AND(G960="GL.CASH",L960="operating"),P960,0)</x:f>
        <x:v>0</x:v>
      </x:c>
      <x:c r="Y960" s="24" t="n">
        <x:f>IF(AND(G960="GL.CASH",L960="investing"),Q960-P960,0)</x:f>
        <x:v>0</x:v>
      </x:c>
      <x:c r="Z960" s="24" t="n">
        <x:f>IF(AND(G960="GL.CASH",L960="financing"),P960,0)</x:f>
        <x:v>0</x:v>
      </x:c>
      <x:c r="AA960" s="24" t="n">
        <x:f>IF(AND(G960="GL.CASH",L960="financing"),Q960,0)</x:f>
        <x:v>0</x:v>
      </x:c>
    </x:row>
    <x:row r="961" ht="25" customHeight="1">
      <x:c r="A961" s="3" t="str">
        <x:v>ACT/SW-M06-P04/2</x:v>
      </x:c>
      <x:c r="B961" s="3" t="str">
        <x:v>SW-M06-P04</x:v>
      </x:c>
      <x:c r="C961" s="16" t="n">
        <x:v>6</x:v>
      </x:c>
      <x:c r="D961" s="30" t="n">
        <x:v>46558</x:v>
      </x:c>
      <x:c r="E961" s="30" t="n">
        <x:v>46539</x:v>
      </x:c>
      <x:c r="F961" s="30"/>
      <x:c r="G961" s="3" t="str">
        <x:v>GL.VAT.DOM_ASSET</x:v>
      </x:c>
      <x:c r="H961" s="3" t="str">
        <x:v>ENG</x:v>
      </x:c>
      <x:c r="I961" s="3" t="str">
        <x:v>V.SOFTWARE</x:v>
      </x:c>
      <x:c r="J961" s="3" t="str">
        <x:v>MAP.ACTUAL.COST.RC.PPL.SW.ENG.V.SOFTWARE.ENG</x:v>
      </x:c>
      <x:c r="K961" s="3" t="str">
        <x:v>OPX.SOFTWARE</x:v>
      </x:c>
      <x:c r="L961" s="3" t="str">
        <x:v>operating</x:v>
      </x:c>
      <x:c r="M961" s="3" t="str">
        <x:v>not_applicable</x:v>
      </x:c>
      <x:c r="N961" s="3" t="str">
        <x:v>not_applicable</x:v>
      </x:c>
      <x:c r="O961" s="3" t="str">
        <x:v>not_applicable</x:v>
      </x:c>
      <x:c r="P961" s="32" t="n">
        <x:v>85.5</x:v>
      </x:c>
      <x:c r="Q961" s="32" t="n">
        <x:v>0</x:v>
      </x:c>
      <x:c r="R961" s="24" t="n">
        <x:f>P961-Q961</x:f>
        <x:v>85.5</x:v>
      </x:c>
      <x:c r="S961" s="18" t="n">
        <x:f>'D03_Accounts'!D15</x:f>
        <x:v>0</x:v>
      </x:c>
      <x:c r="T961" s="24" t="n">
        <x:f>R961*S961</x:f>
        <x:v>0</x:v>
      </x:c>
      <x:c r="U961" s="25" t="str">
        <x:f>'D03_Mappings'!E118</x:f>
        <x:v>tax_assets</x:v>
      </x:c>
      <x:c r="V961" s="24" t="str">
        <x:f>IF(I961="",IF(U961="people","PAYROLL","UNMAPPED"),I961)</x:f>
        <x:v>V.SOFTWARE</x:v>
      </x:c>
      <x:c r="W961" s="24" t="n">
        <x:f>IF(AND(G961="GL.CASH",L961="operating"),Q961,0)</x:f>
        <x:v>0</x:v>
      </x:c>
      <x:c r="X961" s="24" t="n">
        <x:f>IF(AND(G961="GL.CASH",L961="operating"),P961,0)</x:f>
        <x:v>0</x:v>
      </x:c>
      <x:c r="Y961" s="24" t="n">
        <x:f>IF(AND(G961="GL.CASH",L961="investing"),Q961-P961,0)</x:f>
        <x:v>0</x:v>
      </x:c>
      <x:c r="Z961" s="24" t="n">
        <x:f>IF(AND(G961="GL.CASH",L961="financing"),P961,0)</x:f>
        <x:v>0</x:v>
      </x:c>
      <x:c r="AA961" s="24" t="n">
        <x:f>IF(AND(G961="GL.CASH",L961="financing"),Q961,0)</x:f>
        <x:v>0</x:v>
      </x:c>
    </x:row>
    <x:row r="962" ht="25" customHeight="1">
      <x:c r="A962" s="3" t="str">
        <x:v>ACT/SW-M06-P04/3</x:v>
      </x:c>
      <x:c r="B962" s="3" t="str">
        <x:v>SW-M06-P04</x:v>
      </x:c>
      <x:c r="C962" s="16" t="n">
        <x:v>6</x:v>
      </x:c>
      <x:c r="D962" s="30" t="n">
        <x:v>46558</x:v>
      </x:c>
      <x:c r="E962" s="30" t="n">
        <x:v>46539</x:v>
      </x:c>
      <x:c r="F962" s="30"/>
      <x:c r="G962" s="3" t="str">
        <x:v>GL.AP.SUPPLIER</x:v>
      </x:c>
      <x:c r="H962" s="3" t="str">
        <x:v>ENG</x:v>
      </x:c>
      <x:c r="I962" s="3" t="str">
        <x:v>V.SOFTWARE</x:v>
      </x:c>
      <x:c r="J962" s="3" t="str">
        <x:v>MAP.ACTUAL.COST.RC.PPL.SW.ENG.V.SOFTWARE.ENG</x:v>
      </x:c>
      <x:c r="K962" s="3" t="str">
        <x:v>OPX.SOFTWARE</x:v>
      </x:c>
      <x:c r="L962" s="3" t="str">
        <x:v>operating</x:v>
      </x:c>
      <x:c r="M962" s="3" t="str">
        <x:v>not_applicable</x:v>
      </x:c>
      <x:c r="N962" s="3" t="str">
        <x:v>not_applicable</x:v>
      </x:c>
      <x:c r="O962" s="3" t="str">
        <x:v>not_applicable</x:v>
      </x:c>
      <x:c r="P962" s="32" t="n">
        <x:v>0</x:v>
      </x:c>
      <x:c r="Q962" s="32" t="n">
        <x:v>450</x:v>
      </x:c>
      <x:c r="R962" s="24" t="n">
        <x:f>P962-Q962</x:f>
        <x:v>-450</x:v>
      </x:c>
      <x:c r="S962" s="18" t="n">
        <x:f>'D03_Accounts'!D23</x:f>
        <x:v>0</x:v>
      </x:c>
      <x:c r="T962" s="24" t="n">
        <x:f>R962*S962</x:f>
        <x:v>0</x:v>
      </x:c>
      <x:c r="U962" s="25" t="str">
        <x:f>'D03_Mappings'!E119</x:f>
        <x:v>ap</x:v>
      </x:c>
      <x:c r="V962" s="24" t="str">
        <x:f>IF(I962="",IF(U962="people","PAYROLL","UNMAPPED"),I962)</x:f>
        <x:v>V.SOFTWARE</x:v>
      </x:c>
      <x:c r="W962" s="24" t="n">
        <x:f>IF(AND(G962="GL.CASH",L962="operating"),Q962,0)</x:f>
        <x:v>0</x:v>
      </x:c>
      <x:c r="X962" s="24" t="n">
        <x:f>IF(AND(G962="GL.CASH",L962="operating"),P962,0)</x:f>
        <x:v>0</x:v>
      </x:c>
      <x:c r="Y962" s="24" t="n">
        <x:f>IF(AND(G962="GL.CASH",L962="investing"),Q962-P962,0)</x:f>
        <x:v>0</x:v>
      </x:c>
      <x:c r="Z962" s="24" t="n">
        <x:f>IF(AND(G962="GL.CASH",L962="financing"),P962,0)</x:f>
        <x:v>0</x:v>
      </x:c>
      <x:c r="AA962" s="24" t="n">
        <x:f>IF(AND(G962="GL.CASH",L962="financing"),Q962,0)</x:f>
        <x:v>0</x:v>
      </x:c>
    </x:row>
    <x:row r="963" ht="25" customHeight="1">
      <x:c r="A963" s="3" t="str">
        <x:v>ACT/SW-M06-P04/4</x:v>
      </x:c>
      <x:c r="B963" s="3" t="str">
        <x:v>SW-M06-P04</x:v>
      </x:c>
      <x:c r="C963" s="16" t="n">
        <x:v>6</x:v>
      </x:c>
      <x:c r="D963" s="30" t="n">
        <x:v>46558</x:v>
      </x:c>
      <x:c r="E963" s="30" t="n">
        <x:v>46539</x:v>
      </x:c>
      <x:c r="F963" s="30"/>
      <x:c r="G963" s="3" t="str">
        <x:v>GL.VAT.DOM_LIAB</x:v>
      </x:c>
      <x:c r="H963" s="3" t="str">
        <x:v>ENG</x:v>
      </x:c>
      <x:c r="I963" s="3" t="str">
        <x:v>V.SOFTWARE</x:v>
      </x:c>
      <x:c r="J963" s="3" t="str">
        <x:v>MAP.ACTUAL.COST.RC.PPL.SW.ENG.V.SOFTWARE.ENG</x:v>
      </x:c>
      <x:c r="K963" s="3" t="str">
        <x:v>OPX.SOFTWARE</x:v>
      </x:c>
      <x:c r="L963" s="3" t="str">
        <x:v>operating</x:v>
      </x:c>
      <x:c r="M963" s="3" t="str">
        <x:v>not_applicable</x:v>
      </x:c>
      <x:c r="N963" s="3" t="str">
        <x:v>not_applicable</x:v>
      </x:c>
      <x:c r="O963" s="3" t="str">
        <x:v>not_applicable</x:v>
      </x:c>
      <x:c r="P963" s="32" t="n">
        <x:v>0</x:v>
      </x:c>
      <x:c r="Q963" s="32" t="n">
        <x:v>85.5</x:v>
      </x:c>
      <x:c r="R963" s="24" t="n">
        <x:f>P963-Q963</x:f>
        <x:v>-85.5</x:v>
      </x:c>
      <x:c r="S963" s="18" t="n">
        <x:f>'D03_Accounts'!D29</x:f>
        <x:v>0</x:v>
      </x:c>
      <x:c r="T963" s="24" t="n">
        <x:f>R963*S963</x:f>
        <x:v>0</x:v>
      </x:c>
      <x:c r="U963" s="25" t="str">
        <x:f>'D03_Mappings'!E120</x:f>
        <x:v>tax_liabilities</x:v>
      </x:c>
      <x:c r="V963" s="24" t="str">
        <x:f>IF(I963="",IF(U963="people","PAYROLL","UNMAPPED"),I963)</x:f>
        <x:v>V.SOFTWARE</x:v>
      </x:c>
      <x:c r="W963" s="24" t="n">
        <x:f>IF(AND(G963="GL.CASH",L963="operating"),Q963,0)</x:f>
        <x:v>0</x:v>
      </x:c>
      <x:c r="X963" s="24" t="n">
        <x:f>IF(AND(G963="GL.CASH",L963="operating"),P963,0)</x:f>
        <x:v>0</x:v>
      </x:c>
      <x:c r="Y963" s="24" t="n">
        <x:f>IF(AND(G963="GL.CASH",L963="investing"),Q963-P963,0)</x:f>
        <x:v>0</x:v>
      </x:c>
      <x:c r="Z963" s="24" t="n">
        <x:f>IF(AND(G963="GL.CASH",L963="financing"),P963,0)</x:f>
        <x:v>0</x:v>
      </x:c>
      <x:c r="AA963" s="24" t="n">
        <x:f>IF(AND(G963="GL.CASH",L963="financing"),Q963,0)</x:f>
        <x:v>0</x:v>
      </x:c>
    </x:row>
    <x:row r="964" ht="25" customHeight="1">
      <x:c r="A964" s="3" t="str">
        <x:v>ACT/SW-M06-P05/1</x:v>
      </x:c>
      <x:c r="B964" s="3" t="str">
        <x:v>SW-M06-P05</x:v>
      </x:c>
      <x:c r="C964" s="16" t="n">
        <x:v>6</x:v>
      </x:c>
      <x:c r="D964" s="30" t="n">
        <x:v>46558</x:v>
      </x:c>
      <x:c r="E964" s="30" t="n">
        <x:v>46539</x:v>
      </x:c>
      <x:c r="F964" s="30"/>
      <x:c r="G964" s="3" t="str">
        <x:v>GL.OPEX.PPL.SW</x:v>
      </x:c>
      <x:c r="H964" s="3" t="str">
        <x:v>ENG</x:v>
      </x:c>
      <x:c r="I964" s="3" t="str">
        <x:v>V.SOFTWARE</x:v>
      </x:c>
      <x:c r="J964" s="3" t="str">
        <x:v>MAP.ACTUAL.COST.RC.PPL.SW.ENG.V.SOFTWARE.ENG</x:v>
      </x:c>
      <x:c r="K964" s="3" t="str">
        <x:v>OPX.SOFTWARE</x:v>
      </x:c>
      <x:c r="L964" s="3" t="str">
        <x:v>operating</x:v>
      </x:c>
      <x:c r="M964" s="3" t="str">
        <x:v>recurring</x:v>
      </x:c>
      <x:c r="N964" s="3" t="str">
        <x:v>committed</x:v>
      </x:c>
      <x:c r="O964" s="3" t="str">
        <x:v>fixed</x:v>
      </x:c>
      <x:c r="P964" s="32" t="n">
        <x:v>450</x:v>
      </x:c>
      <x:c r="Q964" s="32" t="n">
        <x:v>0</x:v>
      </x:c>
      <x:c r="R964" s="24" t="n">
        <x:f>P964-Q964</x:f>
        <x:v>450</x:v>
      </x:c>
      <x:c r="S964" s="18" t="n">
        <x:f>'D03_Accounts'!D66</x:f>
        <x:v>1</x:v>
      </x:c>
      <x:c r="T964" s="24" t="n">
        <x:f>R964*S964</x:f>
        <x:v>450</x:v>
      </x:c>
      <x:c r="U964" s="25" t="str">
        <x:f>'D03_Mappings'!E117</x:f>
        <x:v>operating_expense</x:v>
      </x:c>
      <x:c r="V964" s="24" t="str">
        <x:f>IF(I964="",IF(U964="people","PAYROLL","UNMAPPED"),I964)</x:f>
        <x:v>V.SOFTWARE</x:v>
      </x:c>
      <x:c r="W964" s="24" t="n">
        <x:f>IF(AND(G964="GL.CASH",L964="operating"),Q964,0)</x:f>
        <x:v>0</x:v>
      </x:c>
      <x:c r="X964" s="24" t="n">
        <x:f>IF(AND(G964="GL.CASH",L964="operating"),P964,0)</x:f>
        <x:v>0</x:v>
      </x:c>
      <x:c r="Y964" s="24" t="n">
        <x:f>IF(AND(G964="GL.CASH",L964="investing"),Q964-P964,0)</x:f>
        <x:v>0</x:v>
      </x:c>
      <x:c r="Z964" s="24" t="n">
        <x:f>IF(AND(G964="GL.CASH",L964="financing"),P964,0)</x:f>
        <x:v>0</x:v>
      </x:c>
      <x:c r="AA964" s="24" t="n">
        <x:f>IF(AND(G964="GL.CASH",L964="financing"),Q964,0)</x:f>
        <x:v>0</x:v>
      </x:c>
    </x:row>
    <x:row r="965" ht="25" customHeight="1">
      <x:c r="A965" s="3" t="str">
        <x:v>ACT/SW-M06-P05/2</x:v>
      </x:c>
      <x:c r="B965" s="3" t="str">
        <x:v>SW-M06-P05</x:v>
      </x:c>
      <x:c r="C965" s="16" t="n">
        <x:v>6</x:v>
      </x:c>
      <x:c r="D965" s="30" t="n">
        <x:v>46558</x:v>
      </x:c>
      <x:c r="E965" s="30" t="n">
        <x:v>46539</x:v>
      </x:c>
      <x:c r="F965" s="30"/>
      <x:c r="G965" s="3" t="str">
        <x:v>GL.VAT.DOM_ASSET</x:v>
      </x:c>
      <x:c r="H965" s="3" t="str">
        <x:v>ENG</x:v>
      </x:c>
      <x:c r="I965" s="3" t="str">
        <x:v>V.SOFTWARE</x:v>
      </x:c>
      <x:c r="J965" s="3" t="str">
        <x:v>MAP.ACTUAL.COST.RC.PPL.SW.ENG.V.SOFTWARE.ENG</x:v>
      </x:c>
      <x:c r="K965" s="3" t="str">
        <x:v>OPX.SOFTWARE</x:v>
      </x:c>
      <x:c r="L965" s="3" t="str">
        <x:v>operating</x:v>
      </x:c>
      <x:c r="M965" s="3" t="str">
        <x:v>not_applicable</x:v>
      </x:c>
      <x:c r="N965" s="3" t="str">
        <x:v>not_applicable</x:v>
      </x:c>
      <x:c r="O965" s="3" t="str">
        <x:v>not_applicable</x:v>
      </x:c>
      <x:c r="P965" s="32" t="n">
        <x:v>85.5</x:v>
      </x:c>
      <x:c r="Q965" s="32" t="n">
        <x:v>0</x:v>
      </x:c>
      <x:c r="R965" s="24" t="n">
        <x:f>P965-Q965</x:f>
        <x:v>85.5</x:v>
      </x:c>
      <x:c r="S965" s="18" t="n">
        <x:f>'D03_Accounts'!D15</x:f>
        <x:v>0</x:v>
      </x:c>
      <x:c r="T965" s="24" t="n">
        <x:f>R965*S965</x:f>
        <x:v>0</x:v>
      </x:c>
      <x:c r="U965" s="25" t="str">
        <x:f>'D03_Mappings'!E118</x:f>
        <x:v>tax_assets</x:v>
      </x:c>
      <x:c r="V965" s="24" t="str">
        <x:f>IF(I965="",IF(U965="people","PAYROLL","UNMAPPED"),I965)</x:f>
        <x:v>V.SOFTWARE</x:v>
      </x:c>
      <x:c r="W965" s="24" t="n">
        <x:f>IF(AND(G965="GL.CASH",L965="operating"),Q965,0)</x:f>
        <x:v>0</x:v>
      </x:c>
      <x:c r="X965" s="24" t="n">
        <x:f>IF(AND(G965="GL.CASH",L965="operating"),P965,0)</x:f>
        <x:v>0</x:v>
      </x:c>
      <x:c r="Y965" s="24" t="n">
        <x:f>IF(AND(G965="GL.CASH",L965="investing"),Q965-P965,0)</x:f>
        <x:v>0</x:v>
      </x:c>
      <x:c r="Z965" s="24" t="n">
        <x:f>IF(AND(G965="GL.CASH",L965="financing"),P965,0)</x:f>
        <x:v>0</x:v>
      </x:c>
      <x:c r="AA965" s="24" t="n">
        <x:f>IF(AND(G965="GL.CASH",L965="financing"),Q965,0)</x:f>
        <x:v>0</x:v>
      </x:c>
    </x:row>
    <x:row r="966" ht="25" customHeight="1">
      <x:c r="A966" s="3" t="str">
        <x:v>ACT/SW-M06-P05/3</x:v>
      </x:c>
      <x:c r="B966" s="3" t="str">
        <x:v>SW-M06-P05</x:v>
      </x:c>
      <x:c r="C966" s="16" t="n">
        <x:v>6</x:v>
      </x:c>
      <x:c r="D966" s="30" t="n">
        <x:v>46558</x:v>
      </x:c>
      <x:c r="E966" s="30" t="n">
        <x:v>46539</x:v>
      </x:c>
      <x:c r="F966" s="30"/>
      <x:c r="G966" s="3" t="str">
        <x:v>GL.AP.SUPPLIER</x:v>
      </x:c>
      <x:c r="H966" s="3" t="str">
        <x:v>ENG</x:v>
      </x:c>
      <x:c r="I966" s="3" t="str">
        <x:v>V.SOFTWARE</x:v>
      </x:c>
      <x:c r="J966" s="3" t="str">
        <x:v>MAP.ACTUAL.COST.RC.PPL.SW.ENG.V.SOFTWARE.ENG</x:v>
      </x:c>
      <x:c r="K966" s="3" t="str">
        <x:v>OPX.SOFTWARE</x:v>
      </x:c>
      <x:c r="L966" s="3" t="str">
        <x:v>operating</x:v>
      </x:c>
      <x:c r="M966" s="3" t="str">
        <x:v>not_applicable</x:v>
      </x:c>
      <x:c r="N966" s="3" t="str">
        <x:v>not_applicable</x:v>
      </x:c>
      <x:c r="O966" s="3" t="str">
        <x:v>not_applicable</x:v>
      </x:c>
      <x:c r="P966" s="32" t="n">
        <x:v>0</x:v>
      </x:c>
      <x:c r="Q966" s="32" t="n">
        <x:v>450</x:v>
      </x:c>
      <x:c r="R966" s="24" t="n">
        <x:f>P966-Q966</x:f>
        <x:v>-450</x:v>
      </x:c>
      <x:c r="S966" s="18" t="n">
        <x:f>'D03_Accounts'!D23</x:f>
        <x:v>0</x:v>
      </x:c>
      <x:c r="T966" s="24" t="n">
        <x:f>R966*S966</x:f>
        <x:v>0</x:v>
      </x:c>
      <x:c r="U966" s="25" t="str">
        <x:f>'D03_Mappings'!E119</x:f>
        <x:v>ap</x:v>
      </x:c>
      <x:c r="V966" s="24" t="str">
        <x:f>IF(I966="",IF(U966="people","PAYROLL","UNMAPPED"),I966)</x:f>
        <x:v>V.SOFTWARE</x:v>
      </x:c>
      <x:c r="W966" s="24" t="n">
        <x:f>IF(AND(G966="GL.CASH",L966="operating"),Q966,0)</x:f>
        <x:v>0</x:v>
      </x:c>
      <x:c r="X966" s="24" t="n">
        <x:f>IF(AND(G966="GL.CASH",L966="operating"),P966,0)</x:f>
        <x:v>0</x:v>
      </x:c>
      <x:c r="Y966" s="24" t="n">
        <x:f>IF(AND(G966="GL.CASH",L966="investing"),Q966-P966,0)</x:f>
        <x:v>0</x:v>
      </x:c>
      <x:c r="Z966" s="24" t="n">
        <x:f>IF(AND(G966="GL.CASH",L966="financing"),P966,0)</x:f>
        <x:v>0</x:v>
      </x:c>
      <x:c r="AA966" s="24" t="n">
        <x:f>IF(AND(G966="GL.CASH",L966="financing"),Q966,0)</x:f>
        <x:v>0</x:v>
      </x:c>
    </x:row>
    <x:row r="967" ht="25" customHeight="1">
      <x:c r="A967" s="3" t="str">
        <x:v>ACT/SW-M06-P05/4</x:v>
      </x:c>
      <x:c r="B967" s="3" t="str">
        <x:v>SW-M06-P05</x:v>
      </x:c>
      <x:c r="C967" s="16" t="n">
        <x:v>6</x:v>
      </x:c>
      <x:c r="D967" s="30" t="n">
        <x:v>46558</x:v>
      </x:c>
      <x:c r="E967" s="30" t="n">
        <x:v>46539</x:v>
      </x:c>
      <x:c r="F967" s="30"/>
      <x:c r="G967" s="3" t="str">
        <x:v>GL.VAT.DOM_LIAB</x:v>
      </x:c>
      <x:c r="H967" s="3" t="str">
        <x:v>ENG</x:v>
      </x:c>
      <x:c r="I967" s="3" t="str">
        <x:v>V.SOFTWARE</x:v>
      </x:c>
      <x:c r="J967" s="3" t="str">
        <x:v>MAP.ACTUAL.COST.RC.PPL.SW.ENG.V.SOFTWARE.ENG</x:v>
      </x:c>
      <x:c r="K967" s="3" t="str">
        <x:v>OPX.SOFTWARE</x:v>
      </x:c>
      <x:c r="L967" s="3" t="str">
        <x:v>operating</x:v>
      </x:c>
      <x:c r="M967" s="3" t="str">
        <x:v>not_applicable</x:v>
      </x:c>
      <x:c r="N967" s="3" t="str">
        <x:v>not_applicable</x:v>
      </x:c>
      <x:c r="O967" s="3" t="str">
        <x:v>not_applicable</x:v>
      </x:c>
      <x:c r="P967" s="32" t="n">
        <x:v>0</x:v>
      </x:c>
      <x:c r="Q967" s="32" t="n">
        <x:v>85.5</x:v>
      </x:c>
      <x:c r="R967" s="24" t="n">
        <x:f>P967-Q967</x:f>
        <x:v>-85.5</x:v>
      </x:c>
      <x:c r="S967" s="18" t="n">
        <x:f>'D03_Accounts'!D29</x:f>
        <x:v>0</x:v>
      </x:c>
      <x:c r="T967" s="24" t="n">
        <x:f>R967*S967</x:f>
        <x:v>0</x:v>
      </x:c>
      <x:c r="U967" s="25" t="str">
        <x:f>'D03_Mappings'!E120</x:f>
        <x:v>tax_liabilities</x:v>
      </x:c>
      <x:c r="V967" s="24" t="str">
        <x:f>IF(I967="",IF(U967="people","PAYROLL","UNMAPPED"),I967)</x:f>
        <x:v>V.SOFTWARE</x:v>
      </x:c>
      <x:c r="W967" s="24" t="n">
        <x:f>IF(AND(G967="GL.CASH",L967="operating"),Q967,0)</x:f>
        <x:v>0</x:v>
      </x:c>
      <x:c r="X967" s="24" t="n">
        <x:f>IF(AND(G967="GL.CASH",L967="operating"),P967,0)</x:f>
        <x:v>0</x:v>
      </x:c>
      <x:c r="Y967" s="24" t="n">
        <x:f>IF(AND(G967="GL.CASH",L967="investing"),Q967-P967,0)</x:f>
        <x:v>0</x:v>
      </x:c>
      <x:c r="Z967" s="24" t="n">
        <x:f>IF(AND(G967="GL.CASH",L967="financing"),P967,0)</x:f>
        <x:v>0</x:v>
      </x:c>
      <x:c r="AA967" s="24" t="n">
        <x:f>IF(AND(G967="GL.CASH",L967="financing"),Q967,0)</x:f>
        <x:v>0</x:v>
      </x:c>
    </x:row>
    <x:row r="968" ht="25" customHeight="1">
      <x:c r="A968" s="3" t="str">
        <x:v>ACT/SW-M06-P06/1</x:v>
      </x:c>
      <x:c r="B968" s="3" t="str">
        <x:v>SW-M06-P06</x:v>
      </x:c>
      <x:c r="C968" s="16" t="n">
        <x:v>6</x:v>
      </x:c>
      <x:c r="D968" s="30" t="n">
        <x:v>46558</x:v>
      </x:c>
      <x:c r="E968" s="30" t="n">
        <x:v>46539</x:v>
      </x:c>
      <x:c r="F968" s="30"/>
      <x:c r="G968" s="3" t="str">
        <x:v>GL.OPEX.PPL.SW</x:v>
      </x:c>
      <x:c r="H968" s="3" t="str">
        <x:v>COMP</x:v>
      </x:c>
      <x:c r="I968" s="3" t="str">
        <x:v>V.SOFTWARE</x:v>
      </x:c>
      <x:c r="J968" s="3" t="str">
        <x:v>MAP.ACTUAL.COST.RC.PPL.SW.COMP.V.SOFTWARE.COMP</x:v>
      </x:c>
      <x:c r="K968" s="3" t="str">
        <x:v>OPX.SOFTWARE</x:v>
      </x:c>
      <x:c r="L968" s="3" t="str">
        <x:v>operating</x:v>
      </x:c>
      <x:c r="M968" s="3" t="str">
        <x:v>recurring</x:v>
      </x:c>
      <x:c r="N968" s="3" t="str">
        <x:v>committed</x:v>
      </x:c>
      <x:c r="O968" s="3" t="str">
        <x:v>fixed</x:v>
      </x:c>
      <x:c r="P968" s="32" t="n">
        <x:v>450</x:v>
      </x:c>
      <x:c r="Q968" s="32" t="n">
        <x:v>0</x:v>
      </x:c>
      <x:c r="R968" s="24" t="n">
        <x:f>P968-Q968</x:f>
        <x:v>450</x:v>
      </x:c>
      <x:c r="S968" s="18" t="n">
        <x:f>'D03_Accounts'!D66</x:f>
        <x:v>1</x:v>
      </x:c>
      <x:c r="T968" s="24" t="n">
        <x:f>R968*S968</x:f>
        <x:v>450</x:v>
      </x:c>
      <x:c r="U968" s="25" t="str">
        <x:f>'D03_Mappings'!E113</x:f>
        <x:v>operating_expense</x:v>
      </x:c>
      <x:c r="V968" s="24" t="str">
        <x:f>IF(I968="",IF(U968="people","PAYROLL","UNMAPPED"),I968)</x:f>
        <x:v>V.SOFTWARE</x:v>
      </x:c>
      <x:c r="W968" s="24" t="n">
        <x:f>IF(AND(G968="GL.CASH",L968="operating"),Q968,0)</x:f>
        <x:v>0</x:v>
      </x:c>
      <x:c r="X968" s="24" t="n">
        <x:f>IF(AND(G968="GL.CASH",L968="operating"),P968,0)</x:f>
        <x:v>0</x:v>
      </x:c>
      <x:c r="Y968" s="24" t="n">
        <x:f>IF(AND(G968="GL.CASH",L968="investing"),Q968-P968,0)</x:f>
        <x:v>0</x:v>
      </x:c>
      <x:c r="Z968" s="24" t="n">
        <x:f>IF(AND(G968="GL.CASH",L968="financing"),P968,0)</x:f>
        <x:v>0</x:v>
      </x:c>
      <x:c r="AA968" s="24" t="n">
        <x:f>IF(AND(G968="GL.CASH",L968="financing"),Q968,0)</x:f>
        <x:v>0</x:v>
      </x:c>
    </x:row>
    <x:row r="969" ht="25" customHeight="1">
      <x:c r="A969" s="3" t="str">
        <x:v>ACT/SW-M06-P06/2</x:v>
      </x:c>
      <x:c r="B969" s="3" t="str">
        <x:v>SW-M06-P06</x:v>
      </x:c>
      <x:c r="C969" s="16" t="n">
        <x:v>6</x:v>
      </x:c>
      <x:c r="D969" s="30" t="n">
        <x:v>46558</x:v>
      </x:c>
      <x:c r="E969" s="30" t="n">
        <x:v>46539</x:v>
      </x:c>
      <x:c r="F969" s="30"/>
      <x:c r="G969" s="3" t="str">
        <x:v>GL.VAT.DOM_ASSET</x:v>
      </x:c>
      <x:c r="H969" s="3" t="str">
        <x:v>COMP</x:v>
      </x:c>
      <x:c r="I969" s="3" t="str">
        <x:v>V.SOFTWARE</x:v>
      </x:c>
      <x:c r="J969" s="3" t="str">
        <x:v>MAP.ACTUAL.COST.RC.PPL.SW.COMP.V.SOFTWARE.COMP</x:v>
      </x:c>
      <x:c r="K969" s="3" t="str">
        <x:v>OPX.SOFTWARE</x:v>
      </x:c>
      <x:c r="L969" s="3" t="str">
        <x:v>operating</x:v>
      </x:c>
      <x:c r="M969" s="3" t="str">
        <x:v>not_applicable</x:v>
      </x:c>
      <x:c r="N969" s="3" t="str">
        <x:v>not_applicable</x:v>
      </x:c>
      <x:c r="O969" s="3" t="str">
        <x:v>not_applicable</x:v>
      </x:c>
      <x:c r="P969" s="32" t="n">
        <x:v>85.5</x:v>
      </x:c>
      <x:c r="Q969" s="32" t="n">
        <x:v>0</x:v>
      </x:c>
      <x:c r="R969" s="24" t="n">
        <x:f>P969-Q969</x:f>
        <x:v>85.5</x:v>
      </x:c>
      <x:c r="S969" s="18" t="n">
        <x:f>'D03_Accounts'!D15</x:f>
        <x:v>0</x:v>
      </x:c>
      <x:c r="T969" s="24" t="n">
        <x:f>R969*S969</x:f>
        <x:v>0</x:v>
      </x:c>
      <x:c r="U969" s="25" t="str">
        <x:f>'D03_Mappings'!E114</x:f>
        <x:v>tax_assets</x:v>
      </x:c>
      <x:c r="V969" s="24" t="str">
        <x:f>IF(I969="",IF(U969="people","PAYROLL","UNMAPPED"),I969)</x:f>
        <x:v>V.SOFTWARE</x:v>
      </x:c>
      <x:c r="W969" s="24" t="n">
        <x:f>IF(AND(G969="GL.CASH",L969="operating"),Q969,0)</x:f>
        <x:v>0</x:v>
      </x:c>
      <x:c r="X969" s="24" t="n">
        <x:f>IF(AND(G969="GL.CASH",L969="operating"),P969,0)</x:f>
        <x:v>0</x:v>
      </x:c>
      <x:c r="Y969" s="24" t="n">
        <x:f>IF(AND(G969="GL.CASH",L969="investing"),Q969-P969,0)</x:f>
        <x:v>0</x:v>
      </x:c>
      <x:c r="Z969" s="24" t="n">
        <x:f>IF(AND(G969="GL.CASH",L969="financing"),P969,0)</x:f>
        <x:v>0</x:v>
      </x:c>
      <x:c r="AA969" s="24" t="n">
        <x:f>IF(AND(G969="GL.CASH",L969="financing"),Q969,0)</x:f>
        <x:v>0</x:v>
      </x:c>
    </x:row>
    <x:row r="970" ht="25" customHeight="1">
      <x:c r="A970" s="3" t="str">
        <x:v>ACT/SW-M06-P06/3</x:v>
      </x:c>
      <x:c r="B970" s="3" t="str">
        <x:v>SW-M06-P06</x:v>
      </x:c>
      <x:c r="C970" s="16" t="n">
        <x:v>6</x:v>
      </x:c>
      <x:c r="D970" s="30" t="n">
        <x:v>46558</x:v>
      </x:c>
      <x:c r="E970" s="30" t="n">
        <x:v>46539</x:v>
      </x:c>
      <x:c r="F970" s="30"/>
      <x:c r="G970" s="3" t="str">
        <x:v>GL.AP.SUPPLIER</x:v>
      </x:c>
      <x:c r="H970" s="3" t="str">
        <x:v>COMP</x:v>
      </x:c>
      <x:c r="I970" s="3" t="str">
        <x:v>V.SOFTWARE</x:v>
      </x:c>
      <x:c r="J970" s="3" t="str">
        <x:v>MAP.ACTUAL.COST.RC.PPL.SW.COMP.V.SOFTWARE.COMP</x:v>
      </x:c>
      <x:c r="K970" s="3" t="str">
        <x:v>OPX.SOFTWARE</x:v>
      </x:c>
      <x:c r="L970" s="3" t="str">
        <x:v>operating</x:v>
      </x:c>
      <x:c r="M970" s="3" t="str">
        <x:v>not_applicable</x:v>
      </x:c>
      <x:c r="N970" s="3" t="str">
        <x:v>not_applicable</x:v>
      </x:c>
      <x:c r="O970" s="3" t="str">
        <x:v>not_applicable</x:v>
      </x:c>
      <x:c r="P970" s="32" t="n">
        <x:v>0</x:v>
      </x:c>
      <x:c r="Q970" s="32" t="n">
        <x:v>450</x:v>
      </x:c>
      <x:c r="R970" s="24" t="n">
        <x:f>P970-Q970</x:f>
        <x:v>-450</x:v>
      </x:c>
      <x:c r="S970" s="18" t="n">
        <x:f>'D03_Accounts'!D23</x:f>
        <x:v>0</x:v>
      </x:c>
      <x:c r="T970" s="24" t="n">
        <x:f>R970*S970</x:f>
        <x:v>0</x:v>
      </x:c>
      <x:c r="U970" s="25" t="str">
        <x:f>'D03_Mappings'!E115</x:f>
        <x:v>ap</x:v>
      </x:c>
      <x:c r="V970" s="24" t="str">
        <x:f>IF(I970="",IF(U970="people","PAYROLL","UNMAPPED"),I970)</x:f>
        <x:v>V.SOFTWARE</x:v>
      </x:c>
      <x:c r="W970" s="24" t="n">
        <x:f>IF(AND(G970="GL.CASH",L970="operating"),Q970,0)</x:f>
        <x:v>0</x:v>
      </x:c>
      <x:c r="X970" s="24" t="n">
        <x:f>IF(AND(G970="GL.CASH",L970="operating"),P970,0)</x:f>
        <x:v>0</x:v>
      </x:c>
      <x:c r="Y970" s="24" t="n">
        <x:f>IF(AND(G970="GL.CASH",L970="investing"),Q970-P970,0)</x:f>
        <x:v>0</x:v>
      </x:c>
      <x:c r="Z970" s="24" t="n">
        <x:f>IF(AND(G970="GL.CASH",L970="financing"),P970,0)</x:f>
        <x:v>0</x:v>
      </x:c>
      <x:c r="AA970" s="24" t="n">
        <x:f>IF(AND(G970="GL.CASH",L970="financing"),Q970,0)</x:f>
        <x:v>0</x:v>
      </x:c>
    </x:row>
    <x:row r="971" ht="25" customHeight="1">
      <x:c r="A971" s="3" t="str">
        <x:v>ACT/SW-M06-P06/4</x:v>
      </x:c>
      <x:c r="B971" s="3" t="str">
        <x:v>SW-M06-P06</x:v>
      </x:c>
      <x:c r="C971" s="16" t="n">
        <x:v>6</x:v>
      </x:c>
      <x:c r="D971" s="30" t="n">
        <x:v>46558</x:v>
      </x:c>
      <x:c r="E971" s="30" t="n">
        <x:v>46539</x:v>
      </x:c>
      <x:c r="F971" s="30"/>
      <x:c r="G971" s="3" t="str">
        <x:v>GL.VAT.DOM_LIAB</x:v>
      </x:c>
      <x:c r="H971" s="3" t="str">
        <x:v>COMP</x:v>
      </x:c>
      <x:c r="I971" s="3" t="str">
        <x:v>V.SOFTWARE</x:v>
      </x:c>
      <x:c r="J971" s="3" t="str">
        <x:v>MAP.ACTUAL.COST.RC.PPL.SW.COMP.V.SOFTWARE.COMP</x:v>
      </x:c>
      <x:c r="K971" s="3" t="str">
        <x:v>OPX.SOFTWARE</x:v>
      </x:c>
      <x:c r="L971" s="3" t="str">
        <x:v>operating</x:v>
      </x:c>
      <x:c r="M971" s="3" t="str">
        <x:v>not_applicable</x:v>
      </x:c>
      <x:c r="N971" s="3" t="str">
        <x:v>not_applicable</x:v>
      </x:c>
      <x:c r="O971" s="3" t="str">
        <x:v>not_applicable</x:v>
      </x:c>
      <x:c r="P971" s="32" t="n">
        <x:v>0</x:v>
      </x:c>
      <x:c r="Q971" s="32" t="n">
        <x:v>85.5</x:v>
      </x:c>
      <x:c r="R971" s="24" t="n">
        <x:f>P971-Q971</x:f>
        <x:v>-85.5</x:v>
      </x:c>
      <x:c r="S971" s="18" t="n">
        <x:f>'D03_Accounts'!D29</x:f>
        <x:v>0</x:v>
      </x:c>
      <x:c r="T971" s="24" t="n">
        <x:f>R971*S971</x:f>
        <x:v>0</x:v>
      </x:c>
      <x:c r="U971" s="25" t="str">
        <x:f>'D03_Mappings'!E116</x:f>
        <x:v>tax_liabilities</x:v>
      </x:c>
      <x:c r="V971" s="24" t="str">
        <x:f>IF(I971="",IF(U971="people","PAYROLL","UNMAPPED"),I971)</x:f>
        <x:v>V.SOFTWARE</x:v>
      </x:c>
      <x:c r="W971" s="24" t="n">
        <x:f>IF(AND(G971="GL.CASH",L971="operating"),Q971,0)</x:f>
        <x:v>0</x:v>
      </x:c>
      <x:c r="X971" s="24" t="n">
        <x:f>IF(AND(G971="GL.CASH",L971="operating"),P971,0)</x:f>
        <x:v>0</x:v>
      </x:c>
      <x:c r="Y971" s="24" t="n">
        <x:f>IF(AND(G971="GL.CASH",L971="investing"),Q971-P971,0)</x:f>
        <x:v>0</x:v>
      </x:c>
      <x:c r="Z971" s="24" t="n">
        <x:f>IF(AND(G971="GL.CASH",L971="financing"),P971,0)</x:f>
        <x:v>0</x:v>
      </x:c>
      <x:c r="AA971" s="24" t="n">
        <x:f>IF(AND(G971="GL.CASH",L971="financing"),Q971,0)</x:f>
        <x:v>0</x:v>
      </x:c>
    </x:row>
    <x:row r="972" ht="25" customHeight="1">
      <x:c r="A972" s="3" t="str">
        <x:v>ACT/SW-M06-P07/1</x:v>
      </x:c>
      <x:c r="B972" s="3" t="str">
        <x:v>SW-M06-P07</x:v>
      </x:c>
      <x:c r="C972" s="16" t="n">
        <x:v>6</x:v>
      </x:c>
      <x:c r="D972" s="30" t="n">
        <x:v>46558</x:v>
      </x:c>
      <x:c r="E972" s="30" t="n">
        <x:v>46539</x:v>
      </x:c>
      <x:c r="F972" s="30"/>
      <x:c r="G972" s="3" t="str">
        <x:v>GL.OPEX.PPL.SW</x:v>
      </x:c>
      <x:c r="H972" s="3" t="str">
        <x:v>PROD</x:v>
      </x:c>
      <x:c r="I972" s="3" t="str">
        <x:v>V.SOFTWARE</x:v>
      </x:c>
      <x:c r="J972" s="3" t="str">
        <x:v>MAP.ACTUAL.COST.RC.PPL.SW.PROD.V.SOFTWARE.PROD</x:v>
      </x:c>
      <x:c r="K972" s="3" t="str">
        <x:v>OPX.SOFTWARE</x:v>
      </x:c>
      <x:c r="L972" s="3" t="str">
        <x:v>operating</x:v>
      </x:c>
      <x:c r="M972" s="3" t="str">
        <x:v>recurring</x:v>
      </x:c>
      <x:c r="N972" s="3" t="str">
        <x:v>committed</x:v>
      </x:c>
      <x:c r="O972" s="3" t="str">
        <x:v>fixed</x:v>
      </x:c>
      <x:c r="P972" s="32" t="n">
        <x:v>450</x:v>
      </x:c>
      <x:c r="Q972" s="32" t="n">
        <x:v>0</x:v>
      </x:c>
      <x:c r="R972" s="24" t="n">
        <x:f>P972-Q972</x:f>
        <x:v>450</x:v>
      </x:c>
      <x:c r="S972" s="18" t="n">
        <x:f>'D03_Accounts'!D66</x:f>
        <x:v>1</x:v>
      </x:c>
      <x:c r="T972" s="24" t="n">
        <x:f>R972*S972</x:f>
        <x:v>450</x:v>
      </x:c>
      <x:c r="U972" s="25" t="str">
        <x:f>'D03_Mappings'!E129</x:f>
        <x:v>operating_expense</x:v>
      </x:c>
      <x:c r="V972" s="24" t="str">
        <x:f>IF(I972="",IF(U972="people","PAYROLL","UNMAPPED"),I972)</x:f>
        <x:v>V.SOFTWARE</x:v>
      </x:c>
      <x:c r="W972" s="24" t="n">
        <x:f>IF(AND(G972="GL.CASH",L972="operating"),Q972,0)</x:f>
        <x:v>0</x:v>
      </x:c>
      <x:c r="X972" s="24" t="n">
        <x:f>IF(AND(G972="GL.CASH",L972="operating"),P972,0)</x:f>
        <x:v>0</x:v>
      </x:c>
      <x:c r="Y972" s="24" t="n">
        <x:f>IF(AND(G972="GL.CASH",L972="investing"),Q972-P972,0)</x:f>
        <x:v>0</x:v>
      </x:c>
      <x:c r="Z972" s="24" t="n">
        <x:f>IF(AND(G972="GL.CASH",L972="financing"),P972,0)</x:f>
        <x:v>0</x:v>
      </x:c>
      <x:c r="AA972" s="24" t="n">
        <x:f>IF(AND(G972="GL.CASH",L972="financing"),Q972,0)</x:f>
        <x:v>0</x:v>
      </x:c>
    </x:row>
    <x:row r="973" ht="25" customHeight="1">
      <x:c r="A973" s="3" t="str">
        <x:v>ACT/SW-M06-P07/2</x:v>
      </x:c>
      <x:c r="B973" s="3" t="str">
        <x:v>SW-M06-P07</x:v>
      </x:c>
      <x:c r="C973" s="16" t="n">
        <x:v>6</x:v>
      </x:c>
      <x:c r="D973" s="30" t="n">
        <x:v>46558</x:v>
      </x:c>
      <x:c r="E973" s="30" t="n">
        <x:v>46539</x:v>
      </x:c>
      <x:c r="F973" s="30"/>
      <x:c r="G973" s="3" t="str">
        <x:v>GL.VAT.DOM_ASSET</x:v>
      </x:c>
      <x:c r="H973" s="3" t="str">
        <x:v>PROD</x:v>
      </x:c>
      <x:c r="I973" s="3" t="str">
        <x:v>V.SOFTWARE</x:v>
      </x:c>
      <x:c r="J973" s="3" t="str">
        <x:v>MAP.ACTUAL.COST.RC.PPL.SW.PROD.V.SOFTWARE.PROD</x:v>
      </x:c>
      <x:c r="K973" s="3" t="str">
        <x:v>OPX.SOFTWARE</x:v>
      </x:c>
      <x:c r="L973" s="3" t="str">
        <x:v>operating</x:v>
      </x:c>
      <x:c r="M973" s="3" t="str">
        <x:v>not_applicable</x:v>
      </x:c>
      <x:c r="N973" s="3" t="str">
        <x:v>not_applicable</x:v>
      </x:c>
      <x:c r="O973" s="3" t="str">
        <x:v>not_applicable</x:v>
      </x:c>
      <x:c r="P973" s="32" t="n">
        <x:v>85.5</x:v>
      </x:c>
      <x:c r="Q973" s="32" t="n">
        <x:v>0</x:v>
      </x:c>
      <x:c r="R973" s="24" t="n">
        <x:f>P973-Q973</x:f>
        <x:v>85.5</x:v>
      </x:c>
      <x:c r="S973" s="18" t="n">
        <x:f>'D03_Accounts'!D15</x:f>
        <x:v>0</x:v>
      </x:c>
      <x:c r="T973" s="24" t="n">
        <x:f>R973*S973</x:f>
        <x:v>0</x:v>
      </x:c>
      <x:c r="U973" s="25" t="str">
        <x:f>'D03_Mappings'!E130</x:f>
        <x:v>tax_assets</x:v>
      </x:c>
      <x:c r="V973" s="24" t="str">
        <x:f>IF(I973="",IF(U973="people","PAYROLL","UNMAPPED"),I973)</x:f>
        <x:v>V.SOFTWARE</x:v>
      </x:c>
      <x:c r="W973" s="24" t="n">
        <x:f>IF(AND(G973="GL.CASH",L973="operating"),Q973,0)</x:f>
        <x:v>0</x:v>
      </x:c>
      <x:c r="X973" s="24" t="n">
        <x:f>IF(AND(G973="GL.CASH",L973="operating"),P973,0)</x:f>
        <x:v>0</x:v>
      </x:c>
      <x:c r="Y973" s="24" t="n">
        <x:f>IF(AND(G973="GL.CASH",L973="investing"),Q973-P973,0)</x:f>
        <x:v>0</x:v>
      </x:c>
      <x:c r="Z973" s="24" t="n">
        <x:f>IF(AND(G973="GL.CASH",L973="financing"),P973,0)</x:f>
        <x:v>0</x:v>
      </x:c>
      <x:c r="AA973" s="24" t="n">
        <x:f>IF(AND(G973="GL.CASH",L973="financing"),Q973,0)</x:f>
        <x:v>0</x:v>
      </x:c>
    </x:row>
    <x:row r="974" ht="25" customHeight="1">
      <x:c r="A974" s="3" t="str">
        <x:v>ACT/SW-M06-P07/3</x:v>
      </x:c>
      <x:c r="B974" s="3" t="str">
        <x:v>SW-M06-P07</x:v>
      </x:c>
      <x:c r="C974" s="16" t="n">
        <x:v>6</x:v>
      </x:c>
      <x:c r="D974" s="30" t="n">
        <x:v>46558</x:v>
      </x:c>
      <x:c r="E974" s="30" t="n">
        <x:v>46539</x:v>
      </x:c>
      <x:c r="F974" s="30"/>
      <x:c r="G974" s="3" t="str">
        <x:v>GL.AP.SUPPLIER</x:v>
      </x:c>
      <x:c r="H974" s="3" t="str">
        <x:v>PROD</x:v>
      </x:c>
      <x:c r="I974" s="3" t="str">
        <x:v>V.SOFTWARE</x:v>
      </x:c>
      <x:c r="J974" s="3" t="str">
        <x:v>MAP.ACTUAL.COST.RC.PPL.SW.PROD.V.SOFTWARE.PROD</x:v>
      </x:c>
      <x:c r="K974" s="3" t="str">
        <x:v>OPX.SOFTWARE</x:v>
      </x:c>
      <x:c r="L974" s="3" t="str">
        <x:v>operating</x:v>
      </x:c>
      <x:c r="M974" s="3" t="str">
        <x:v>not_applicable</x:v>
      </x:c>
      <x:c r="N974" s="3" t="str">
        <x:v>not_applicable</x:v>
      </x:c>
      <x:c r="O974" s="3" t="str">
        <x:v>not_applicable</x:v>
      </x:c>
      <x:c r="P974" s="32" t="n">
        <x:v>0</x:v>
      </x:c>
      <x:c r="Q974" s="32" t="n">
        <x:v>450</x:v>
      </x:c>
      <x:c r="R974" s="24" t="n">
        <x:f>P974-Q974</x:f>
        <x:v>-450</x:v>
      </x:c>
      <x:c r="S974" s="18" t="n">
        <x:f>'D03_Accounts'!D23</x:f>
        <x:v>0</x:v>
      </x:c>
      <x:c r="T974" s="24" t="n">
        <x:f>R974*S974</x:f>
        <x:v>0</x:v>
      </x:c>
      <x:c r="U974" s="25" t="str">
        <x:f>'D03_Mappings'!E131</x:f>
        <x:v>ap</x:v>
      </x:c>
      <x:c r="V974" s="24" t="str">
        <x:f>IF(I974="",IF(U974="people","PAYROLL","UNMAPPED"),I974)</x:f>
        <x:v>V.SOFTWARE</x:v>
      </x:c>
      <x:c r="W974" s="24" t="n">
        <x:f>IF(AND(G974="GL.CASH",L974="operating"),Q974,0)</x:f>
        <x:v>0</x:v>
      </x:c>
      <x:c r="X974" s="24" t="n">
        <x:f>IF(AND(G974="GL.CASH",L974="operating"),P974,0)</x:f>
        <x:v>0</x:v>
      </x:c>
      <x:c r="Y974" s="24" t="n">
        <x:f>IF(AND(G974="GL.CASH",L974="investing"),Q974-P974,0)</x:f>
        <x:v>0</x:v>
      </x:c>
      <x:c r="Z974" s="24" t="n">
        <x:f>IF(AND(G974="GL.CASH",L974="financing"),P974,0)</x:f>
        <x:v>0</x:v>
      </x:c>
      <x:c r="AA974" s="24" t="n">
        <x:f>IF(AND(G974="GL.CASH",L974="financing"),Q974,0)</x:f>
        <x:v>0</x:v>
      </x:c>
    </x:row>
    <x:row r="975" ht="25" customHeight="1">
      <x:c r="A975" s="3" t="str">
        <x:v>ACT/SW-M06-P07/4</x:v>
      </x:c>
      <x:c r="B975" s="3" t="str">
        <x:v>SW-M06-P07</x:v>
      </x:c>
      <x:c r="C975" s="16" t="n">
        <x:v>6</x:v>
      </x:c>
      <x:c r="D975" s="30" t="n">
        <x:v>46558</x:v>
      </x:c>
      <x:c r="E975" s="30" t="n">
        <x:v>46539</x:v>
      </x:c>
      <x:c r="F975" s="30"/>
      <x:c r="G975" s="3" t="str">
        <x:v>GL.VAT.DOM_LIAB</x:v>
      </x:c>
      <x:c r="H975" s="3" t="str">
        <x:v>PROD</x:v>
      </x:c>
      <x:c r="I975" s="3" t="str">
        <x:v>V.SOFTWARE</x:v>
      </x:c>
      <x:c r="J975" s="3" t="str">
        <x:v>MAP.ACTUAL.COST.RC.PPL.SW.PROD.V.SOFTWARE.PROD</x:v>
      </x:c>
      <x:c r="K975" s="3" t="str">
        <x:v>OPX.SOFTWARE</x:v>
      </x:c>
      <x:c r="L975" s="3" t="str">
        <x:v>operating</x:v>
      </x:c>
      <x:c r="M975" s="3" t="str">
        <x:v>not_applicable</x:v>
      </x:c>
      <x:c r="N975" s="3" t="str">
        <x:v>not_applicable</x:v>
      </x:c>
      <x:c r="O975" s="3" t="str">
        <x:v>not_applicable</x:v>
      </x:c>
      <x:c r="P975" s="32" t="n">
        <x:v>0</x:v>
      </x:c>
      <x:c r="Q975" s="32" t="n">
        <x:v>85.5</x:v>
      </x:c>
      <x:c r="R975" s="24" t="n">
        <x:f>P975-Q975</x:f>
        <x:v>-85.5</x:v>
      </x:c>
      <x:c r="S975" s="18" t="n">
        <x:f>'D03_Accounts'!D29</x:f>
        <x:v>0</x:v>
      </x:c>
      <x:c r="T975" s="24" t="n">
        <x:f>R975*S975</x:f>
        <x:v>0</x:v>
      </x:c>
      <x:c r="U975" s="25" t="str">
        <x:f>'D03_Mappings'!E132</x:f>
        <x:v>tax_liabilities</x:v>
      </x:c>
      <x:c r="V975" s="24" t="str">
        <x:f>IF(I975="",IF(U975="people","PAYROLL","UNMAPPED"),I975)</x:f>
        <x:v>V.SOFTWARE</x:v>
      </x:c>
      <x:c r="W975" s="24" t="n">
        <x:f>IF(AND(G975="GL.CASH",L975="operating"),Q975,0)</x:f>
        <x:v>0</x:v>
      </x:c>
      <x:c r="X975" s="24" t="n">
        <x:f>IF(AND(G975="GL.CASH",L975="operating"),P975,0)</x:f>
        <x:v>0</x:v>
      </x:c>
      <x:c r="Y975" s="24" t="n">
        <x:f>IF(AND(G975="GL.CASH",L975="investing"),Q975-P975,0)</x:f>
        <x:v>0</x:v>
      </x:c>
      <x:c r="Z975" s="24" t="n">
        <x:f>IF(AND(G975="GL.CASH",L975="financing"),P975,0)</x:f>
        <x:v>0</x:v>
      </x:c>
      <x:c r="AA975" s="24" t="n">
        <x:f>IF(AND(G975="GL.CASH",L975="financing"),Q975,0)</x:f>
        <x:v>0</x:v>
      </x:c>
    </x:row>
    <x:row r="976" ht="25" customHeight="1">
      <x:c r="A976" s="3" t="str">
        <x:v>ACT/SW-M06-P08/1</x:v>
      </x:c>
      <x:c r="B976" s="3" t="str">
        <x:v>SW-M06-P08</x:v>
      </x:c>
      <x:c r="C976" s="16" t="n">
        <x:v>6</x:v>
      </x:c>
      <x:c r="D976" s="30" t="n">
        <x:v>46558</x:v>
      </x:c>
      <x:c r="E976" s="30" t="n">
        <x:v>46539</x:v>
      </x:c>
      <x:c r="F976" s="30"/>
      <x:c r="G976" s="3" t="str">
        <x:v>GL.OPEX.PPL.SW</x:v>
      </x:c>
      <x:c r="H976" s="3" t="str">
        <x:v>ENG</x:v>
      </x:c>
      <x:c r="I976" s="3" t="str">
        <x:v>V.SOFTWARE</x:v>
      </x:c>
      <x:c r="J976" s="3" t="str">
        <x:v>MAP.ACTUAL.COST.RC.PPL.SW.ENG.V.SOFTWARE.ENG</x:v>
      </x:c>
      <x:c r="K976" s="3" t="str">
        <x:v>OPX.SOFTWARE</x:v>
      </x:c>
      <x:c r="L976" s="3" t="str">
        <x:v>operating</x:v>
      </x:c>
      <x:c r="M976" s="3" t="str">
        <x:v>recurring</x:v>
      </x:c>
      <x:c r="N976" s="3" t="str">
        <x:v>committed</x:v>
      </x:c>
      <x:c r="O976" s="3" t="str">
        <x:v>fixed</x:v>
      </x:c>
      <x:c r="P976" s="32" t="n">
        <x:v>450</x:v>
      </x:c>
      <x:c r="Q976" s="32" t="n">
        <x:v>0</x:v>
      </x:c>
      <x:c r="R976" s="24" t="n">
        <x:f>P976-Q976</x:f>
        <x:v>450</x:v>
      </x:c>
      <x:c r="S976" s="18" t="n">
        <x:f>'D03_Accounts'!D66</x:f>
        <x:v>1</x:v>
      </x:c>
      <x:c r="T976" s="24" t="n">
        <x:f>R976*S976</x:f>
        <x:v>450</x:v>
      </x:c>
      <x:c r="U976" s="25" t="str">
        <x:f>'D03_Mappings'!E117</x:f>
        <x:v>operating_expense</x:v>
      </x:c>
      <x:c r="V976" s="24" t="str">
        <x:f>IF(I976="",IF(U976="people","PAYROLL","UNMAPPED"),I976)</x:f>
        <x:v>V.SOFTWARE</x:v>
      </x:c>
      <x:c r="W976" s="24" t="n">
        <x:f>IF(AND(G976="GL.CASH",L976="operating"),Q976,0)</x:f>
        <x:v>0</x:v>
      </x:c>
      <x:c r="X976" s="24" t="n">
        <x:f>IF(AND(G976="GL.CASH",L976="operating"),P976,0)</x:f>
        <x:v>0</x:v>
      </x:c>
      <x:c r="Y976" s="24" t="n">
        <x:f>IF(AND(G976="GL.CASH",L976="investing"),Q976-P976,0)</x:f>
        <x:v>0</x:v>
      </x:c>
      <x:c r="Z976" s="24" t="n">
        <x:f>IF(AND(G976="GL.CASH",L976="financing"),P976,0)</x:f>
        <x:v>0</x:v>
      </x:c>
      <x:c r="AA976" s="24" t="n">
        <x:f>IF(AND(G976="GL.CASH",L976="financing"),Q976,0)</x:f>
        <x:v>0</x:v>
      </x:c>
    </x:row>
    <x:row r="977" ht="25" customHeight="1">
      <x:c r="A977" s="3" t="str">
        <x:v>ACT/SW-M06-P08/2</x:v>
      </x:c>
      <x:c r="B977" s="3" t="str">
        <x:v>SW-M06-P08</x:v>
      </x:c>
      <x:c r="C977" s="16" t="n">
        <x:v>6</x:v>
      </x:c>
      <x:c r="D977" s="30" t="n">
        <x:v>46558</x:v>
      </x:c>
      <x:c r="E977" s="30" t="n">
        <x:v>46539</x:v>
      </x:c>
      <x:c r="F977" s="30"/>
      <x:c r="G977" s="3" t="str">
        <x:v>GL.VAT.DOM_ASSET</x:v>
      </x:c>
      <x:c r="H977" s="3" t="str">
        <x:v>ENG</x:v>
      </x:c>
      <x:c r="I977" s="3" t="str">
        <x:v>V.SOFTWARE</x:v>
      </x:c>
      <x:c r="J977" s="3" t="str">
        <x:v>MAP.ACTUAL.COST.RC.PPL.SW.ENG.V.SOFTWARE.ENG</x:v>
      </x:c>
      <x:c r="K977" s="3" t="str">
        <x:v>OPX.SOFTWARE</x:v>
      </x:c>
      <x:c r="L977" s="3" t="str">
        <x:v>operating</x:v>
      </x:c>
      <x:c r="M977" s="3" t="str">
        <x:v>not_applicable</x:v>
      </x:c>
      <x:c r="N977" s="3" t="str">
        <x:v>not_applicable</x:v>
      </x:c>
      <x:c r="O977" s="3" t="str">
        <x:v>not_applicable</x:v>
      </x:c>
      <x:c r="P977" s="32" t="n">
        <x:v>85.5</x:v>
      </x:c>
      <x:c r="Q977" s="32" t="n">
        <x:v>0</x:v>
      </x:c>
      <x:c r="R977" s="24" t="n">
        <x:f>P977-Q977</x:f>
        <x:v>85.5</x:v>
      </x:c>
      <x:c r="S977" s="18" t="n">
        <x:f>'D03_Accounts'!D15</x:f>
        <x:v>0</x:v>
      </x:c>
      <x:c r="T977" s="24" t="n">
        <x:f>R977*S977</x:f>
        <x:v>0</x:v>
      </x:c>
      <x:c r="U977" s="25" t="str">
        <x:f>'D03_Mappings'!E118</x:f>
        <x:v>tax_assets</x:v>
      </x:c>
      <x:c r="V977" s="24" t="str">
        <x:f>IF(I977="",IF(U977="people","PAYROLL","UNMAPPED"),I977)</x:f>
        <x:v>V.SOFTWARE</x:v>
      </x:c>
      <x:c r="W977" s="24" t="n">
        <x:f>IF(AND(G977="GL.CASH",L977="operating"),Q977,0)</x:f>
        <x:v>0</x:v>
      </x:c>
      <x:c r="X977" s="24" t="n">
        <x:f>IF(AND(G977="GL.CASH",L977="operating"),P977,0)</x:f>
        <x:v>0</x:v>
      </x:c>
      <x:c r="Y977" s="24" t="n">
        <x:f>IF(AND(G977="GL.CASH",L977="investing"),Q977-P977,0)</x:f>
        <x:v>0</x:v>
      </x:c>
      <x:c r="Z977" s="24" t="n">
        <x:f>IF(AND(G977="GL.CASH",L977="financing"),P977,0)</x:f>
        <x:v>0</x:v>
      </x:c>
      <x:c r="AA977" s="24" t="n">
        <x:f>IF(AND(G977="GL.CASH",L977="financing"),Q977,0)</x:f>
        <x:v>0</x:v>
      </x:c>
    </x:row>
    <x:row r="978" ht="25" customHeight="1">
      <x:c r="A978" s="3" t="str">
        <x:v>ACT/SW-M06-P08/3</x:v>
      </x:c>
      <x:c r="B978" s="3" t="str">
        <x:v>SW-M06-P08</x:v>
      </x:c>
      <x:c r="C978" s="16" t="n">
        <x:v>6</x:v>
      </x:c>
      <x:c r="D978" s="30" t="n">
        <x:v>46558</x:v>
      </x:c>
      <x:c r="E978" s="30" t="n">
        <x:v>46539</x:v>
      </x:c>
      <x:c r="F978" s="30"/>
      <x:c r="G978" s="3" t="str">
        <x:v>GL.AP.SUPPLIER</x:v>
      </x:c>
      <x:c r="H978" s="3" t="str">
        <x:v>ENG</x:v>
      </x:c>
      <x:c r="I978" s="3" t="str">
        <x:v>V.SOFTWARE</x:v>
      </x:c>
      <x:c r="J978" s="3" t="str">
        <x:v>MAP.ACTUAL.COST.RC.PPL.SW.ENG.V.SOFTWARE.ENG</x:v>
      </x:c>
      <x:c r="K978" s="3" t="str">
        <x:v>OPX.SOFTWARE</x:v>
      </x:c>
      <x:c r="L978" s="3" t="str">
        <x:v>operating</x:v>
      </x:c>
      <x:c r="M978" s="3" t="str">
        <x:v>not_applicable</x:v>
      </x:c>
      <x:c r="N978" s="3" t="str">
        <x:v>not_applicable</x:v>
      </x:c>
      <x:c r="O978" s="3" t="str">
        <x:v>not_applicable</x:v>
      </x:c>
      <x:c r="P978" s="32" t="n">
        <x:v>0</x:v>
      </x:c>
      <x:c r="Q978" s="32" t="n">
        <x:v>450</x:v>
      </x:c>
      <x:c r="R978" s="24" t="n">
        <x:f>P978-Q978</x:f>
        <x:v>-450</x:v>
      </x:c>
      <x:c r="S978" s="18" t="n">
        <x:f>'D03_Accounts'!D23</x:f>
        <x:v>0</x:v>
      </x:c>
      <x:c r="T978" s="24" t="n">
        <x:f>R978*S978</x:f>
        <x:v>0</x:v>
      </x:c>
      <x:c r="U978" s="25" t="str">
        <x:f>'D03_Mappings'!E119</x:f>
        <x:v>ap</x:v>
      </x:c>
      <x:c r="V978" s="24" t="str">
        <x:f>IF(I978="",IF(U978="people","PAYROLL","UNMAPPED"),I978)</x:f>
        <x:v>V.SOFTWARE</x:v>
      </x:c>
      <x:c r="W978" s="24" t="n">
        <x:f>IF(AND(G978="GL.CASH",L978="operating"),Q978,0)</x:f>
        <x:v>0</x:v>
      </x:c>
      <x:c r="X978" s="24" t="n">
        <x:f>IF(AND(G978="GL.CASH",L978="operating"),P978,0)</x:f>
        <x:v>0</x:v>
      </x:c>
      <x:c r="Y978" s="24" t="n">
        <x:f>IF(AND(G978="GL.CASH",L978="investing"),Q978-P978,0)</x:f>
        <x:v>0</x:v>
      </x:c>
      <x:c r="Z978" s="24" t="n">
        <x:f>IF(AND(G978="GL.CASH",L978="financing"),P978,0)</x:f>
        <x:v>0</x:v>
      </x:c>
      <x:c r="AA978" s="24" t="n">
        <x:f>IF(AND(G978="GL.CASH",L978="financing"),Q978,0)</x:f>
        <x:v>0</x:v>
      </x:c>
    </x:row>
    <x:row r="979" ht="25" customHeight="1">
      <x:c r="A979" s="3" t="str">
        <x:v>ACT/SW-M06-P08/4</x:v>
      </x:c>
      <x:c r="B979" s="3" t="str">
        <x:v>SW-M06-P08</x:v>
      </x:c>
      <x:c r="C979" s="16" t="n">
        <x:v>6</x:v>
      </x:c>
      <x:c r="D979" s="30" t="n">
        <x:v>46558</x:v>
      </x:c>
      <x:c r="E979" s="30" t="n">
        <x:v>46539</x:v>
      </x:c>
      <x:c r="F979" s="30"/>
      <x:c r="G979" s="3" t="str">
        <x:v>GL.VAT.DOM_LIAB</x:v>
      </x:c>
      <x:c r="H979" s="3" t="str">
        <x:v>ENG</x:v>
      </x:c>
      <x:c r="I979" s="3" t="str">
        <x:v>V.SOFTWARE</x:v>
      </x:c>
      <x:c r="J979" s="3" t="str">
        <x:v>MAP.ACTUAL.COST.RC.PPL.SW.ENG.V.SOFTWARE.ENG</x:v>
      </x:c>
      <x:c r="K979" s="3" t="str">
        <x:v>OPX.SOFTWARE</x:v>
      </x:c>
      <x:c r="L979" s="3" t="str">
        <x:v>operating</x:v>
      </x:c>
      <x:c r="M979" s="3" t="str">
        <x:v>not_applicable</x:v>
      </x:c>
      <x:c r="N979" s="3" t="str">
        <x:v>not_applicable</x:v>
      </x:c>
      <x:c r="O979" s="3" t="str">
        <x:v>not_applicable</x:v>
      </x:c>
      <x:c r="P979" s="32" t="n">
        <x:v>0</x:v>
      </x:c>
      <x:c r="Q979" s="32" t="n">
        <x:v>85.5</x:v>
      </x:c>
      <x:c r="R979" s="24" t="n">
        <x:f>P979-Q979</x:f>
        <x:v>-85.5</x:v>
      </x:c>
      <x:c r="S979" s="18" t="n">
        <x:f>'D03_Accounts'!D29</x:f>
        <x:v>0</x:v>
      </x:c>
      <x:c r="T979" s="24" t="n">
        <x:f>R979*S979</x:f>
        <x:v>0</x:v>
      </x:c>
      <x:c r="U979" s="25" t="str">
        <x:f>'D03_Mappings'!E120</x:f>
        <x:v>tax_liabilities</x:v>
      </x:c>
      <x:c r="V979" s="24" t="str">
        <x:f>IF(I979="",IF(U979="people","PAYROLL","UNMAPPED"),I979)</x:f>
        <x:v>V.SOFTWARE</x:v>
      </x:c>
      <x:c r="W979" s="24" t="n">
        <x:f>IF(AND(G979="GL.CASH",L979="operating"),Q979,0)</x:f>
        <x:v>0</x:v>
      </x:c>
      <x:c r="X979" s="24" t="n">
        <x:f>IF(AND(G979="GL.CASH",L979="operating"),P979,0)</x:f>
        <x:v>0</x:v>
      </x:c>
      <x:c r="Y979" s="24" t="n">
        <x:f>IF(AND(G979="GL.CASH",L979="investing"),Q979-P979,0)</x:f>
        <x:v>0</x:v>
      </x:c>
      <x:c r="Z979" s="24" t="n">
        <x:f>IF(AND(G979="GL.CASH",L979="financing"),P979,0)</x:f>
        <x:v>0</x:v>
      </x:c>
      <x:c r="AA979" s="24" t="n">
        <x:f>IF(AND(G979="GL.CASH",L979="financing"),Q979,0)</x:f>
        <x:v>0</x:v>
      </x:c>
    </x:row>
    <x:row r="980" ht="25" customHeight="1">
      <x:c r="A980" s="3" t="str">
        <x:v>ACT/SW-M06-P10/1</x:v>
      </x:c>
      <x:c r="B980" s="3" t="str">
        <x:v>SW-M06-P10</x:v>
      </x:c>
      <x:c r="C980" s="16" t="n">
        <x:v>6</x:v>
      </x:c>
      <x:c r="D980" s="30" t="n">
        <x:v>46558</x:v>
      </x:c>
      <x:c r="E980" s="30" t="n">
        <x:v>46539</x:v>
      </x:c>
      <x:c r="F980" s="30"/>
      <x:c r="G980" s="3" t="str">
        <x:v>GL.OPEX.PPL.SW</x:v>
      </x:c>
      <x:c r="H980" s="3" t="str">
        <x:v>MKT</x:v>
      </x:c>
      <x:c r="I980" s="3" t="str">
        <x:v>V.SOFTWARE</x:v>
      </x:c>
      <x:c r="J980" s="3" t="str">
        <x:v>MAP.ACTUAL.COST.RC.PPL.SW.MKT.V.SOFTWARE.MKT</x:v>
      </x:c>
      <x:c r="K980" s="3" t="str">
        <x:v>OPX.SOFTWARE</x:v>
      </x:c>
      <x:c r="L980" s="3" t="str">
        <x:v>operating</x:v>
      </x:c>
      <x:c r="M980" s="3" t="str">
        <x:v>recurring</x:v>
      </x:c>
      <x:c r="N980" s="3" t="str">
        <x:v>committed</x:v>
      </x:c>
      <x:c r="O980" s="3" t="str">
        <x:v>fixed</x:v>
      </x:c>
      <x:c r="P980" s="32" t="n">
        <x:v>450</x:v>
      </x:c>
      <x:c r="Q980" s="32" t="n">
        <x:v>0</x:v>
      </x:c>
      <x:c r="R980" s="24" t="n">
        <x:f>P980-Q980</x:f>
        <x:v>450</x:v>
      </x:c>
      <x:c r="S980" s="18" t="n">
        <x:f>'D03_Accounts'!D66</x:f>
        <x:v>1</x:v>
      </x:c>
      <x:c r="T980" s="24" t="n">
        <x:f>R980*S980</x:f>
        <x:v>450</x:v>
      </x:c>
      <x:c r="U980" s="25" t="str">
        <x:f>'D03_Mappings'!E125</x:f>
        <x:v>operating_expense</x:v>
      </x:c>
      <x:c r="V980" s="24" t="str">
        <x:f>IF(I980="",IF(U980="people","PAYROLL","UNMAPPED"),I980)</x:f>
        <x:v>V.SOFTWARE</x:v>
      </x:c>
      <x:c r="W980" s="24" t="n">
        <x:f>IF(AND(G980="GL.CASH",L980="operating"),Q980,0)</x:f>
        <x:v>0</x:v>
      </x:c>
      <x:c r="X980" s="24" t="n">
        <x:f>IF(AND(G980="GL.CASH",L980="operating"),P980,0)</x:f>
        <x:v>0</x:v>
      </x:c>
      <x:c r="Y980" s="24" t="n">
        <x:f>IF(AND(G980="GL.CASH",L980="investing"),Q980-P980,0)</x:f>
        <x:v>0</x:v>
      </x:c>
      <x:c r="Z980" s="24" t="n">
        <x:f>IF(AND(G980="GL.CASH",L980="financing"),P980,0)</x:f>
        <x:v>0</x:v>
      </x:c>
      <x:c r="AA980" s="24" t="n">
        <x:f>IF(AND(G980="GL.CASH",L980="financing"),Q980,0)</x:f>
        <x:v>0</x:v>
      </x:c>
    </x:row>
    <x:row r="981" ht="25" customHeight="1">
      <x:c r="A981" s="3" t="str">
        <x:v>ACT/SW-M06-P10/2</x:v>
      </x:c>
      <x:c r="B981" s="3" t="str">
        <x:v>SW-M06-P10</x:v>
      </x:c>
      <x:c r="C981" s="16" t="n">
        <x:v>6</x:v>
      </x:c>
      <x:c r="D981" s="30" t="n">
        <x:v>46558</x:v>
      </x:c>
      <x:c r="E981" s="30" t="n">
        <x:v>46539</x:v>
      </x:c>
      <x:c r="F981" s="30"/>
      <x:c r="G981" s="3" t="str">
        <x:v>GL.VAT.DOM_ASSET</x:v>
      </x:c>
      <x:c r="H981" s="3" t="str">
        <x:v>MKT</x:v>
      </x:c>
      <x:c r="I981" s="3" t="str">
        <x:v>V.SOFTWARE</x:v>
      </x:c>
      <x:c r="J981" s="3" t="str">
        <x:v>MAP.ACTUAL.COST.RC.PPL.SW.MKT.V.SOFTWARE.MKT</x:v>
      </x:c>
      <x:c r="K981" s="3" t="str">
        <x:v>OPX.SOFTWARE</x:v>
      </x:c>
      <x:c r="L981" s="3" t="str">
        <x:v>operating</x:v>
      </x:c>
      <x:c r="M981" s="3" t="str">
        <x:v>not_applicable</x:v>
      </x:c>
      <x:c r="N981" s="3" t="str">
        <x:v>not_applicable</x:v>
      </x:c>
      <x:c r="O981" s="3" t="str">
        <x:v>not_applicable</x:v>
      </x:c>
      <x:c r="P981" s="32" t="n">
        <x:v>85.5</x:v>
      </x:c>
      <x:c r="Q981" s="32" t="n">
        <x:v>0</x:v>
      </x:c>
      <x:c r="R981" s="24" t="n">
        <x:f>P981-Q981</x:f>
        <x:v>85.5</x:v>
      </x:c>
      <x:c r="S981" s="18" t="n">
        <x:f>'D03_Accounts'!D15</x:f>
        <x:v>0</x:v>
      </x:c>
      <x:c r="T981" s="24" t="n">
        <x:f>R981*S981</x:f>
        <x:v>0</x:v>
      </x:c>
      <x:c r="U981" s="25" t="str">
        <x:f>'D03_Mappings'!E126</x:f>
        <x:v>tax_assets</x:v>
      </x:c>
      <x:c r="V981" s="24" t="str">
        <x:f>IF(I981="",IF(U981="people","PAYROLL","UNMAPPED"),I981)</x:f>
        <x:v>V.SOFTWARE</x:v>
      </x:c>
      <x:c r="W981" s="24" t="n">
        <x:f>IF(AND(G981="GL.CASH",L981="operating"),Q981,0)</x:f>
        <x:v>0</x:v>
      </x:c>
      <x:c r="X981" s="24" t="n">
        <x:f>IF(AND(G981="GL.CASH",L981="operating"),P981,0)</x:f>
        <x:v>0</x:v>
      </x:c>
      <x:c r="Y981" s="24" t="n">
        <x:f>IF(AND(G981="GL.CASH",L981="investing"),Q981-P981,0)</x:f>
        <x:v>0</x:v>
      </x:c>
      <x:c r="Z981" s="24" t="n">
        <x:f>IF(AND(G981="GL.CASH",L981="financing"),P981,0)</x:f>
        <x:v>0</x:v>
      </x:c>
      <x:c r="AA981" s="24" t="n">
        <x:f>IF(AND(G981="GL.CASH",L981="financing"),Q981,0)</x:f>
        <x:v>0</x:v>
      </x:c>
    </x:row>
    <x:row r="982" ht="25" customHeight="1">
      <x:c r="A982" s="3" t="str">
        <x:v>ACT/SW-M06-P10/3</x:v>
      </x:c>
      <x:c r="B982" s="3" t="str">
        <x:v>SW-M06-P10</x:v>
      </x:c>
      <x:c r="C982" s="16" t="n">
        <x:v>6</x:v>
      </x:c>
      <x:c r="D982" s="30" t="n">
        <x:v>46558</x:v>
      </x:c>
      <x:c r="E982" s="30" t="n">
        <x:v>46539</x:v>
      </x:c>
      <x:c r="F982" s="30"/>
      <x:c r="G982" s="3" t="str">
        <x:v>GL.AP.SUPPLIER</x:v>
      </x:c>
      <x:c r="H982" s="3" t="str">
        <x:v>MKT</x:v>
      </x:c>
      <x:c r="I982" s="3" t="str">
        <x:v>V.SOFTWARE</x:v>
      </x:c>
      <x:c r="J982" s="3" t="str">
        <x:v>MAP.ACTUAL.COST.RC.PPL.SW.MKT.V.SOFTWARE.MKT</x:v>
      </x:c>
      <x:c r="K982" s="3" t="str">
        <x:v>OPX.SOFTWARE</x:v>
      </x:c>
      <x:c r="L982" s="3" t="str">
        <x:v>operating</x:v>
      </x:c>
      <x:c r="M982" s="3" t="str">
        <x:v>not_applicable</x:v>
      </x:c>
      <x:c r="N982" s="3" t="str">
        <x:v>not_applicable</x:v>
      </x:c>
      <x:c r="O982" s="3" t="str">
        <x:v>not_applicable</x:v>
      </x:c>
      <x:c r="P982" s="32" t="n">
        <x:v>0</x:v>
      </x:c>
      <x:c r="Q982" s="32" t="n">
        <x:v>450</x:v>
      </x:c>
      <x:c r="R982" s="24" t="n">
        <x:f>P982-Q982</x:f>
        <x:v>-450</x:v>
      </x:c>
      <x:c r="S982" s="18" t="n">
        <x:f>'D03_Accounts'!D23</x:f>
        <x:v>0</x:v>
      </x:c>
      <x:c r="T982" s="24" t="n">
        <x:f>R982*S982</x:f>
        <x:v>0</x:v>
      </x:c>
      <x:c r="U982" s="25" t="str">
        <x:f>'D03_Mappings'!E127</x:f>
        <x:v>ap</x:v>
      </x:c>
      <x:c r="V982" s="24" t="str">
        <x:f>IF(I982="",IF(U982="people","PAYROLL","UNMAPPED"),I982)</x:f>
        <x:v>V.SOFTWARE</x:v>
      </x:c>
      <x:c r="W982" s="24" t="n">
        <x:f>IF(AND(G982="GL.CASH",L982="operating"),Q982,0)</x:f>
        <x:v>0</x:v>
      </x:c>
      <x:c r="X982" s="24" t="n">
        <x:f>IF(AND(G982="GL.CASH",L982="operating"),P982,0)</x:f>
        <x:v>0</x:v>
      </x:c>
      <x:c r="Y982" s="24" t="n">
        <x:f>IF(AND(G982="GL.CASH",L982="investing"),Q982-P982,0)</x:f>
        <x:v>0</x:v>
      </x:c>
      <x:c r="Z982" s="24" t="n">
        <x:f>IF(AND(G982="GL.CASH",L982="financing"),P982,0)</x:f>
        <x:v>0</x:v>
      </x:c>
      <x:c r="AA982" s="24" t="n">
        <x:f>IF(AND(G982="GL.CASH",L982="financing"),Q982,0)</x:f>
        <x:v>0</x:v>
      </x:c>
    </x:row>
    <x:row r="983" ht="25" customHeight="1">
      <x:c r="A983" s="3" t="str">
        <x:v>ACT/SW-M06-P10/4</x:v>
      </x:c>
      <x:c r="B983" s="3" t="str">
        <x:v>SW-M06-P10</x:v>
      </x:c>
      <x:c r="C983" s="16" t="n">
        <x:v>6</x:v>
      </x:c>
      <x:c r="D983" s="30" t="n">
        <x:v>46558</x:v>
      </x:c>
      <x:c r="E983" s="30" t="n">
        <x:v>46539</x:v>
      </x:c>
      <x:c r="F983" s="30"/>
      <x:c r="G983" s="3" t="str">
        <x:v>GL.VAT.DOM_LIAB</x:v>
      </x:c>
      <x:c r="H983" s="3" t="str">
        <x:v>MKT</x:v>
      </x:c>
      <x:c r="I983" s="3" t="str">
        <x:v>V.SOFTWARE</x:v>
      </x:c>
      <x:c r="J983" s="3" t="str">
        <x:v>MAP.ACTUAL.COST.RC.PPL.SW.MKT.V.SOFTWARE.MKT</x:v>
      </x:c>
      <x:c r="K983" s="3" t="str">
        <x:v>OPX.SOFTWARE</x:v>
      </x:c>
      <x:c r="L983" s="3" t="str">
        <x:v>operating</x:v>
      </x:c>
      <x:c r="M983" s="3" t="str">
        <x:v>not_applicable</x:v>
      </x:c>
      <x:c r="N983" s="3" t="str">
        <x:v>not_applicable</x:v>
      </x:c>
      <x:c r="O983" s="3" t="str">
        <x:v>not_applicable</x:v>
      </x:c>
      <x:c r="P983" s="32" t="n">
        <x:v>0</x:v>
      </x:c>
      <x:c r="Q983" s="32" t="n">
        <x:v>85.5</x:v>
      </x:c>
      <x:c r="R983" s="24" t="n">
        <x:f>P983-Q983</x:f>
        <x:v>-85.5</x:v>
      </x:c>
      <x:c r="S983" s="18" t="n">
        <x:f>'D03_Accounts'!D29</x:f>
        <x:v>0</x:v>
      </x:c>
      <x:c r="T983" s="24" t="n">
        <x:f>R983*S983</x:f>
        <x:v>0</x:v>
      </x:c>
      <x:c r="U983" s="25" t="str">
        <x:f>'D03_Mappings'!E128</x:f>
        <x:v>tax_liabilities</x:v>
      </x:c>
      <x:c r="V983" s="24" t="str">
        <x:f>IF(I983="",IF(U983="people","PAYROLL","UNMAPPED"),I983)</x:f>
        <x:v>V.SOFTWARE</x:v>
      </x:c>
      <x:c r="W983" s="24" t="n">
        <x:f>IF(AND(G983="GL.CASH",L983="operating"),Q983,0)</x:f>
        <x:v>0</x:v>
      </x:c>
      <x:c r="X983" s="24" t="n">
        <x:f>IF(AND(G983="GL.CASH",L983="operating"),P983,0)</x:f>
        <x:v>0</x:v>
      </x:c>
      <x:c r="Y983" s="24" t="n">
        <x:f>IF(AND(G983="GL.CASH",L983="investing"),Q983-P983,0)</x:f>
        <x:v>0</x:v>
      </x:c>
      <x:c r="Z983" s="24" t="n">
        <x:f>IF(AND(G983="GL.CASH",L983="financing"),P983,0)</x:f>
        <x:v>0</x:v>
      </x:c>
      <x:c r="AA983" s="24" t="n">
        <x:f>IF(AND(G983="GL.CASH",L983="financing"),Q983,0)</x:f>
        <x:v>0</x:v>
      </x:c>
    </x:row>
    <x:row r="984" ht="25" customHeight="1">
      <x:c r="A984" s="3" t="str">
        <x:v>ACT/PAYROLL-M06-P01/1</x:v>
      </x:c>
      <x:c r="B984" s="3" t="str">
        <x:v>PAYROLL-M06-P01</x:v>
      </x:c>
      <x:c r="C984" s="16" t="n">
        <x:v>6</x:v>
      </x:c>
      <x:c r="D984" s="30" t="n">
        <x:v>46566</x:v>
      </x:c>
      <x:c r="E984" s="30" t="n">
        <x:v>46539</x:v>
      </x:c>
      <x:c r="F984" s="30" t="n">
        <x:v>46566</x:v>
      </x:c>
      <x:c r="G984" s="3" t="str">
        <x:v>GL.PEOPLE.SALARY</x:v>
      </x:c>
      <x:c r="H984" s="3" t="str">
        <x:v>MGMT</x:v>
      </x:c>
      <x:c r="I984" s="3" t="str">
        <x:v>PAYROLL</x:v>
      </x:c>
      <x:c r="J984" s="3" t="str">
        <x:v>MAP.ACTUAL.PAYROLL.SALARY.MGMT.PAYROLL.MGMT</x:v>
      </x:c>
      <x:c r="K984" s="3" t="str">
        <x:v>PPL.SALARY</x:v>
      </x:c>
      <x:c r="L984" s="3" t="str">
        <x:v>operating</x:v>
      </x:c>
      <x:c r="M984" s="3" t="str">
        <x:v>recurring</x:v>
      </x:c>
      <x:c r="N984" s="3" t="str">
        <x:v>committed</x:v>
      </x:c>
      <x:c r="O984" s="3" t="str">
        <x:v>fixed</x:v>
      </x:c>
      <x:c r="P984" s="32" t="n">
        <x:v>5433.75</x:v>
      </x:c>
      <x:c r="Q984" s="32" t="n">
        <x:v>0</x:v>
      </x:c>
      <x:c r="R984" s="24" t="n">
        <x:f>P984-Q984</x:f>
        <x:v>5433.75</x:v>
      </x:c>
      <x:c r="S984" s="18" t="n">
        <x:f>'D03_Accounts'!D91</x:f>
        <x:v>1</x:v>
      </x:c>
      <x:c r="T984" s="24" t="n">
        <x:f>R984*S984</x:f>
        <x:v>5433.75</x:v>
      </x:c>
      <x:c r="U984" s="25" t="str">
        <x:f>'D03_Mappings'!E222</x:f>
        <x:v>people</x:v>
      </x:c>
      <x:c r="V984" s="24" t="str">
        <x:f>IF(I984="",IF(U984="people","PAYROLL","UNMAPPED"),I984)</x:f>
        <x:v>PAYROLL</x:v>
      </x:c>
      <x:c r="W984" s="24" t="n">
        <x:f>IF(AND(G984="GL.CASH",L984="operating"),Q984,0)</x:f>
        <x:v>0</x:v>
      </x:c>
      <x:c r="X984" s="24" t="n">
        <x:f>IF(AND(G984="GL.CASH",L984="operating"),P984,0)</x:f>
        <x:v>0</x:v>
      </x:c>
      <x:c r="Y984" s="24" t="n">
        <x:f>IF(AND(G984="GL.CASH",L984="investing"),Q984-P984,0)</x:f>
        <x:v>0</x:v>
      </x:c>
      <x:c r="Z984" s="24" t="n">
        <x:f>IF(AND(G984="GL.CASH",L984="financing"),P984,0)</x:f>
        <x:v>0</x:v>
      </x:c>
      <x:c r="AA984" s="24" t="n">
        <x:f>IF(AND(G984="GL.CASH",L984="financing"),Q984,0)</x:f>
        <x:v>0</x:v>
      </x:c>
    </x:row>
    <x:row r="985" ht="25" customHeight="1">
      <x:c r="A985" s="3" t="str">
        <x:v>ACT/PAYROLL-M06-P01/2</x:v>
      </x:c>
      <x:c r="B985" s="3" t="str">
        <x:v>PAYROLL-M06-P01</x:v>
      </x:c>
      <x:c r="C985" s="16" t="n">
        <x:v>6</x:v>
      </x:c>
      <x:c r="D985" s="30" t="n">
        <x:v>46566</x:v>
      </x:c>
      <x:c r="E985" s="30" t="n">
        <x:v>46539</x:v>
      </x:c>
      <x:c r="F985" s="30" t="n">
        <x:v>46566</x:v>
      </x:c>
      <x:c r="G985" s="3" t="str">
        <x:v>GL.CASH</x:v>
      </x:c>
      <x:c r="H985" s="3" t="str">
        <x:v>MGMT</x:v>
      </x:c>
      <x:c r="I985" s="3" t="str">
        <x:v>PAYROLL</x:v>
      </x:c>
      <x:c r="J985" s="3" t="str">
        <x:v>MAP.ACTUAL.PAYROLL.SALARY.MGMT.PAYROLL.MGMT</x:v>
      </x:c>
      <x:c r="K985" s="3" t="str">
        <x:v>PPL.SALARY</x:v>
      </x:c>
      <x:c r="L985" s="3" t="str">
        <x:v>operating</x:v>
      </x:c>
      <x:c r="M985" s="3" t="str">
        <x:v>not_applicable</x:v>
      </x:c>
      <x:c r="N985" s="3" t="str">
        <x:v>not_applicable</x:v>
      </x:c>
      <x:c r="O985" s="3" t="str">
        <x:v>not_applicable</x:v>
      </x:c>
      <x:c r="P985" s="32" t="n">
        <x:v>0</x:v>
      </x:c>
      <x:c r="Q985" s="32" t="n">
        <x:v>5433.75</x:v>
      </x:c>
      <x:c r="R985" s="24" t="n">
        <x:f>P985-Q985</x:f>
        <x:v>-5433.75</x:v>
      </x:c>
      <x:c r="S985" s="18" t="n">
        <x:f>'D03_Accounts'!D11</x:f>
        <x:v>0</x:v>
      </x:c>
      <x:c r="T985" s="24" t="n">
        <x:f>R985*S985</x:f>
        <x:v>0</x:v>
      </x:c>
      <x:c r="U985" s="25" t="str">
        <x:f>'D03_Mappings'!E223</x:f>
        <x:v>cash</x:v>
      </x:c>
      <x:c r="V985" s="24" t="str">
        <x:f>IF(I985="",IF(U985="people","PAYROLL","UNMAPPED"),I985)</x:f>
        <x:v>PAYROLL</x:v>
      </x:c>
      <x:c r="W985" s="24" t="n">
        <x:f>IF(AND(G985="GL.CASH",L985="operating"),Q985,0)</x:f>
        <x:v>5433.75</x:v>
      </x:c>
      <x:c r="X985" s="24" t="n">
        <x:f>IF(AND(G985="GL.CASH",L985="operating"),P985,0)</x:f>
        <x:v>0</x:v>
      </x:c>
      <x:c r="Y985" s="24" t="n">
        <x:f>IF(AND(G985="GL.CASH",L985="investing"),Q985-P985,0)</x:f>
        <x:v>0</x:v>
      </x:c>
      <x:c r="Z985" s="24" t="n">
        <x:f>IF(AND(G985="GL.CASH",L985="financing"),P985,0)</x:f>
        <x:v>0</x:v>
      </x:c>
      <x:c r="AA985" s="24" t="n">
        <x:f>IF(AND(G985="GL.CASH",L985="financing"),Q985,0)</x:f>
        <x:v>0</x:v>
      </x:c>
    </x:row>
    <x:row r="986" ht="25" customHeight="1">
      <x:c r="A986" s="3" t="str">
        <x:v>ACT/PAYROLL-M06-P02/1</x:v>
      </x:c>
      <x:c r="B986" s="3" t="str">
        <x:v>PAYROLL-M06-P02</x:v>
      </x:c>
      <x:c r="C986" s="16" t="n">
        <x:v>6</x:v>
      </x:c>
      <x:c r="D986" s="30" t="n">
        <x:v>46566</x:v>
      </x:c>
      <x:c r="E986" s="30" t="n">
        <x:v>46539</x:v>
      </x:c>
      <x:c r="F986" s="30" t="n">
        <x:v>46566</x:v>
      </x:c>
      <x:c r="G986" s="3" t="str">
        <x:v>GL.PEOPLE.SALARY</x:v>
      </x:c>
      <x:c r="H986" s="3" t="str">
        <x:v>ENG</x:v>
      </x:c>
      <x:c r="I986" s="3" t="str">
        <x:v>PAYROLL</x:v>
      </x:c>
      <x:c r="J986" s="3" t="str">
        <x:v>MAP.ACTUAL.PAYROLL.SALARY.ENG.PAYROLL.ENG</x:v>
      </x:c>
      <x:c r="K986" s="3" t="str">
        <x:v>PPL.SALARY</x:v>
      </x:c>
      <x:c r="L986" s="3" t="str">
        <x:v>operating</x:v>
      </x:c>
      <x:c r="M986" s="3" t="str">
        <x:v>recurring</x:v>
      </x:c>
      <x:c r="N986" s="3" t="str">
        <x:v>committed</x:v>
      </x:c>
      <x:c r="O986" s="3" t="str">
        <x:v>fixed</x:v>
      </x:c>
      <x:c r="P986" s="32" t="n">
        <x:v>5433.75</x:v>
      </x:c>
      <x:c r="Q986" s="32" t="n">
        <x:v>0</x:v>
      </x:c>
      <x:c r="R986" s="24" t="n">
        <x:f>P986-Q986</x:f>
        <x:v>5433.75</x:v>
      </x:c>
      <x:c r="S986" s="18" t="n">
        <x:f>'D03_Accounts'!D91</x:f>
        <x:v>1</x:v>
      </x:c>
      <x:c r="T986" s="24" t="n">
        <x:f>R986*S986</x:f>
        <x:v>5433.75</x:v>
      </x:c>
      <x:c r="U986" s="25" t="str">
        <x:f>'D03_Mappings'!E220</x:f>
        <x:v>people</x:v>
      </x:c>
      <x:c r="V986" s="24" t="str">
        <x:f>IF(I986="",IF(U986="people","PAYROLL","UNMAPPED"),I986)</x:f>
        <x:v>PAYROLL</x:v>
      </x:c>
      <x:c r="W986" s="24" t="n">
        <x:f>IF(AND(G986="GL.CASH",L986="operating"),Q986,0)</x:f>
        <x:v>0</x:v>
      </x:c>
      <x:c r="X986" s="24" t="n">
        <x:f>IF(AND(G986="GL.CASH",L986="operating"),P986,0)</x:f>
        <x:v>0</x:v>
      </x:c>
      <x:c r="Y986" s="24" t="n">
        <x:f>IF(AND(G986="GL.CASH",L986="investing"),Q986-P986,0)</x:f>
        <x:v>0</x:v>
      </x:c>
      <x:c r="Z986" s="24" t="n">
        <x:f>IF(AND(G986="GL.CASH",L986="financing"),P986,0)</x:f>
        <x:v>0</x:v>
      </x:c>
      <x:c r="AA986" s="24" t="n">
        <x:f>IF(AND(G986="GL.CASH",L986="financing"),Q986,0)</x:f>
        <x:v>0</x:v>
      </x:c>
    </x:row>
    <x:row r="987" ht="25" customHeight="1">
      <x:c r="A987" s="3" t="str">
        <x:v>ACT/PAYROLL-M06-P02/2</x:v>
      </x:c>
      <x:c r="B987" s="3" t="str">
        <x:v>PAYROLL-M06-P02</x:v>
      </x:c>
      <x:c r="C987" s="16" t="n">
        <x:v>6</x:v>
      </x:c>
      <x:c r="D987" s="30" t="n">
        <x:v>46566</x:v>
      </x:c>
      <x:c r="E987" s="30" t="n">
        <x:v>46539</x:v>
      </x:c>
      <x:c r="F987" s="30" t="n">
        <x:v>46566</x:v>
      </x:c>
      <x:c r="G987" s="3" t="str">
        <x:v>GL.CASH</x:v>
      </x:c>
      <x:c r="H987" s="3" t="str">
        <x:v>ENG</x:v>
      </x:c>
      <x:c r="I987" s="3" t="str">
        <x:v>PAYROLL</x:v>
      </x:c>
      <x:c r="J987" s="3" t="str">
        <x:v>MAP.ACTUAL.PAYROLL.SALARY.ENG.PAYROLL.ENG</x:v>
      </x:c>
      <x:c r="K987" s="3" t="str">
        <x:v>PPL.SALARY</x:v>
      </x:c>
      <x:c r="L987" s="3" t="str">
        <x:v>operating</x:v>
      </x:c>
      <x:c r="M987" s="3" t="str">
        <x:v>not_applicable</x:v>
      </x:c>
      <x:c r="N987" s="3" t="str">
        <x:v>not_applicable</x:v>
      </x:c>
      <x:c r="O987" s="3" t="str">
        <x:v>not_applicable</x:v>
      </x:c>
      <x:c r="P987" s="32" t="n">
        <x:v>0</x:v>
      </x:c>
      <x:c r="Q987" s="32" t="n">
        <x:v>5433.75</x:v>
      </x:c>
      <x:c r="R987" s="24" t="n">
        <x:f>P987-Q987</x:f>
        <x:v>-5433.75</x:v>
      </x:c>
      <x:c r="S987" s="18" t="n">
        <x:f>'D03_Accounts'!D11</x:f>
        <x:v>0</x:v>
      </x:c>
      <x:c r="T987" s="24" t="n">
        <x:f>R987*S987</x:f>
        <x:v>0</x:v>
      </x:c>
      <x:c r="U987" s="25" t="str">
        <x:f>'D03_Mappings'!E221</x:f>
        <x:v>cash</x:v>
      </x:c>
      <x:c r="V987" s="24" t="str">
        <x:f>IF(I987="",IF(U987="people","PAYROLL","UNMAPPED"),I987)</x:f>
        <x:v>PAYROLL</x:v>
      </x:c>
      <x:c r="W987" s="24" t="n">
        <x:f>IF(AND(G987="GL.CASH",L987="operating"),Q987,0)</x:f>
        <x:v>5433.75</x:v>
      </x:c>
      <x:c r="X987" s="24" t="n">
        <x:f>IF(AND(G987="GL.CASH",L987="operating"),P987,0)</x:f>
        <x:v>0</x:v>
      </x:c>
      <x:c r="Y987" s="24" t="n">
        <x:f>IF(AND(G987="GL.CASH",L987="investing"),Q987-P987,0)</x:f>
        <x:v>0</x:v>
      </x:c>
      <x:c r="Z987" s="24" t="n">
        <x:f>IF(AND(G987="GL.CASH",L987="financing"),P987,0)</x:f>
        <x:v>0</x:v>
      </x:c>
      <x:c r="AA987" s="24" t="n">
        <x:f>IF(AND(G987="GL.CASH",L987="financing"),Q987,0)</x:f>
        <x:v>0</x:v>
      </x:c>
    </x:row>
    <x:row r="988" ht="25" customHeight="1">
      <x:c r="A988" s="3" t="str">
        <x:v>ACT/PAYROLL-M06-P03/1</x:v>
      </x:c>
      <x:c r="B988" s="3" t="str">
        <x:v>PAYROLL-M06-P03</x:v>
      </x:c>
      <x:c r="C988" s="16" t="n">
        <x:v>6</x:v>
      </x:c>
      <x:c r="D988" s="30" t="n">
        <x:v>46566</x:v>
      </x:c>
      <x:c r="E988" s="30" t="n">
        <x:v>46539</x:v>
      </x:c>
      <x:c r="F988" s="30" t="n">
        <x:v>46566</x:v>
      </x:c>
      <x:c r="G988" s="3" t="str">
        <x:v>GL.PEOPLE.SALARY</x:v>
      </x:c>
      <x:c r="H988" s="3" t="str">
        <x:v>ENG</x:v>
      </x:c>
      <x:c r="I988" s="3" t="str">
        <x:v>PAYROLL</x:v>
      </x:c>
      <x:c r="J988" s="3" t="str">
        <x:v>MAP.ACTUAL.PAYROLL.SALARY.ENG.PAYROLL.ENG</x:v>
      </x:c>
      <x:c r="K988" s="3" t="str">
        <x:v>PPL.SALARY</x:v>
      </x:c>
      <x:c r="L988" s="3" t="str">
        <x:v>operating</x:v>
      </x:c>
      <x:c r="M988" s="3" t="str">
        <x:v>recurring</x:v>
      </x:c>
      <x:c r="N988" s="3" t="str">
        <x:v>committed</x:v>
      </x:c>
      <x:c r="O988" s="3" t="str">
        <x:v>fixed</x:v>
      </x:c>
      <x:c r="P988" s="32" t="n">
        <x:v>7762.5</x:v>
      </x:c>
      <x:c r="Q988" s="32" t="n">
        <x:v>0</x:v>
      </x:c>
      <x:c r="R988" s="24" t="n">
        <x:f>P988-Q988</x:f>
        <x:v>7762.5</x:v>
      </x:c>
      <x:c r="S988" s="18" t="n">
        <x:f>'D03_Accounts'!D91</x:f>
        <x:v>1</x:v>
      </x:c>
      <x:c r="T988" s="24" t="n">
        <x:f>R988*S988</x:f>
        <x:v>7762.5</x:v>
      </x:c>
      <x:c r="U988" s="25" t="str">
        <x:f>'D03_Mappings'!E220</x:f>
        <x:v>people</x:v>
      </x:c>
      <x:c r="V988" s="24" t="str">
        <x:f>IF(I988="",IF(U988="people","PAYROLL","UNMAPPED"),I988)</x:f>
        <x:v>PAYROLL</x:v>
      </x:c>
      <x:c r="W988" s="24" t="n">
        <x:f>IF(AND(G988="GL.CASH",L988="operating"),Q988,0)</x:f>
        <x:v>0</x:v>
      </x:c>
      <x:c r="X988" s="24" t="n">
        <x:f>IF(AND(G988="GL.CASH",L988="operating"),P988,0)</x:f>
        <x:v>0</x:v>
      </x:c>
      <x:c r="Y988" s="24" t="n">
        <x:f>IF(AND(G988="GL.CASH",L988="investing"),Q988-P988,0)</x:f>
        <x:v>0</x:v>
      </x:c>
      <x:c r="Z988" s="24" t="n">
        <x:f>IF(AND(G988="GL.CASH",L988="financing"),P988,0)</x:f>
        <x:v>0</x:v>
      </x:c>
      <x:c r="AA988" s="24" t="n">
        <x:f>IF(AND(G988="GL.CASH",L988="financing"),Q988,0)</x:f>
        <x:v>0</x:v>
      </x:c>
    </x:row>
    <x:row r="989" ht="25" customHeight="1">
      <x:c r="A989" s="3" t="str">
        <x:v>ACT/PAYROLL-M06-P03/2</x:v>
      </x:c>
      <x:c r="B989" s="3" t="str">
        <x:v>PAYROLL-M06-P03</x:v>
      </x:c>
      <x:c r="C989" s="16" t="n">
        <x:v>6</x:v>
      </x:c>
      <x:c r="D989" s="30" t="n">
        <x:v>46566</x:v>
      </x:c>
      <x:c r="E989" s="30" t="n">
        <x:v>46539</x:v>
      </x:c>
      <x:c r="F989" s="30" t="n">
        <x:v>46566</x:v>
      </x:c>
      <x:c r="G989" s="3" t="str">
        <x:v>GL.CASH</x:v>
      </x:c>
      <x:c r="H989" s="3" t="str">
        <x:v>ENG</x:v>
      </x:c>
      <x:c r="I989" s="3" t="str">
        <x:v>PAYROLL</x:v>
      </x:c>
      <x:c r="J989" s="3" t="str">
        <x:v>MAP.ACTUAL.PAYROLL.SALARY.ENG.PAYROLL.ENG</x:v>
      </x:c>
      <x:c r="K989" s="3" t="str">
        <x:v>PPL.SALARY</x:v>
      </x:c>
      <x:c r="L989" s="3" t="str">
        <x:v>operating</x:v>
      </x:c>
      <x:c r="M989" s="3" t="str">
        <x:v>not_applicable</x:v>
      </x:c>
      <x:c r="N989" s="3" t="str">
        <x:v>not_applicable</x:v>
      </x:c>
      <x:c r="O989" s="3" t="str">
        <x:v>not_applicable</x:v>
      </x:c>
      <x:c r="P989" s="32" t="n">
        <x:v>0</x:v>
      </x:c>
      <x:c r="Q989" s="32" t="n">
        <x:v>7762.5</x:v>
      </x:c>
      <x:c r="R989" s="24" t="n">
        <x:f>P989-Q989</x:f>
        <x:v>-7762.5</x:v>
      </x:c>
      <x:c r="S989" s="18" t="n">
        <x:f>'D03_Accounts'!D11</x:f>
        <x:v>0</x:v>
      </x:c>
      <x:c r="T989" s="24" t="n">
        <x:f>R989*S989</x:f>
        <x:v>0</x:v>
      </x:c>
      <x:c r="U989" s="25" t="str">
        <x:f>'D03_Mappings'!E221</x:f>
        <x:v>cash</x:v>
      </x:c>
      <x:c r="V989" s="24" t="str">
        <x:f>IF(I989="",IF(U989="people","PAYROLL","UNMAPPED"),I989)</x:f>
        <x:v>PAYROLL</x:v>
      </x:c>
      <x:c r="W989" s="24" t="n">
        <x:f>IF(AND(G989="GL.CASH",L989="operating"),Q989,0)</x:f>
        <x:v>7762.5</x:v>
      </x:c>
      <x:c r="X989" s="24" t="n">
        <x:f>IF(AND(G989="GL.CASH",L989="operating"),P989,0)</x:f>
        <x:v>0</x:v>
      </x:c>
      <x:c r="Y989" s="24" t="n">
        <x:f>IF(AND(G989="GL.CASH",L989="investing"),Q989-P989,0)</x:f>
        <x:v>0</x:v>
      </x:c>
      <x:c r="Z989" s="24" t="n">
        <x:f>IF(AND(G989="GL.CASH",L989="financing"),P989,0)</x:f>
        <x:v>0</x:v>
      </x:c>
      <x:c r="AA989" s="24" t="n">
        <x:f>IF(AND(G989="GL.CASH",L989="financing"),Q989,0)</x:f>
        <x:v>0</x:v>
      </x:c>
    </x:row>
    <x:row r="990" ht="25" customHeight="1">
      <x:c r="A990" s="3" t="str">
        <x:v>ACT/PAYROLL-M06-P03/3</x:v>
      </x:c>
      <x:c r="B990" s="3" t="str">
        <x:v>PAYROLL-M06-P03</x:v>
      </x:c>
      <x:c r="C990" s="16" t="n">
        <x:v>6</x:v>
      </x:c>
      <x:c r="D990" s="30" t="n">
        <x:v>46566</x:v>
      </x:c>
      <x:c r="E990" s="30" t="n">
        <x:v>46539</x:v>
      </x:c>
      <x:c r="F990" s="30" t="n">
        <x:v>46566</x:v>
      </x:c>
      <x:c r="G990" s="3" t="str">
        <x:v>GL.PEOPLE.RV</x:v>
      </x:c>
      <x:c r="H990" s="3" t="str">
        <x:v>ENG</x:v>
      </x:c>
      <x:c r="I990" s="3" t="str">
        <x:v>PAYROLL</x:v>
      </x:c>
      <x:c r="J990" s="3" t="str">
        <x:v>MAP.ACTUAL.PAYROLL.RV.ENG.PAYROLL.ENG</x:v>
      </x:c>
      <x:c r="K990" s="3" t="str">
        <x:v>PPL.RV</x:v>
      </x:c>
      <x:c r="L990" s="3" t="str">
        <x:v>operating</x:v>
      </x:c>
      <x:c r="M990" s="3" t="str">
        <x:v>recurring</x:v>
      </x:c>
      <x:c r="N990" s="3" t="str">
        <x:v>committed</x:v>
      </x:c>
      <x:c r="O990" s="3" t="str">
        <x:v>fixed</x:v>
      </x:c>
      <x:c r="P990" s="32" t="n">
        <x:v>721.91</x:v>
      </x:c>
      <x:c r="Q990" s="32" t="n">
        <x:v>0</x:v>
      </x:c>
      <x:c r="R990" s="24" t="n">
        <x:f>P990-Q990</x:f>
        <x:v>721.91</x:v>
      </x:c>
      <x:c r="S990" s="18" t="n">
        <x:f>'D03_Accounts'!D92</x:f>
        <x:v>1</x:v>
      </x:c>
      <x:c r="T990" s="24" t="n">
        <x:f>R990*S990</x:f>
        <x:v>721.91</x:v>
      </x:c>
      <x:c r="U990" s="25" t="str">
        <x:f>'D03_Mappings'!E210</x:f>
        <x:v>people</x:v>
      </x:c>
      <x:c r="V990" s="24" t="str">
        <x:f>IF(I990="",IF(U990="people","PAYROLL","UNMAPPED"),I990)</x:f>
        <x:v>PAYROLL</x:v>
      </x:c>
      <x:c r="W990" s="24" t="n">
        <x:f>IF(AND(G990="GL.CASH",L990="operating"),Q990,0)</x:f>
        <x:v>0</x:v>
      </x:c>
      <x:c r="X990" s="24" t="n">
        <x:f>IF(AND(G990="GL.CASH",L990="operating"),P990,0)</x:f>
        <x:v>0</x:v>
      </x:c>
      <x:c r="Y990" s="24" t="n">
        <x:f>IF(AND(G990="GL.CASH",L990="investing"),Q990-P990,0)</x:f>
        <x:v>0</x:v>
      </x:c>
      <x:c r="Z990" s="24" t="n">
        <x:f>IF(AND(G990="GL.CASH",L990="financing"),P990,0)</x:f>
        <x:v>0</x:v>
      </x:c>
      <x:c r="AA990" s="24" t="n">
        <x:f>IF(AND(G990="GL.CASH",L990="financing"),Q990,0)</x:f>
        <x:v>0</x:v>
      </x:c>
    </x:row>
    <x:row r="991" ht="25" customHeight="1">
      <x:c r="A991" s="3" t="str">
        <x:v>ACT/PAYROLL-M06-P03/4</x:v>
      </x:c>
      <x:c r="B991" s="3" t="str">
        <x:v>PAYROLL-M06-P03</x:v>
      </x:c>
      <x:c r="C991" s="16" t="n">
        <x:v>6</x:v>
      </x:c>
      <x:c r="D991" s="30" t="n">
        <x:v>46566</x:v>
      </x:c>
      <x:c r="E991" s="30" t="n">
        <x:v>46539</x:v>
      </x:c>
      <x:c r="F991" s="30" t="n">
        <x:v>46566</x:v>
      </x:c>
      <x:c r="G991" s="3" t="str">
        <x:v>GL.CASH</x:v>
      </x:c>
      <x:c r="H991" s="3" t="str">
        <x:v>ENG</x:v>
      </x:c>
      <x:c r="I991" s="3" t="str">
        <x:v>PAYROLL</x:v>
      </x:c>
      <x:c r="J991" s="3" t="str">
        <x:v>MAP.ACTUAL.PAYROLL.RV.ENG.PAYROLL.ENG</x:v>
      </x:c>
      <x:c r="K991" s="3" t="str">
        <x:v>PPL.RV</x:v>
      </x:c>
      <x:c r="L991" s="3" t="str">
        <x:v>operating</x:v>
      </x:c>
      <x:c r="M991" s="3" t="str">
        <x:v>not_applicable</x:v>
      </x:c>
      <x:c r="N991" s="3" t="str">
        <x:v>not_applicable</x:v>
      </x:c>
      <x:c r="O991" s="3" t="str">
        <x:v>not_applicable</x:v>
      </x:c>
      <x:c r="P991" s="32" t="n">
        <x:v>0</x:v>
      </x:c>
      <x:c r="Q991" s="32" t="n">
        <x:v>721.91</x:v>
      </x:c>
      <x:c r="R991" s="24" t="n">
        <x:f>P991-Q991</x:f>
        <x:v>-721.91</x:v>
      </x:c>
      <x:c r="S991" s="18" t="n">
        <x:f>'D03_Accounts'!D11</x:f>
        <x:v>0</x:v>
      </x:c>
      <x:c r="T991" s="24" t="n">
        <x:f>R991*S991</x:f>
        <x:v>0</x:v>
      </x:c>
      <x:c r="U991" s="25" t="str">
        <x:f>'D03_Mappings'!E211</x:f>
        <x:v>cash</x:v>
      </x:c>
      <x:c r="V991" s="24" t="str">
        <x:f>IF(I991="",IF(U991="people","PAYROLL","UNMAPPED"),I991)</x:f>
        <x:v>PAYROLL</x:v>
      </x:c>
      <x:c r="W991" s="24" t="n">
        <x:f>IF(AND(G991="GL.CASH",L991="operating"),Q991,0)</x:f>
        <x:v>721.91</x:v>
      </x:c>
      <x:c r="X991" s="24" t="n">
        <x:f>IF(AND(G991="GL.CASH",L991="operating"),P991,0)</x:f>
        <x:v>0</x:v>
      </x:c>
      <x:c r="Y991" s="24" t="n">
        <x:f>IF(AND(G991="GL.CASH",L991="investing"),Q991-P991,0)</x:f>
        <x:v>0</x:v>
      </x:c>
      <x:c r="Z991" s="24" t="n">
        <x:f>IF(AND(G991="GL.CASH",L991="financing"),P991,0)</x:f>
        <x:v>0</x:v>
      </x:c>
      <x:c r="AA991" s="24" t="n">
        <x:f>IF(AND(G991="GL.CASH",L991="financing"),Q991,0)</x:f>
        <x:v>0</x:v>
      </x:c>
    </x:row>
    <x:row r="992" ht="25" customHeight="1">
      <x:c r="A992" s="3" t="str">
        <x:v>ACT/PAYROLL-M06-P03/5</x:v>
      </x:c>
      <x:c r="B992" s="3" t="str">
        <x:v>PAYROLL-M06-P03</x:v>
      </x:c>
      <x:c r="C992" s="16" t="n">
        <x:v>6</x:v>
      </x:c>
      <x:c r="D992" s="30" t="n">
        <x:v>46566</x:v>
      </x:c>
      <x:c r="E992" s="30" t="n">
        <x:v>46539</x:v>
      </x:c>
      <x:c r="F992" s="30" t="n">
        <x:v>46566</x:v>
      </x:c>
      <x:c r="G992" s="3" t="str">
        <x:v>GL.PEOPLE.AV</x:v>
      </x:c>
      <x:c r="H992" s="3" t="str">
        <x:v>ENG</x:v>
      </x:c>
      <x:c r="I992" s="3" t="str">
        <x:v>PAYROLL</x:v>
      </x:c>
      <x:c r="J992" s="3" t="str">
        <x:v>MAP.ACTUAL.PAYROLL.AV.ENG.PAYROLL.ENG</x:v>
      </x:c>
      <x:c r="K992" s="3" t="str">
        <x:v>PPL.AV</x:v>
      </x:c>
      <x:c r="L992" s="3" t="str">
        <x:v>operating</x:v>
      </x:c>
      <x:c r="M992" s="3" t="str">
        <x:v>recurring</x:v>
      </x:c>
      <x:c r="N992" s="3" t="str">
        <x:v>committed</x:v>
      </x:c>
      <x:c r="O992" s="3" t="str">
        <x:v>fixed</x:v>
      </x:c>
      <x:c r="P992" s="32" t="n">
        <x:v>100.91</x:v>
      </x:c>
      <x:c r="Q992" s="32" t="n">
        <x:v>0</x:v>
      </x:c>
      <x:c r="R992" s="24" t="n">
        <x:f>P992-Q992</x:f>
        <x:v>100.91</x:v>
      </x:c>
      <x:c r="S992" s="18" t="n">
        <x:f>'D03_Accounts'!D93</x:f>
        <x:v>1</x:v>
      </x:c>
      <x:c r="T992" s="24" t="n">
        <x:f>R992*S992</x:f>
        <x:v>100.91</x:v>
      </x:c>
      <x:c r="U992" s="25" t="str">
        <x:f>'D03_Mappings'!E160</x:f>
        <x:v>people</x:v>
      </x:c>
      <x:c r="V992" s="24" t="str">
        <x:f>IF(I992="",IF(U992="people","PAYROLL","UNMAPPED"),I992)</x:f>
        <x:v>PAYROLL</x:v>
      </x:c>
      <x:c r="W992" s="24" t="n">
        <x:f>IF(AND(G992="GL.CASH",L992="operating"),Q992,0)</x:f>
        <x:v>0</x:v>
      </x:c>
      <x:c r="X992" s="24" t="n">
        <x:f>IF(AND(G992="GL.CASH",L992="operating"),P992,0)</x:f>
        <x:v>0</x:v>
      </x:c>
      <x:c r="Y992" s="24" t="n">
        <x:f>IF(AND(G992="GL.CASH",L992="investing"),Q992-P992,0)</x:f>
        <x:v>0</x:v>
      </x:c>
      <x:c r="Z992" s="24" t="n">
        <x:f>IF(AND(G992="GL.CASH",L992="financing"),P992,0)</x:f>
        <x:v>0</x:v>
      </x:c>
      <x:c r="AA992" s="24" t="n">
        <x:f>IF(AND(G992="GL.CASH",L992="financing"),Q992,0)</x:f>
        <x:v>0</x:v>
      </x:c>
    </x:row>
    <x:row r="993" ht="25" customHeight="1">
      <x:c r="A993" s="3" t="str">
        <x:v>ACT/PAYROLL-M06-P03/6</x:v>
      </x:c>
      <x:c r="B993" s="3" t="str">
        <x:v>PAYROLL-M06-P03</x:v>
      </x:c>
      <x:c r="C993" s="16" t="n">
        <x:v>6</x:v>
      </x:c>
      <x:c r="D993" s="30" t="n">
        <x:v>46566</x:v>
      </x:c>
      <x:c r="E993" s="30" t="n">
        <x:v>46539</x:v>
      </x:c>
      <x:c r="F993" s="30" t="n">
        <x:v>46566</x:v>
      </x:c>
      <x:c r="G993" s="3" t="str">
        <x:v>GL.CASH</x:v>
      </x:c>
      <x:c r="H993" s="3" t="str">
        <x:v>ENG</x:v>
      </x:c>
      <x:c r="I993" s="3" t="str">
        <x:v>PAYROLL</x:v>
      </x:c>
      <x:c r="J993" s="3" t="str">
        <x:v>MAP.ACTUAL.PAYROLL.AV.ENG.PAYROLL.ENG</x:v>
      </x:c>
      <x:c r="K993" s="3" t="str">
        <x:v>PPL.AV</x:v>
      </x:c>
      <x:c r="L993" s="3" t="str">
        <x:v>operating</x:v>
      </x:c>
      <x:c r="M993" s="3" t="str">
        <x:v>not_applicable</x:v>
      </x:c>
      <x:c r="N993" s="3" t="str">
        <x:v>not_applicable</x:v>
      </x:c>
      <x:c r="O993" s="3" t="str">
        <x:v>not_applicable</x:v>
      </x:c>
      <x:c r="P993" s="32" t="n">
        <x:v>0</x:v>
      </x:c>
      <x:c r="Q993" s="32" t="n">
        <x:v>100.91</x:v>
      </x:c>
      <x:c r="R993" s="24" t="n">
        <x:f>P993-Q993</x:f>
        <x:v>-100.91</x:v>
      </x:c>
      <x:c r="S993" s="18" t="n">
        <x:f>'D03_Accounts'!D11</x:f>
        <x:v>0</x:v>
      </x:c>
      <x:c r="T993" s="24" t="n">
        <x:f>R993*S993</x:f>
        <x:v>0</x:v>
      </x:c>
      <x:c r="U993" s="25" t="str">
        <x:f>'D03_Mappings'!E161</x:f>
        <x:v>cash</x:v>
      </x:c>
      <x:c r="V993" s="24" t="str">
        <x:f>IF(I993="",IF(U993="people","PAYROLL","UNMAPPED"),I993)</x:f>
        <x:v>PAYROLL</x:v>
      </x:c>
      <x:c r="W993" s="24" t="n">
        <x:f>IF(AND(G993="GL.CASH",L993="operating"),Q993,0)</x:f>
        <x:v>100.91</x:v>
      </x:c>
      <x:c r="X993" s="24" t="n">
        <x:f>IF(AND(G993="GL.CASH",L993="operating"),P993,0)</x:f>
        <x:v>0</x:v>
      </x:c>
      <x:c r="Y993" s="24" t="n">
        <x:f>IF(AND(G993="GL.CASH",L993="investing"),Q993-P993,0)</x:f>
        <x:v>0</x:v>
      </x:c>
      <x:c r="Z993" s="24" t="n">
        <x:f>IF(AND(G993="GL.CASH",L993="financing"),P993,0)</x:f>
        <x:v>0</x:v>
      </x:c>
      <x:c r="AA993" s="24" t="n">
        <x:f>IF(AND(G993="GL.CASH",L993="financing"),Q993,0)</x:f>
        <x:v>0</x:v>
      </x:c>
    </x:row>
    <x:row r="994" ht="25" customHeight="1">
      <x:c r="A994" s="3" t="str">
        <x:v>ACT/PAYROLL-M06-P03/7</x:v>
      </x:c>
      <x:c r="B994" s="3" t="str">
        <x:v>PAYROLL-M06-P03</x:v>
      </x:c>
      <x:c r="C994" s="16" t="n">
        <x:v>6</x:v>
      </x:c>
      <x:c r="D994" s="30" t="n">
        <x:v>46566</x:v>
      </x:c>
      <x:c r="E994" s="30" t="n">
        <x:v>46539</x:v>
      </x:c>
      <x:c r="F994" s="30" t="n">
        <x:v>46566</x:v>
      </x:c>
      <x:c r="G994" s="3" t="str">
        <x:v>GL.PEOPLE.KV</x:v>
      </x:c>
      <x:c r="H994" s="3" t="str">
        <x:v>ENG</x:v>
      </x:c>
      <x:c r="I994" s="3" t="str">
        <x:v>PAYROLL</x:v>
      </x:c>
      <x:c r="J994" s="3" t="str">
        <x:v>MAP.ACTUAL.PAYROLL.KV.ENG.PAYROLL.ENG</x:v>
      </x:c>
      <x:c r="K994" s="3" t="str">
        <x:v>PPL.KV</x:v>
      </x:c>
      <x:c r="L994" s="3" t="str">
        <x:v>operating</x:v>
      </x:c>
      <x:c r="M994" s="3" t="str">
        <x:v>recurring</x:v>
      </x:c>
      <x:c r="N994" s="3" t="str">
        <x:v>committed</x:v>
      </x:c>
      <x:c r="O994" s="3" t="str">
        <x:v>fixed</x:v>
      </x:c>
      <x:c r="P994" s="32" t="n">
        <x:v>564.19</x:v>
      </x:c>
      <x:c r="Q994" s="32" t="n">
        <x:v>0</x:v>
      </x:c>
      <x:c r="R994" s="24" t="n">
        <x:f>P994-Q994</x:f>
        <x:v>564.19</x:v>
      </x:c>
      <x:c r="S994" s="18" t="n">
        <x:f>'D03_Accounts'!D94</x:f>
        <x:v>1</x:v>
      </x:c>
      <x:c r="T994" s="24" t="n">
        <x:f>R994*S994</x:f>
        <x:v>564.19</x:v>
      </x:c>
      <x:c r="U994" s="25" t="str">
        <x:f>'D03_Mappings'!E190</x:f>
        <x:v>people</x:v>
      </x:c>
      <x:c r="V994" s="24" t="str">
        <x:f>IF(I994="",IF(U994="people","PAYROLL","UNMAPPED"),I994)</x:f>
        <x:v>PAYROLL</x:v>
      </x:c>
      <x:c r="W994" s="24" t="n">
        <x:f>IF(AND(G994="GL.CASH",L994="operating"),Q994,0)</x:f>
        <x:v>0</x:v>
      </x:c>
      <x:c r="X994" s="24" t="n">
        <x:f>IF(AND(G994="GL.CASH",L994="operating"),P994,0)</x:f>
        <x:v>0</x:v>
      </x:c>
      <x:c r="Y994" s="24" t="n">
        <x:f>IF(AND(G994="GL.CASH",L994="investing"),Q994-P994,0)</x:f>
        <x:v>0</x:v>
      </x:c>
      <x:c r="Z994" s="24" t="n">
        <x:f>IF(AND(G994="GL.CASH",L994="financing"),P994,0)</x:f>
        <x:v>0</x:v>
      </x:c>
      <x:c r="AA994" s="24" t="n">
        <x:f>IF(AND(G994="GL.CASH",L994="financing"),Q994,0)</x:f>
        <x:v>0</x:v>
      </x:c>
    </x:row>
    <x:row r="995" ht="25" customHeight="1">
      <x:c r="A995" s="3" t="str">
        <x:v>ACT/PAYROLL-M06-P03/8</x:v>
      </x:c>
      <x:c r="B995" s="3" t="str">
        <x:v>PAYROLL-M06-P03</x:v>
      </x:c>
      <x:c r="C995" s="16" t="n">
        <x:v>6</x:v>
      </x:c>
      <x:c r="D995" s="30" t="n">
        <x:v>46566</x:v>
      </x:c>
      <x:c r="E995" s="30" t="n">
        <x:v>46539</x:v>
      </x:c>
      <x:c r="F995" s="30" t="n">
        <x:v>46566</x:v>
      </x:c>
      <x:c r="G995" s="3" t="str">
        <x:v>GL.CASH</x:v>
      </x:c>
      <x:c r="H995" s="3" t="str">
        <x:v>ENG</x:v>
      </x:c>
      <x:c r="I995" s="3" t="str">
        <x:v>PAYROLL</x:v>
      </x:c>
      <x:c r="J995" s="3" t="str">
        <x:v>MAP.ACTUAL.PAYROLL.KV.ENG.PAYROLL.ENG</x:v>
      </x:c>
      <x:c r="K995" s="3" t="str">
        <x:v>PPL.KV</x:v>
      </x:c>
      <x:c r="L995" s="3" t="str">
        <x:v>operating</x:v>
      </x:c>
      <x:c r="M995" s="3" t="str">
        <x:v>not_applicable</x:v>
      </x:c>
      <x:c r="N995" s="3" t="str">
        <x:v>not_applicable</x:v>
      </x:c>
      <x:c r="O995" s="3" t="str">
        <x:v>not_applicable</x:v>
      </x:c>
      <x:c r="P995" s="32" t="n">
        <x:v>0</x:v>
      </x:c>
      <x:c r="Q995" s="32" t="n">
        <x:v>564.19</x:v>
      </x:c>
      <x:c r="R995" s="24" t="n">
        <x:f>P995-Q995</x:f>
        <x:v>-564.19</x:v>
      </x:c>
      <x:c r="S995" s="18" t="n">
        <x:f>'D03_Accounts'!D11</x:f>
        <x:v>0</x:v>
      </x:c>
      <x:c r="T995" s="24" t="n">
        <x:f>R995*S995</x:f>
        <x:v>0</x:v>
      </x:c>
      <x:c r="U995" s="25" t="str">
        <x:f>'D03_Mappings'!E191</x:f>
        <x:v>cash</x:v>
      </x:c>
      <x:c r="V995" s="24" t="str">
        <x:f>IF(I995="",IF(U995="people","PAYROLL","UNMAPPED"),I995)</x:f>
        <x:v>PAYROLL</x:v>
      </x:c>
      <x:c r="W995" s="24" t="n">
        <x:f>IF(AND(G995="GL.CASH",L995="operating"),Q995,0)</x:f>
        <x:v>564.19</x:v>
      </x:c>
      <x:c r="X995" s="24" t="n">
        <x:f>IF(AND(G995="GL.CASH",L995="operating"),P995,0)</x:f>
        <x:v>0</x:v>
      </x:c>
      <x:c r="Y995" s="24" t="n">
        <x:f>IF(AND(G995="GL.CASH",L995="investing"),Q995-P995,0)</x:f>
        <x:v>0</x:v>
      </x:c>
      <x:c r="Z995" s="24" t="n">
        <x:f>IF(AND(G995="GL.CASH",L995="financing"),P995,0)</x:f>
        <x:v>0</x:v>
      </x:c>
      <x:c r="AA995" s="24" t="n">
        <x:f>IF(AND(G995="GL.CASH",L995="financing"),Q995,0)</x:f>
        <x:v>0</x:v>
      </x:c>
    </x:row>
    <x:row r="996" ht="25" customHeight="1">
      <x:c r="A996" s="3" t="str">
        <x:v>ACT/PAYROLL-M06-P03/9</x:v>
      </x:c>
      <x:c r="B996" s="3" t="str">
        <x:v>PAYROLL-M06-P03</x:v>
      </x:c>
      <x:c r="C996" s="16" t="n">
        <x:v>6</x:v>
      </x:c>
      <x:c r="D996" s="30" t="n">
        <x:v>46566</x:v>
      </x:c>
      <x:c r="E996" s="30" t="n">
        <x:v>46539</x:v>
      </x:c>
      <x:c r="F996" s="30" t="n">
        <x:v>46566</x:v>
      </x:c>
      <x:c r="G996" s="3" t="str">
        <x:v>GL.PEOPLE.PV</x:v>
      </x:c>
      <x:c r="H996" s="3" t="str">
        <x:v>ENG</x:v>
      </x:c>
      <x:c r="I996" s="3" t="str">
        <x:v>PAYROLL</x:v>
      </x:c>
      <x:c r="J996" s="3" t="str">
        <x:v>MAP.ACTUAL.PAYROLL.PV.ENG.PAYROLL.ENG</x:v>
      </x:c>
      <x:c r="K996" s="3" t="str">
        <x:v>PPL.PV</x:v>
      </x:c>
      <x:c r="L996" s="3" t="str">
        <x:v>operating</x:v>
      </x:c>
      <x:c r="M996" s="3" t="str">
        <x:v>recurring</x:v>
      </x:c>
      <x:c r="N996" s="3" t="str">
        <x:v>committed</x:v>
      </x:c>
      <x:c r="O996" s="3" t="str">
        <x:v>fixed</x:v>
      </x:c>
      <x:c r="P996" s="32" t="n">
        <x:v>114.75</x:v>
      </x:c>
      <x:c r="Q996" s="32" t="n">
        <x:v>0</x:v>
      </x:c>
      <x:c r="R996" s="24" t="n">
        <x:f>P996-Q996</x:f>
        <x:v>114.75</x:v>
      </x:c>
      <x:c r="S996" s="18" t="n">
        <x:f>'D03_Accounts'!D95</x:f>
        <x:v>1</x:v>
      </x:c>
      <x:c r="T996" s="24" t="n">
        <x:f>R996*S996</x:f>
        <x:v>114.75</x:v>
      </x:c>
      <x:c r="U996" s="25" t="str">
        <x:f>'D03_Mappings'!E200</x:f>
        <x:v>people</x:v>
      </x:c>
      <x:c r="V996" s="24" t="str">
        <x:f>IF(I996="",IF(U996="people","PAYROLL","UNMAPPED"),I996)</x:f>
        <x:v>PAYROLL</x:v>
      </x:c>
      <x:c r="W996" s="24" t="n">
        <x:f>IF(AND(G996="GL.CASH",L996="operating"),Q996,0)</x:f>
        <x:v>0</x:v>
      </x:c>
      <x:c r="X996" s="24" t="n">
        <x:f>IF(AND(G996="GL.CASH",L996="operating"),P996,0)</x:f>
        <x:v>0</x:v>
      </x:c>
      <x:c r="Y996" s="24" t="n">
        <x:f>IF(AND(G996="GL.CASH",L996="investing"),Q996-P996,0)</x:f>
        <x:v>0</x:v>
      </x:c>
      <x:c r="Z996" s="24" t="n">
        <x:f>IF(AND(G996="GL.CASH",L996="financing"),P996,0)</x:f>
        <x:v>0</x:v>
      </x:c>
      <x:c r="AA996" s="24" t="n">
        <x:f>IF(AND(G996="GL.CASH",L996="financing"),Q996,0)</x:f>
        <x:v>0</x:v>
      </x:c>
    </x:row>
    <x:row r="997" ht="25" customHeight="1">
      <x:c r="A997" s="3" t="str">
        <x:v>ACT/PAYROLL-M06-P03/10</x:v>
      </x:c>
      <x:c r="B997" s="3" t="str">
        <x:v>PAYROLL-M06-P03</x:v>
      </x:c>
      <x:c r="C997" s="16" t="n">
        <x:v>6</x:v>
      </x:c>
      <x:c r="D997" s="30" t="n">
        <x:v>46566</x:v>
      </x:c>
      <x:c r="E997" s="30" t="n">
        <x:v>46539</x:v>
      </x:c>
      <x:c r="F997" s="30" t="n">
        <x:v>46566</x:v>
      </x:c>
      <x:c r="G997" s="3" t="str">
        <x:v>GL.CASH</x:v>
      </x:c>
      <x:c r="H997" s="3" t="str">
        <x:v>ENG</x:v>
      </x:c>
      <x:c r="I997" s="3" t="str">
        <x:v>PAYROLL</x:v>
      </x:c>
      <x:c r="J997" s="3" t="str">
        <x:v>MAP.ACTUAL.PAYROLL.PV.ENG.PAYROLL.ENG</x:v>
      </x:c>
      <x:c r="K997" s="3" t="str">
        <x:v>PPL.PV</x:v>
      </x:c>
      <x:c r="L997" s="3" t="str">
        <x:v>operating</x:v>
      </x:c>
      <x:c r="M997" s="3" t="str">
        <x:v>not_applicable</x:v>
      </x:c>
      <x:c r="N997" s="3" t="str">
        <x:v>not_applicable</x:v>
      </x:c>
      <x:c r="O997" s="3" t="str">
        <x:v>not_applicable</x:v>
      </x:c>
      <x:c r="P997" s="32" t="n">
        <x:v>0</x:v>
      </x:c>
      <x:c r="Q997" s="32" t="n">
        <x:v>114.75</x:v>
      </x:c>
      <x:c r="R997" s="24" t="n">
        <x:f>P997-Q997</x:f>
        <x:v>-114.75</x:v>
      </x:c>
      <x:c r="S997" s="18" t="n">
        <x:f>'D03_Accounts'!D11</x:f>
        <x:v>0</x:v>
      </x:c>
      <x:c r="T997" s="24" t="n">
        <x:f>R997*S997</x:f>
        <x:v>0</x:v>
      </x:c>
      <x:c r="U997" s="25" t="str">
        <x:f>'D03_Mappings'!E201</x:f>
        <x:v>cash</x:v>
      </x:c>
      <x:c r="V997" s="24" t="str">
        <x:f>IF(I997="",IF(U997="people","PAYROLL","UNMAPPED"),I997)</x:f>
        <x:v>PAYROLL</x:v>
      </x:c>
      <x:c r="W997" s="24" t="n">
        <x:f>IF(AND(G997="GL.CASH",L997="operating"),Q997,0)</x:f>
        <x:v>114.75</x:v>
      </x:c>
      <x:c r="X997" s="24" t="n">
        <x:f>IF(AND(G997="GL.CASH",L997="operating"),P997,0)</x:f>
        <x:v>0</x:v>
      </x:c>
      <x:c r="Y997" s="24" t="n">
        <x:f>IF(AND(G997="GL.CASH",L997="investing"),Q997-P997,0)</x:f>
        <x:v>0</x:v>
      </x:c>
      <x:c r="Z997" s="24" t="n">
        <x:f>IF(AND(G997="GL.CASH",L997="financing"),P997,0)</x:f>
        <x:v>0</x:v>
      </x:c>
      <x:c r="AA997" s="24" t="n">
        <x:f>IF(AND(G997="GL.CASH",L997="financing"),Q997,0)</x:f>
        <x:v>0</x:v>
      </x:c>
    </x:row>
    <x:row r="998" ht="25" customHeight="1">
      <x:c r="A998" s="3" t="str">
        <x:v>ACT/PAYROLL-M06-P03/11</x:v>
      </x:c>
      <x:c r="B998" s="3" t="str">
        <x:v>PAYROLL-M06-P03</x:v>
      </x:c>
      <x:c r="C998" s="16" t="n">
        <x:v>6</x:v>
      </x:c>
      <x:c r="D998" s="30" t="n">
        <x:v>46566</x:v>
      </x:c>
      <x:c r="E998" s="30" t="n">
        <x:v>46539</x:v>
      </x:c>
      <x:c r="F998" s="30" t="n">
        <x:v>46566</x:v>
      </x:c>
      <x:c r="G998" s="3" t="str">
        <x:v>GL.PEOPLE.U1</x:v>
      </x:c>
      <x:c r="H998" s="3" t="str">
        <x:v>ENG</x:v>
      </x:c>
      <x:c r="I998" s="3" t="str">
        <x:v>PAYROLL</x:v>
      </x:c>
      <x:c r="J998" s="3" t="str">
        <x:v>MAP.ACTUAL.PAYROLL.U1.ENG.PAYROLL.ENG</x:v>
      </x:c>
      <x:c r="K998" s="3" t="str">
        <x:v>PPL.U1</x:v>
      </x:c>
      <x:c r="L998" s="3" t="str">
        <x:v>operating</x:v>
      </x:c>
      <x:c r="M998" s="3" t="str">
        <x:v>recurring</x:v>
      </x:c>
      <x:c r="N998" s="3" t="str">
        <x:v>committed</x:v>
      </x:c>
      <x:c r="O998" s="3" t="str">
        <x:v>fixed</x:v>
      </x:c>
      <x:c r="P998" s="32" t="n">
        <x:v>163.01</x:v>
      </x:c>
      <x:c r="Q998" s="32" t="n">
        <x:v>0</x:v>
      </x:c>
      <x:c r="R998" s="24" t="n">
        <x:f>P998-Q998</x:f>
        <x:v>163.01</x:v>
      </x:c>
      <x:c r="S998" s="18" t="n">
        <x:f>'D03_Accounts'!D96</x:f>
        <x:v>1</x:v>
      </x:c>
      <x:c r="T998" s="24" t="n">
        <x:f>R998*S998</x:f>
        <x:v>163.01</x:v>
      </x:c>
      <x:c r="U998" s="25" t="str">
        <x:f>'D03_Mappings'!E230</x:f>
        <x:v>people</x:v>
      </x:c>
      <x:c r="V998" s="24" t="str">
        <x:f>IF(I998="",IF(U998="people","PAYROLL","UNMAPPED"),I998)</x:f>
        <x:v>PAYROLL</x:v>
      </x:c>
      <x:c r="W998" s="24" t="n">
        <x:f>IF(AND(G998="GL.CASH",L998="operating"),Q998,0)</x:f>
        <x:v>0</x:v>
      </x:c>
      <x:c r="X998" s="24" t="n">
        <x:f>IF(AND(G998="GL.CASH",L998="operating"),P998,0)</x:f>
        <x:v>0</x:v>
      </x:c>
      <x:c r="Y998" s="24" t="n">
        <x:f>IF(AND(G998="GL.CASH",L998="investing"),Q998-P998,0)</x:f>
        <x:v>0</x:v>
      </x:c>
      <x:c r="Z998" s="24" t="n">
        <x:f>IF(AND(G998="GL.CASH",L998="financing"),P998,0)</x:f>
        <x:v>0</x:v>
      </x:c>
      <x:c r="AA998" s="24" t="n">
        <x:f>IF(AND(G998="GL.CASH",L998="financing"),Q998,0)</x:f>
        <x:v>0</x:v>
      </x:c>
    </x:row>
    <x:row r="999" ht="25" customHeight="1">
      <x:c r="A999" s="3" t="str">
        <x:v>ACT/PAYROLL-M06-P03/12</x:v>
      </x:c>
      <x:c r="B999" s="3" t="str">
        <x:v>PAYROLL-M06-P03</x:v>
      </x:c>
      <x:c r="C999" s="16" t="n">
        <x:v>6</x:v>
      </x:c>
      <x:c r="D999" s="30" t="n">
        <x:v>46566</x:v>
      </x:c>
      <x:c r="E999" s="30" t="n">
        <x:v>46539</x:v>
      </x:c>
      <x:c r="F999" s="30" t="n">
        <x:v>46566</x:v>
      </x:c>
      <x:c r="G999" s="3" t="str">
        <x:v>GL.CASH</x:v>
      </x:c>
      <x:c r="H999" s="3" t="str">
        <x:v>ENG</x:v>
      </x:c>
      <x:c r="I999" s="3" t="str">
        <x:v>PAYROLL</x:v>
      </x:c>
      <x:c r="J999" s="3" t="str">
        <x:v>MAP.ACTUAL.PAYROLL.U1.ENG.PAYROLL.ENG</x:v>
      </x:c>
      <x:c r="K999" s="3" t="str">
        <x:v>PPL.U1</x:v>
      </x:c>
      <x:c r="L999" s="3" t="str">
        <x:v>operating</x:v>
      </x:c>
      <x:c r="M999" s="3" t="str">
        <x:v>not_applicable</x:v>
      </x:c>
      <x:c r="N999" s="3" t="str">
        <x:v>not_applicable</x:v>
      </x:c>
      <x:c r="O999" s="3" t="str">
        <x:v>not_applicable</x:v>
      </x:c>
      <x:c r="P999" s="32" t="n">
        <x:v>0</x:v>
      </x:c>
      <x:c r="Q999" s="32" t="n">
        <x:v>163.01</x:v>
      </x:c>
      <x:c r="R999" s="24" t="n">
        <x:f>P999-Q999</x:f>
        <x:v>-163.01</x:v>
      </x:c>
      <x:c r="S999" s="18" t="n">
        <x:f>'D03_Accounts'!D11</x:f>
        <x:v>0</x:v>
      </x:c>
      <x:c r="T999" s="24" t="n">
        <x:f>R999*S999</x:f>
        <x:v>0</x:v>
      </x:c>
      <x:c r="U999" s="25" t="str">
        <x:f>'D03_Mappings'!E231</x:f>
        <x:v>cash</x:v>
      </x:c>
      <x:c r="V999" s="24" t="str">
        <x:f>IF(I999="",IF(U999="people","PAYROLL","UNMAPPED"),I999)</x:f>
        <x:v>PAYROLL</x:v>
      </x:c>
      <x:c r="W999" s="24" t="n">
        <x:f>IF(AND(G999="GL.CASH",L999="operating"),Q999,0)</x:f>
        <x:v>163.01</x:v>
      </x:c>
      <x:c r="X999" s="24" t="n">
        <x:f>IF(AND(G999="GL.CASH",L999="operating"),P999,0)</x:f>
        <x:v>0</x:v>
      </x:c>
      <x:c r="Y999" s="24" t="n">
        <x:f>IF(AND(G999="GL.CASH",L999="investing"),Q999-P999,0)</x:f>
        <x:v>0</x:v>
      </x:c>
      <x:c r="Z999" s="24" t="n">
        <x:f>IF(AND(G999="GL.CASH",L999="financing"),P999,0)</x:f>
        <x:v>0</x:v>
      </x:c>
      <x:c r="AA999" s="24" t="n">
        <x:f>IF(AND(G999="GL.CASH",L999="financing"),Q999,0)</x:f>
        <x:v>0</x:v>
      </x:c>
    </x:row>
    <x:row r="1000" ht="25" customHeight="1">
      <x:c r="A1000" s="3" t="str">
        <x:v>ACT/PAYROLL-M06-P03/13</x:v>
      </x:c>
      <x:c r="B1000" s="3" t="str">
        <x:v>PAYROLL-M06-P03</x:v>
      </x:c>
      <x:c r="C1000" s="16" t="n">
        <x:v>6</x:v>
      </x:c>
      <x:c r="D1000" s="30" t="n">
        <x:v>46566</x:v>
      </x:c>
      <x:c r="E1000" s="30" t="n">
        <x:v>46539</x:v>
      </x:c>
      <x:c r="F1000" s="30" t="n">
        <x:v>46566</x:v>
      </x:c>
      <x:c r="G1000" s="3" t="str">
        <x:v>GL.PEOPLE.U2</x:v>
      </x:c>
      <x:c r="H1000" s="3" t="str">
        <x:v>ENG</x:v>
      </x:c>
      <x:c r="I1000" s="3" t="str">
        <x:v>PAYROLL</x:v>
      </x:c>
      <x:c r="J1000" s="3" t="str">
        <x:v>MAP.ACTUAL.PAYROLL.U2.ENG.PAYROLL.ENG</x:v>
      </x:c>
      <x:c r="K1000" s="3" t="str">
        <x:v>PPL.U2</x:v>
      </x:c>
      <x:c r="L1000" s="3" t="str">
        <x:v>operating</x:v>
      </x:c>
      <x:c r="M1000" s="3" t="str">
        <x:v>recurring</x:v>
      </x:c>
      <x:c r="N1000" s="3" t="str">
        <x:v>committed</x:v>
      </x:c>
      <x:c r="O1000" s="3" t="str">
        <x:v>fixed</x:v>
      </x:c>
      <x:c r="P1000" s="32" t="n">
        <x:v>34.16</x:v>
      </x:c>
      <x:c r="Q1000" s="32" t="n">
        <x:v>0</x:v>
      </x:c>
      <x:c r="R1000" s="24" t="n">
        <x:f>P1000-Q1000</x:f>
        <x:v>34.16</x:v>
      </x:c>
      <x:c r="S1000" s="18" t="n">
        <x:f>'D03_Accounts'!D97</x:f>
        <x:v>1</x:v>
      </x:c>
      <x:c r="T1000" s="24" t="n">
        <x:f>R1000*S1000</x:f>
        <x:v>34.16</x:v>
      </x:c>
      <x:c r="U1000" s="25" t="str">
        <x:f>'D03_Mappings'!E240</x:f>
        <x:v>people</x:v>
      </x:c>
      <x:c r="V1000" s="24" t="str">
        <x:f>IF(I1000="",IF(U1000="people","PAYROLL","UNMAPPED"),I1000)</x:f>
        <x:v>PAYROLL</x:v>
      </x:c>
      <x:c r="W1000" s="24" t="n">
        <x:f>IF(AND(G1000="GL.CASH",L1000="operating"),Q1000,0)</x:f>
        <x:v>0</x:v>
      </x:c>
      <x:c r="X1000" s="24" t="n">
        <x:f>IF(AND(G1000="GL.CASH",L1000="operating"),P1000,0)</x:f>
        <x:v>0</x:v>
      </x:c>
      <x:c r="Y1000" s="24" t="n">
        <x:f>IF(AND(G1000="GL.CASH",L1000="investing"),Q1000-P1000,0)</x:f>
        <x:v>0</x:v>
      </x:c>
      <x:c r="Z1000" s="24" t="n">
        <x:f>IF(AND(G1000="GL.CASH",L1000="financing"),P1000,0)</x:f>
        <x:v>0</x:v>
      </x:c>
      <x:c r="AA1000" s="24" t="n">
        <x:f>IF(AND(G1000="GL.CASH",L1000="financing"),Q1000,0)</x:f>
        <x:v>0</x:v>
      </x:c>
    </x:row>
    <x:row r="1001" ht="25" customHeight="1">
      <x:c r="A1001" s="3" t="str">
        <x:v>ACT/PAYROLL-M06-P03/14</x:v>
      </x:c>
      <x:c r="B1001" s="3" t="str">
        <x:v>PAYROLL-M06-P03</x:v>
      </x:c>
      <x:c r="C1001" s="16" t="n">
        <x:v>6</x:v>
      </x:c>
      <x:c r="D1001" s="30" t="n">
        <x:v>46566</x:v>
      </x:c>
      <x:c r="E1001" s="30" t="n">
        <x:v>46539</x:v>
      </x:c>
      <x:c r="F1001" s="30" t="n">
        <x:v>46566</x:v>
      </x:c>
      <x:c r="G1001" s="3" t="str">
        <x:v>GL.CASH</x:v>
      </x:c>
      <x:c r="H1001" s="3" t="str">
        <x:v>ENG</x:v>
      </x:c>
      <x:c r="I1001" s="3" t="str">
        <x:v>PAYROLL</x:v>
      </x:c>
      <x:c r="J1001" s="3" t="str">
        <x:v>MAP.ACTUAL.PAYROLL.U2.ENG.PAYROLL.ENG</x:v>
      </x:c>
      <x:c r="K1001" s="3" t="str">
        <x:v>PPL.U2</x:v>
      </x:c>
      <x:c r="L1001" s="3" t="str">
        <x:v>operating</x:v>
      </x:c>
      <x:c r="M1001" s="3" t="str">
        <x:v>not_applicable</x:v>
      </x:c>
      <x:c r="N1001" s="3" t="str">
        <x:v>not_applicable</x:v>
      </x:c>
      <x:c r="O1001" s="3" t="str">
        <x:v>not_applicable</x:v>
      </x:c>
      <x:c r="P1001" s="32" t="n">
        <x:v>0</x:v>
      </x:c>
      <x:c r="Q1001" s="32" t="n">
        <x:v>34.16</x:v>
      </x:c>
      <x:c r="R1001" s="24" t="n">
        <x:f>P1001-Q1001</x:f>
        <x:v>-34.16</x:v>
      </x:c>
      <x:c r="S1001" s="18" t="n">
        <x:f>'D03_Accounts'!D11</x:f>
        <x:v>0</x:v>
      </x:c>
      <x:c r="T1001" s="24" t="n">
        <x:f>R1001*S1001</x:f>
        <x:v>0</x:v>
      </x:c>
      <x:c r="U1001" s="25" t="str">
        <x:f>'D03_Mappings'!E241</x:f>
        <x:v>cash</x:v>
      </x:c>
      <x:c r="V1001" s="24" t="str">
        <x:f>IF(I1001="",IF(U1001="people","PAYROLL","UNMAPPED"),I1001)</x:f>
        <x:v>PAYROLL</x:v>
      </x:c>
      <x:c r="W1001" s="24" t="n">
        <x:f>IF(AND(G1001="GL.CASH",L1001="operating"),Q1001,0)</x:f>
        <x:v>34.16</x:v>
      </x:c>
      <x:c r="X1001" s="24" t="n">
        <x:f>IF(AND(G1001="GL.CASH",L1001="operating"),P1001,0)</x:f>
        <x:v>0</x:v>
      </x:c>
      <x:c r="Y1001" s="24" t="n">
        <x:f>IF(AND(G1001="GL.CASH",L1001="investing"),Q1001-P1001,0)</x:f>
        <x:v>0</x:v>
      </x:c>
      <x:c r="Z1001" s="24" t="n">
        <x:f>IF(AND(G1001="GL.CASH",L1001="financing"),P1001,0)</x:f>
        <x:v>0</x:v>
      </x:c>
      <x:c r="AA1001" s="24" t="n">
        <x:f>IF(AND(G1001="GL.CASH",L1001="financing"),Q1001,0)</x:f>
        <x:v>0</x:v>
      </x:c>
    </x:row>
    <x:row r="1002" ht="25" customHeight="1">
      <x:c r="A1002" s="3" t="str">
        <x:v>ACT/PAYROLL-M06-P03/15</x:v>
      </x:c>
      <x:c r="B1002" s="3" t="str">
        <x:v>PAYROLL-M06-P03</x:v>
      </x:c>
      <x:c r="C1002" s="16" t="n">
        <x:v>6</x:v>
      </x:c>
      <x:c r="D1002" s="30" t="n">
        <x:v>46566</x:v>
      </x:c>
      <x:c r="E1002" s="30" t="n">
        <x:v>46539</x:v>
      </x:c>
      <x:c r="F1002" s="30" t="n">
        <x:v>46566</x:v>
      </x:c>
      <x:c r="G1002" s="3" t="str">
        <x:v>GL.PEOPLE.INSOLV</x:v>
      </x:c>
      <x:c r="H1002" s="3" t="str">
        <x:v>ENG</x:v>
      </x:c>
      <x:c r="I1002" s="3" t="str">
        <x:v>PAYROLL</x:v>
      </x:c>
      <x:c r="J1002" s="3" t="str">
        <x:v>MAP.ACTUAL.PAYROLL.INSOLV.ENG.PAYROLL.ENG</x:v>
      </x:c>
      <x:c r="K1002" s="3" t="str">
        <x:v>PPL.INSOLV</x:v>
      </x:c>
      <x:c r="L1002" s="3" t="str">
        <x:v>operating</x:v>
      </x:c>
      <x:c r="M1002" s="3" t="str">
        <x:v>recurring</x:v>
      </x:c>
      <x:c r="N1002" s="3" t="str">
        <x:v>committed</x:v>
      </x:c>
      <x:c r="O1002" s="3" t="str">
        <x:v>fixed</x:v>
      </x:c>
      <x:c r="P1002" s="32" t="n">
        <x:v>11.64</x:v>
      </x:c>
      <x:c r="Q1002" s="32" t="n">
        <x:v>0</x:v>
      </x:c>
      <x:c r="R1002" s="24" t="n">
        <x:f>P1002-Q1002</x:f>
        <x:v>11.64</x:v>
      </x:c>
      <x:c r="S1002" s="18" t="n">
        <x:f>'D03_Accounts'!D98</x:f>
        <x:v>1</x:v>
      </x:c>
      <x:c r="T1002" s="24" t="n">
        <x:f>R1002*S1002</x:f>
        <x:v>11.64</x:v>
      </x:c>
      <x:c r="U1002" s="25" t="str">
        <x:f>'D03_Mappings'!E180</x:f>
        <x:v>people</x:v>
      </x:c>
      <x:c r="V1002" s="24" t="str">
        <x:f>IF(I1002="",IF(U1002="people","PAYROLL","UNMAPPED"),I1002)</x:f>
        <x:v>PAYROLL</x:v>
      </x:c>
      <x:c r="W1002" s="24" t="n">
        <x:f>IF(AND(G1002="GL.CASH",L1002="operating"),Q1002,0)</x:f>
        <x:v>0</x:v>
      </x:c>
      <x:c r="X1002" s="24" t="n">
        <x:f>IF(AND(G1002="GL.CASH",L1002="operating"),P1002,0)</x:f>
        <x:v>0</x:v>
      </x:c>
      <x:c r="Y1002" s="24" t="n">
        <x:f>IF(AND(G1002="GL.CASH",L1002="investing"),Q1002-P1002,0)</x:f>
        <x:v>0</x:v>
      </x:c>
      <x:c r="Z1002" s="24" t="n">
        <x:f>IF(AND(G1002="GL.CASH",L1002="financing"),P1002,0)</x:f>
        <x:v>0</x:v>
      </x:c>
      <x:c r="AA1002" s="24" t="n">
        <x:f>IF(AND(G1002="GL.CASH",L1002="financing"),Q1002,0)</x:f>
        <x:v>0</x:v>
      </x:c>
    </x:row>
    <x:row r="1003" ht="25" customHeight="1">
      <x:c r="A1003" s="3" t="str">
        <x:v>ACT/PAYROLL-M06-P03/16</x:v>
      </x:c>
      <x:c r="B1003" s="3" t="str">
        <x:v>PAYROLL-M06-P03</x:v>
      </x:c>
      <x:c r="C1003" s="16" t="n">
        <x:v>6</x:v>
      </x:c>
      <x:c r="D1003" s="30" t="n">
        <x:v>46566</x:v>
      </x:c>
      <x:c r="E1003" s="30" t="n">
        <x:v>46539</x:v>
      </x:c>
      <x:c r="F1003" s="30" t="n">
        <x:v>46566</x:v>
      </x:c>
      <x:c r="G1003" s="3" t="str">
        <x:v>GL.CASH</x:v>
      </x:c>
      <x:c r="H1003" s="3" t="str">
        <x:v>ENG</x:v>
      </x:c>
      <x:c r="I1003" s="3" t="str">
        <x:v>PAYROLL</x:v>
      </x:c>
      <x:c r="J1003" s="3" t="str">
        <x:v>MAP.ACTUAL.PAYROLL.INSOLV.ENG.PAYROLL.ENG</x:v>
      </x:c>
      <x:c r="K1003" s="3" t="str">
        <x:v>PPL.INSOLV</x:v>
      </x:c>
      <x:c r="L1003" s="3" t="str">
        <x:v>operating</x:v>
      </x:c>
      <x:c r="M1003" s="3" t="str">
        <x:v>not_applicable</x:v>
      </x:c>
      <x:c r="N1003" s="3" t="str">
        <x:v>not_applicable</x:v>
      </x:c>
      <x:c r="O1003" s="3" t="str">
        <x:v>not_applicable</x:v>
      </x:c>
      <x:c r="P1003" s="32" t="n">
        <x:v>0</x:v>
      </x:c>
      <x:c r="Q1003" s="32" t="n">
        <x:v>11.64</x:v>
      </x:c>
      <x:c r="R1003" s="24" t="n">
        <x:f>P1003-Q1003</x:f>
        <x:v>-11.64</x:v>
      </x:c>
      <x:c r="S1003" s="18" t="n">
        <x:f>'D03_Accounts'!D11</x:f>
        <x:v>0</x:v>
      </x:c>
      <x:c r="T1003" s="24" t="n">
        <x:f>R1003*S1003</x:f>
        <x:v>0</x:v>
      </x:c>
      <x:c r="U1003" s="25" t="str">
        <x:f>'D03_Mappings'!E181</x:f>
        <x:v>cash</x:v>
      </x:c>
      <x:c r="V1003" s="24" t="str">
        <x:f>IF(I1003="",IF(U1003="people","PAYROLL","UNMAPPED"),I1003)</x:f>
        <x:v>PAYROLL</x:v>
      </x:c>
      <x:c r="W1003" s="24" t="n">
        <x:f>IF(AND(G1003="GL.CASH",L1003="operating"),Q1003,0)</x:f>
        <x:v>11.64</x:v>
      </x:c>
      <x:c r="X1003" s="24" t="n">
        <x:f>IF(AND(G1003="GL.CASH",L1003="operating"),P1003,0)</x:f>
        <x:v>0</x:v>
      </x:c>
      <x:c r="Y1003" s="24" t="n">
        <x:f>IF(AND(G1003="GL.CASH",L1003="investing"),Q1003-P1003,0)</x:f>
        <x:v>0</x:v>
      </x:c>
      <x:c r="Z1003" s="24" t="n">
        <x:f>IF(AND(G1003="GL.CASH",L1003="financing"),P1003,0)</x:f>
        <x:v>0</x:v>
      </x:c>
      <x:c r="AA1003" s="24" t="n">
        <x:f>IF(AND(G1003="GL.CASH",L1003="financing"),Q1003,0)</x:f>
        <x:v>0</x:v>
      </x:c>
    </x:row>
    <x:row r="1004" ht="25" customHeight="1">
      <x:c r="A1004" s="3" t="str">
        <x:v>ACT/PAYROLL-M06-P03/17</x:v>
      </x:c>
      <x:c r="B1004" s="3" t="str">
        <x:v>PAYROLL-M06-P03</x:v>
      </x:c>
      <x:c r="C1004" s="16" t="n">
        <x:v>6</x:v>
      </x:c>
      <x:c r="D1004" s="30" t="n">
        <x:v>46566</x:v>
      </x:c>
      <x:c r="E1004" s="30" t="n">
        <x:v>46539</x:v>
      </x:c>
      <x:c r="F1004" s="30" t="n">
        <x:v>46566</x:v>
      </x:c>
      <x:c r="G1004" s="3" t="str">
        <x:v>GL.PEOPLE.BG</x:v>
      </x:c>
      <x:c r="H1004" s="3" t="str">
        <x:v>ENG</x:v>
      </x:c>
      <x:c r="I1004" s="3" t="str">
        <x:v>PAYROLL</x:v>
      </x:c>
      <x:c r="J1004" s="3" t="str">
        <x:v>MAP.ACTUAL.PAYROLL.BG.ENG.PAYROLL.ENG</x:v>
      </x:c>
      <x:c r="K1004" s="3" t="str">
        <x:v>PPL.BG</x:v>
      </x:c>
      <x:c r="L1004" s="3" t="str">
        <x:v>operating</x:v>
      </x:c>
      <x:c r="M1004" s="3" t="str">
        <x:v>recurring</x:v>
      </x:c>
      <x:c r="N1004" s="3" t="str">
        <x:v>committed</x:v>
      </x:c>
      <x:c r="O1004" s="3" t="str">
        <x:v>fixed</x:v>
      </x:c>
      <x:c r="P1004" s="32" t="n">
        <x:v>23.29</x:v>
      </x:c>
      <x:c r="Q1004" s="32" t="n">
        <x:v>0</x:v>
      </x:c>
      <x:c r="R1004" s="24" t="n">
        <x:f>P1004-Q1004</x:f>
        <x:v>23.29</x:v>
      </x:c>
      <x:c r="S1004" s="18" t="n">
        <x:f>'D03_Accounts'!D99</x:f>
        <x:v>1</x:v>
      </x:c>
      <x:c r="T1004" s="24" t="n">
        <x:f>R1004*S1004</x:f>
        <x:v>23.29</x:v>
      </x:c>
      <x:c r="U1004" s="25" t="str">
        <x:f>'D03_Mappings'!E170</x:f>
        <x:v>people</x:v>
      </x:c>
      <x:c r="V1004" s="24" t="str">
        <x:f>IF(I1004="",IF(U1004="people","PAYROLL","UNMAPPED"),I1004)</x:f>
        <x:v>PAYROLL</x:v>
      </x:c>
      <x:c r="W1004" s="24" t="n">
        <x:f>IF(AND(G1004="GL.CASH",L1004="operating"),Q1004,0)</x:f>
        <x:v>0</x:v>
      </x:c>
      <x:c r="X1004" s="24" t="n">
        <x:f>IF(AND(G1004="GL.CASH",L1004="operating"),P1004,0)</x:f>
        <x:v>0</x:v>
      </x:c>
      <x:c r="Y1004" s="24" t="n">
        <x:f>IF(AND(G1004="GL.CASH",L1004="investing"),Q1004-P1004,0)</x:f>
        <x:v>0</x:v>
      </x:c>
      <x:c r="Z1004" s="24" t="n">
        <x:f>IF(AND(G1004="GL.CASH",L1004="financing"),P1004,0)</x:f>
        <x:v>0</x:v>
      </x:c>
      <x:c r="AA1004" s="24" t="n">
        <x:f>IF(AND(G1004="GL.CASH",L1004="financing"),Q1004,0)</x:f>
        <x:v>0</x:v>
      </x:c>
    </x:row>
    <x:row r="1005" ht="25" customHeight="1">
      <x:c r="A1005" s="3" t="str">
        <x:v>ACT/PAYROLL-M06-P03/18</x:v>
      </x:c>
      <x:c r="B1005" s="3" t="str">
        <x:v>PAYROLL-M06-P03</x:v>
      </x:c>
      <x:c r="C1005" s="16" t="n">
        <x:v>6</x:v>
      </x:c>
      <x:c r="D1005" s="30" t="n">
        <x:v>46566</x:v>
      </x:c>
      <x:c r="E1005" s="30" t="n">
        <x:v>46539</x:v>
      </x:c>
      <x:c r="F1005" s="30" t="n">
        <x:v>46566</x:v>
      </x:c>
      <x:c r="G1005" s="3" t="str">
        <x:v>GL.CASH</x:v>
      </x:c>
      <x:c r="H1005" s="3" t="str">
        <x:v>ENG</x:v>
      </x:c>
      <x:c r="I1005" s="3" t="str">
        <x:v>PAYROLL</x:v>
      </x:c>
      <x:c r="J1005" s="3" t="str">
        <x:v>MAP.ACTUAL.PAYROLL.BG.ENG.PAYROLL.ENG</x:v>
      </x:c>
      <x:c r="K1005" s="3" t="str">
        <x:v>PPL.BG</x:v>
      </x:c>
      <x:c r="L1005" s="3" t="str">
        <x:v>operating</x:v>
      </x:c>
      <x:c r="M1005" s="3" t="str">
        <x:v>not_applicable</x:v>
      </x:c>
      <x:c r="N1005" s="3" t="str">
        <x:v>not_applicable</x:v>
      </x:c>
      <x:c r="O1005" s="3" t="str">
        <x:v>not_applicable</x:v>
      </x:c>
      <x:c r="P1005" s="32" t="n">
        <x:v>0</x:v>
      </x:c>
      <x:c r="Q1005" s="32" t="n">
        <x:v>23.29</x:v>
      </x:c>
      <x:c r="R1005" s="24" t="n">
        <x:f>P1005-Q1005</x:f>
        <x:v>-23.29</x:v>
      </x:c>
      <x:c r="S1005" s="18" t="n">
        <x:f>'D03_Accounts'!D11</x:f>
        <x:v>0</x:v>
      </x:c>
      <x:c r="T1005" s="24" t="n">
        <x:f>R1005*S1005</x:f>
        <x:v>0</x:v>
      </x:c>
      <x:c r="U1005" s="25" t="str">
        <x:f>'D03_Mappings'!E171</x:f>
        <x:v>cash</x:v>
      </x:c>
      <x:c r="V1005" s="24" t="str">
        <x:f>IF(I1005="",IF(U1005="people","PAYROLL","UNMAPPED"),I1005)</x:f>
        <x:v>PAYROLL</x:v>
      </x:c>
      <x:c r="W1005" s="24" t="n">
        <x:f>IF(AND(G1005="GL.CASH",L1005="operating"),Q1005,0)</x:f>
        <x:v>23.29</x:v>
      </x:c>
      <x:c r="X1005" s="24" t="n">
        <x:f>IF(AND(G1005="GL.CASH",L1005="operating"),P1005,0)</x:f>
        <x:v>0</x:v>
      </x:c>
      <x:c r="Y1005" s="24" t="n">
        <x:f>IF(AND(G1005="GL.CASH",L1005="investing"),Q1005-P1005,0)</x:f>
        <x:v>0</x:v>
      </x:c>
      <x:c r="Z1005" s="24" t="n">
        <x:f>IF(AND(G1005="GL.CASH",L1005="financing"),P1005,0)</x:f>
        <x:v>0</x:v>
      </x:c>
      <x:c r="AA1005" s="24" t="n">
        <x:f>IF(AND(G1005="GL.CASH",L1005="financing"),Q1005,0)</x:f>
        <x:v>0</x:v>
      </x:c>
    </x:row>
    <x:row r="1006" ht="25" customHeight="1">
      <x:c r="A1006" s="3" t="str">
        <x:v>ACT/PAYROLL-M06-P04/1</x:v>
      </x:c>
      <x:c r="B1006" s="3" t="str">
        <x:v>PAYROLL-M06-P04</x:v>
      </x:c>
      <x:c r="C1006" s="16" t="n">
        <x:v>6</x:v>
      </x:c>
      <x:c r="D1006" s="30" t="n">
        <x:v>46566</x:v>
      </x:c>
      <x:c r="E1006" s="30" t="n">
        <x:v>46539</x:v>
      </x:c>
      <x:c r="F1006" s="30" t="n">
        <x:v>46566</x:v>
      </x:c>
      <x:c r="G1006" s="3" t="str">
        <x:v>GL.PEOPLE.SALARY</x:v>
      </x:c>
      <x:c r="H1006" s="3" t="str">
        <x:v>ENG</x:v>
      </x:c>
      <x:c r="I1006" s="3" t="str">
        <x:v>PAYROLL</x:v>
      </x:c>
      <x:c r="J1006" s="3" t="str">
        <x:v>MAP.ACTUAL.PAYROLL.SALARY.ENG.PAYROLL.ENG</x:v>
      </x:c>
      <x:c r="K1006" s="3" t="str">
        <x:v>PPL.SALARY</x:v>
      </x:c>
      <x:c r="L1006" s="3" t="str">
        <x:v>operating</x:v>
      </x:c>
      <x:c r="M1006" s="3" t="str">
        <x:v>recurring</x:v>
      </x:c>
      <x:c r="N1006" s="3" t="str">
        <x:v>committed</x:v>
      </x:c>
      <x:c r="O1006" s="3" t="str">
        <x:v>fixed</x:v>
      </x:c>
      <x:c r="P1006" s="32" t="n">
        <x:v>7762.5</x:v>
      </x:c>
      <x:c r="Q1006" s="32" t="n">
        <x:v>0</x:v>
      </x:c>
      <x:c r="R1006" s="24" t="n">
        <x:f>P1006-Q1006</x:f>
        <x:v>7762.5</x:v>
      </x:c>
      <x:c r="S1006" s="18" t="n">
        <x:f>'D03_Accounts'!D91</x:f>
        <x:v>1</x:v>
      </x:c>
      <x:c r="T1006" s="24" t="n">
        <x:f>R1006*S1006</x:f>
        <x:v>7762.5</x:v>
      </x:c>
      <x:c r="U1006" s="25" t="str">
        <x:f>'D03_Mappings'!E220</x:f>
        <x:v>people</x:v>
      </x:c>
      <x:c r="V1006" s="24" t="str">
        <x:f>IF(I1006="",IF(U1006="people","PAYROLL","UNMAPPED"),I1006)</x:f>
        <x:v>PAYROLL</x:v>
      </x:c>
      <x:c r="W1006" s="24" t="n">
        <x:f>IF(AND(G1006="GL.CASH",L1006="operating"),Q1006,0)</x:f>
        <x:v>0</x:v>
      </x:c>
      <x:c r="X1006" s="24" t="n">
        <x:f>IF(AND(G1006="GL.CASH",L1006="operating"),P1006,0)</x:f>
        <x:v>0</x:v>
      </x:c>
      <x:c r="Y1006" s="24" t="n">
        <x:f>IF(AND(G1006="GL.CASH",L1006="investing"),Q1006-P1006,0)</x:f>
        <x:v>0</x:v>
      </x:c>
      <x:c r="Z1006" s="24" t="n">
        <x:f>IF(AND(G1006="GL.CASH",L1006="financing"),P1006,0)</x:f>
        <x:v>0</x:v>
      </x:c>
      <x:c r="AA1006" s="24" t="n">
        <x:f>IF(AND(G1006="GL.CASH",L1006="financing"),Q1006,0)</x:f>
        <x:v>0</x:v>
      </x:c>
    </x:row>
    <x:row r="1007" ht="25" customHeight="1">
      <x:c r="A1007" s="3" t="str">
        <x:v>ACT/PAYROLL-M06-P04/2</x:v>
      </x:c>
      <x:c r="B1007" s="3" t="str">
        <x:v>PAYROLL-M06-P04</x:v>
      </x:c>
      <x:c r="C1007" s="16" t="n">
        <x:v>6</x:v>
      </x:c>
      <x:c r="D1007" s="30" t="n">
        <x:v>46566</x:v>
      </x:c>
      <x:c r="E1007" s="30" t="n">
        <x:v>46539</x:v>
      </x:c>
      <x:c r="F1007" s="30" t="n">
        <x:v>46566</x:v>
      </x:c>
      <x:c r="G1007" s="3" t="str">
        <x:v>GL.CASH</x:v>
      </x:c>
      <x:c r="H1007" s="3" t="str">
        <x:v>ENG</x:v>
      </x:c>
      <x:c r="I1007" s="3" t="str">
        <x:v>PAYROLL</x:v>
      </x:c>
      <x:c r="J1007" s="3" t="str">
        <x:v>MAP.ACTUAL.PAYROLL.SALARY.ENG.PAYROLL.ENG</x:v>
      </x:c>
      <x:c r="K1007" s="3" t="str">
        <x:v>PPL.SALARY</x:v>
      </x:c>
      <x:c r="L1007" s="3" t="str">
        <x:v>operating</x:v>
      </x:c>
      <x:c r="M1007" s="3" t="str">
        <x:v>not_applicable</x:v>
      </x:c>
      <x:c r="N1007" s="3" t="str">
        <x:v>not_applicable</x:v>
      </x:c>
      <x:c r="O1007" s="3" t="str">
        <x:v>not_applicable</x:v>
      </x:c>
      <x:c r="P1007" s="32" t="n">
        <x:v>0</x:v>
      </x:c>
      <x:c r="Q1007" s="32" t="n">
        <x:v>7762.5</x:v>
      </x:c>
      <x:c r="R1007" s="24" t="n">
        <x:f>P1007-Q1007</x:f>
        <x:v>-7762.5</x:v>
      </x:c>
      <x:c r="S1007" s="18" t="n">
        <x:f>'D03_Accounts'!D11</x:f>
        <x:v>0</x:v>
      </x:c>
      <x:c r="T1007" s="24" t="n">
        <x:f>R1007*S1007</x:f>
        <x:v>0</x:v>
      </x:c>
      <x:c r="U1007" s="25" t="str">
        <x:f>'D03_Mappings'!E221</x:f>
        <x:v>cash</x:v>
      </x:c>
      <x:c r="V1007" s="24" t="str">
        <x:f>IF(I1007="",IF(U1007="people","PAYROLL","UNMAPPED"),I1007)</x:f>
        <x:v>PAYROLL</x:v>
      </x:c>
      <x:c r="W1007" s="24" t="n">
        <x:f>IF(AND(G1007="GL.CASH",L1007="operating"),Q1007,0)</x:f>
        <x:v>7762.5</x:v>
      </x:c>
      <x:c r="X1007" s="24" t="n">
        <x:f>IF(AND(G1007="GL.CASH",L1007="operating"),P1007,0)</x:f>
        <x:v>0</x:v>
      </x:c>
      <x:c r="Y1007" s="24" t="n">
        <x:f>IF(AND(G1007="GL.CASH",L1007="investing"),Q1007-P1007,0)</x:f>
        <x:v>0</x:v>
      </x:c>
      <x:c r="Z1007" s="24" t="n">
        <x:f>IF(AND(G1007="GL.CASH",L1007="financing"),P1007,0)</x:f>
        <x:v>0</x:v>
      </x:c>
      <x:c r="AA1007" s="24" t="n">
        <x:f>IF(AND(G1007="GL.CASH",L1007="financing"),Q1007,0)</x:f>
        <x:v>0</x:v>
      </x:c>
    </x:row>
    <x:row r="1008" ht="25" customHeight="1">
      <x:c r="A1008" s="3" t="str">
        <x:v>ACT/PAYROLL-M06-P04/3</x:v>
      </x:c>
      <x:c r="B1008" s="3" t="str">
        <x:v>PAYROLL-M06-P04</x:v>
      </x:c>
      <x:c r="C1008" s="16" t="n">
        <x:v>6</x:v>
      </x:c>
      <x:c r="D1008" s="30" t="n">
        <x:v>46566</x:v>
      </x:c>
      <x:c r="E1008" s="30" t="n">
        <x:v>46539</x:v>
      </x:c>
      <x:c r="F1008" s="30" t="n">
        <x:v>46566</x:v>
      </x:c>
      <x:c r="G1008" s="3" t="str">
        <x:v>GL.PEOPLE.RV</x:v>
      </x:c>
      <x:c r="H1008" s="3" t="str">
        <x:v>ENG</x:v>
      </x:c>
      <x:c r="I1008" s="3" t="str">
        <x:v>PAYROLL</x:v>
      </x:c>
      <x:c r="J1008" s="3" t="str">
        <x:v>MAP.ACTUAL.PAYROLL.RV.ENG.PAYROLL.ENG</x:v>
      </x:c>
      <x:c r="K1008" s="3" t="str">
        <x:v>PPL.RV</x:v>
      </x:c>
      <x:c r="L1008" s="3" t="str">
        <x:v>operating</x:v>
      </x:c>
      <x:c r="M1008" s="3" t="str">
        <x:v>recurring</x:v>
      </x:c>
      <x:c r="N1008" s="3" t="str">
        <x:v>committed</x:v>
      </x:c>
      <x:c r="O1008" s="3" t="str">
        <x:v>fixed</x:v>
      </x:c>
      <x:c r="P1008" s="32" t="n">
        <x:v>721.91</x:v>
      </x:c>
      <x:c r="Q1008" s="32" t="n">
        <x:v>0</x:v>
      </x:c>
      <x:c r="R1008" s="24" t="n">
        <x:f>P1008-Q1008</x:f>
        <x:v>721.91</x:v>
      </x:c>
      <x:c r="S1008" s="18" t="n">
        <x:f>'D03_Accounts'!D92</x:f>
        <x:v>1</x:v>
      </x:c>
      <x:c r="T1008" s="24" t="n">
        <x:f>R1008*S1008</x:f>
        <x:v>721.91</x:v>
      </x:c>
      <x:c r="U1008" s="25" t="str">
        <x:f>'D03_Mappings'!E210</x:f>
        <x:v>people</x:v>
      </x:c>
      <x:c r="V1008" s="24" t="str">
        <x:f>IF(I1008="",IF(U1008="people","PAYROLL","UNMAPPED"),I1008)</x:f>
        <x:v>PAYROLL</x:v>
      </x:c>
      <x:c r="W1008" s="24" t="n">
        <x:f>IF(AND(G1008="GL.CASH",L1008="operating"),Q1008,0)</x:f>
        <x:v>0</x:v>
      </x:c>
      <x:c r="X1008" s="24" t="n">
        <x:f>IF(AND(G1008="GL.CASH",L1008="operating"),P1008,0)</x:f>
        <x:v>0</x:v>
      </x:c>
      <x:c r="Y1008" s="24" t="n">
        <x:f>IF(AND(G1008="GL.CASH",L1008="investing"),Q1008-P1008,0)</x:f>
        <x:v>0</x:v>
      </x:c>
      <x:c r="Z1008" s="24" t="n">
        <x:f>IF(AND(G1008="GL.CASH",L1008="financing"),P1008,0)</x:f>
        <x:v>0</x:v>
      </x:c>
      <x:c r="AA1008" s="24" t="n">
        <x:f>IF(AND(G1008="GL.CASH",L1008="financing"),Q1008,0)</x:f>
        <x:v>0</x:v>
      </x:c>
    </x:row>
    <x:row r="1009" ht="25" customHeight="1">
      <x:c r="A1009" s="3" t="str">
        <x:v>ACT/PAYROLL-M06-P04/4</x:v>
      </x:c>
      <x:c r="B1009" s="3" t="str">
        <x:v>PAYROLL-M06-P04</x:v>
      </x:c>
      <x:c r="C1009" s="16" t="n">
        <x:v>6</x:v>
      </x:c>
      <x:c r="D1009" s="30" t="n">
        <x:v>46566</x:v>
      </x:c>
      <x:c r="E1009" s="30" t="n">
        <x:v>46539</x:v>
      </x:c>
      <x:c r="F1009" s="30" t="n">
        <x:v>46566</x:v>
      </x:c>
      <x:c r="G1009" s="3" t="str">
        <x:v>GL.CASH</x:v>
      </x:c>
      <x:c r="H1009" s="3" t="str">
        <x:v>ENG</x:v>
      </x:c>
      <x:c r="I1009" s="3" t="str">
        <x:v>PAYROLL</x:v>
      </x:c>
      <x:c r="J1009" s="3" t="str">
        <x:v>MAP.ACTUAL.PAYROLL.RV.ENG.PAYROLL.ENG</x:v>
      </x:c>
      <x:c r="K1009" s="3" t="str">
        <x:v>PPL.RV</x:v>
      </x:c>
      <x:c r="L1009" s="3" t="str">
        <x:v>operating</x:v>
      </x:c>
      <x:c r="M1009" s="3" t="str">
        <x:v>not_applicable</x:v>
      </x:c>
      <x:c r="N1009" s="3" t="str">
        <x:v>not_applicable</x:v>
      </x:c>
      <x:c r="O1009" s="3" t="str">
        <x:v>not_applicable</x:v>
      </x:c>
      <x:c r="P1009" s="32" t="n">
        <x:v>0</x:v>
      </x:c>
      <x:c r="Q1009" s="32" t="n">
        <x:v>721.91</x:v>
      </x:c>
      <x:c r="R1009" s="24" t="n">
        <x:f>P1009-Q1009</x:f>
        <x:v>-721.91</x:v>
      </x:c>
      <x:c r="S1009" s="18" t="n">
        <x:f>'D03_Accounts'!D11</x:f>
        <x:v>0</x:v>
      </x:c>
      <x:c r="T1009" s="24" t="n">
        <x:f>R1009*S1009</x:f>
        <x:v>0</x:v>
      </x:c>
      <x:c r="U1009" s="25" t="str">
        <x:f>'D03_Mappings'!E211</x:f>
        <x:v>cash</x:v>
      </x:c>
      <x:c r="V1009" s="24" t="str">
        <x:f>IF(I1009="",IF(U1009="people","PAYROLL","UNMAPPED"),I1009)</x:f>
        <x:v>PAYROLL</x:v>
      </x:c>
      <x:c r="W1009" s="24" t="n">
        <x:f>IF(AND(G1009="GL.CASH",L1009="operating"),Q1009,0)</x:f>
        <x:v>721.91</x:v>
      </x:c>
      <x:c r="X1009" s="24" t="n">
        <x:f>IF(AND(G1009="GL.CASH",L1009="operating"),P1009,0)</x:f>
        <x:v>0</x:v>
      </x:c>
      <x:c r="Y1009" s="24" t="n">
        <x:f>IF(AND(G1009="GL.CASH",L1009="investing"),Q1009-P1009,0)</x:f>
        <x:v>0</x:v>
      </x:c>
      <x:c r="Z1009" s="24" t="n">
        <x:f>IF(AND(G1009="GL.CASH",L1009="financing"),P1009,0)</x:f>
        <x:v>0</x:v>
      </x:c>
      <x:c r="AA1009" s="24" t="n">
        <x:f>IF(AND(G1009="GL.CASH",L1009="financing"),Q1009,0)</x:f>
        <x:v>0</x:v>
      </x:c>
    </x:row>
    <x:row r="1010" ht="25" customHeight="1">
      <x:c r="A1010" s="3" t="str">
        <x:v>ACT/PAYROLL-M06-P04/5</x:v>
      </x:c>
      <x:c r="B1010" s="3" t="str">
        <x:v>PAYROLL-M06-P04</x:v>
      </x:c>
      <x:c r="C1010" s="16" t="n">
        <x:v>6</x:v>
      </x:c>
      <x:c r="D1010" s="30" t="n">
        <x:v>46566</x:v>
      </x:c>
      <x:c r="E1010" s="30" t="n">
        <x:v>46539</x:v>
      </x:c>
      <x:c r="F1010" s="30" t="n">
        <x:v>46566</x:v>
      </x:c>
      <x:c r="G1010" s="3" t="str">
        <x:v>GL.PEOPLE.AV</x:v>
      </x:c>
      <x:c r="H1010" s="3" t="str">
        <x:v>ENG</x:v>
      </x:c>
      <x:c r="I1010" s="3" t="str">
        <x:v>PAYROLL</x:v>
      </x:c>
      <x:c r="J1010" s="3" t="str">
        <x:v>MAP.ACTUAL.PAYROLL.AV.ENG.PAYROLL.ENG</x:v>
      </x:c>
      <x:c r="K1010" s="3" t="str">
        <x:v>PPL.AV</x:v>
      </x:c>
      <x:c r="L1010" s="3" t="str">
        <x:v>operating</x:v>
      </x:c>
      <x:c r="M1010" s="3" t="str">
        <x:v>recurring</x:v>
      </x:c>
      <x:c r="N1010" s="3" t="str">
        <x:v>committed</x:v>
      </x:c>
      <x:c r="O1010" s="3" t="str">
        <x:v>fixed</x:v>
      </x:c>
      <x:c r="P1010" s="32" t="n">
        <x:v>100.91</x:v>
      </x:c>
      <x:c r="Q1010" s="32" t="n">
        <x:v>0</x:v>
      </x:c>
      <x:c r="R1010" s="24" t="n">
        <x:f>P1010-Q1010</x:f>
        <x:v>100.91</x:v>
      </x:c>
      <x:c r="S1010" s="18" t="n">
        <x:f>'D03_Accounts'!D93</x:f>
        <x:v>1</x:v>
      </x:c>
      <x:c r="T1010" s="24" t="n">
        <x:f>R1010*S1010</x:f>
        <x:v>100.91</x:v>
      </x:c>
      <x:c r="U1010" s="25" t="str">
        <x:f>'D03_Mappings'!E160</x:f>
        <x:v>people</x:v>
      </x:c>
      <x:c r="V1010" s="24" t="str">
        <x:f>IF(I1010="",IF(U1010="people","PAYROLL","UNMAPPED"),I1010)</x:f>
        <x:v>PAYROLL</x:v>
      </x:c>
      <x:c r="W1010" s="24" t="n">
        <x:f>IF(AND(G1010="GL.CASH",L1010="operating"),Q1010,0)</x:f>
        <x:v>0</x:v>
      </x:c>
      <x:c r="X1010" s="24" t="n">
        <x:f>IF(AND(G1010="GL.CASH",L1010="operating"),P1010,0)</x:f>
        <x:v>0</x:v>
      </x:c>
      <x:c r="Y1010" s="24" t="n">
        <x:f>IF(AND(G1010="GL.CASH",L1010="investing"),Q1010-P1010,0)</x:f>
        <x:v>0</x:v>
      </x:c>
      <x:c r="Z1010" s="24" t="n">
        <x:f>IF(AND(G1010="GL.CASH",L1010="financing"),P1010,0)</x:f>
        <x:v>0</x:v>
      </x:c>
      <x:c r="AA1010" s="24" t="n">
        <x:f>IF(AND(G1010="GL.CASH",L1010="financing"),Q1010,0)</x:f>
        <x:v>0</x:v>
      </x:c>
    </x:row>
    <x:row r="1011" ht="25" customHeight="1">
      <x:c r="A1011" s="3" t="str">
        <x:v>ACT/PAYROLL-M06-P04/6</x:v>
      </x:c>
      <x:c r="B1011" s="3" t="str">
        <x:v>PAYROLL-M06-P04</x:v>
      </x:c>
      <x:c r="C1011" s="16" t="n">
        <x:v>6</x:v>
      </x:c>
      <x:c r="D1011" s="30" t="n">
        <x:v>46566</x:v>
      </x:c>
      <x:c r="E1011" s="30" t="n">
        <x:v>46539</x:v>
      </x:c>
      <x:c r="F1011" s="30" t="n">
        <x:v>46566</x:v>
      </x:c>
      <x:c r="G1011" s="3" t="str">
        <x:v>GL.CASH</x:v>
      </x:c>
      <x:c r="H1011" s="3" t="str">
        <x:v>ENG</x:v>
      </x:c>
      <x:c r="I1011" s="3" t="str">
        <x:v>PAYROLL</x:v>
      </x:c>
      <x:c r="J1011" s="3" t="str">
        <x:v>MAP.ACTUAL.PAYROLL.AV.ENG.PAYROLL.ENG</x:v>
      </x:c>
      <x:c r="K1011" s="3" t="str">
        <x:v>PPL.AV</x:v>
      </x:c>
      <x:c r="L1011" s="3" t="str">
        <x:v>operating</x:v>
      </x:c>
      <x:c r="M1011" s="3" t="str">
        <x:v>not_applicable</x:v>
      </x:c>
      <x:c r="N1011" s="3" t="str">
        <x:v>not_applicable</x:v>
      </x:c>
      <x:c r="O1011" s="3" t="str">
        <x:v>not_applicable</x:v>
      </x:c>
      <x:c r="P1011" s="32" t="n">
        <x:v>0</x:v>
      </x:c>
      <x:c r="Q1011" s="32" t="n">
        <x:v>100.91</x:v>
      </x:c>
      <x:c r="R1011" s="24" t="n">
        <x:f>P1011-Q1011</x:f>
        <x:v>-100.91</x:v>
      </x:c>
      <x:c r="S1011" s="18" t="n">
        <x:f>'D03_Accounts'!D11</x:f>
        <x:v>0</x:v>
      </x:c>
      <x:c r="T1011" s="24" t="n">
        <x:f>R1011*S1011</x:f>
        <x:v>0</x:v>
      </x:c>
      <x:c r="U1011" s="25" t="str">
        <x:f>'D03_Mappings'!E161</x:f>
        <x:v>cash</x:v>
      </x:c>
      <x:c r="V1011" s="24" t="str">
        <x:f>IF(I1011="",IF(U1011="people","PAYROLL","UNMAPPED"),I1011)</x:f>
        <x:v>PAYROLL</x:v>
      </x:c>
      <x:c r="W1011" s="24" t="n">
        <x:f>IF(AND(G1011="GL.CASH",L1011="operating"),Q1011,0)</x:f>
        <x:v>100.91</x:v>
      </x:c>
      <x:c r="X1011" s="24" t="n">
        <x:f>IF(AND(G1011="GL.CASH",L1011="operating"),P1011,0)</x:f>
        <x:v>0</x:v>
      </x:c>
      <x:c r="Y1011" s="24" t="n">
        <x:f>IF(AND(G1011="GL.CASH",L1011="investing"),Q1011-P1011,0)</x:f>
        <x:v>0</x:v>
      </x:c>
      <x:c r="Z1011" s="24" t="n">
        <x:f>IF(AND(G1011="GL.CASH",L1011="financing"),P1011,0)</x:f>
        <x:v>0</x:v>
      </x:c>
      <x:c r="AA1011" s="24" t="n">
        <x:f>IF(AND(G1011="GL.CASH",L1011="financing"),Q1011,0)</x:f>
        <x:v>0</x:v>
      </x:c>
    </x:row>
    <x:row r="1012" ht="25" customHeight="1">
      <x:c r="A1012" s="3" t="str">
        <x:v>ACT/PAYROLL-M06-P04/7</x:v>
      </x:c>
      <x:c r="B1012" s="3" t="str">
        <x:v>PAYROLL-M06-P04</x:v>
      </x:c>
      <x:c r="C1012" s="16" t="n">
        <x:v>6</x:v>
      </x:c>
      <x:c r="D1012" s="30" t="n">
        <x:v>46566</x:v>
      </x:c>
      <x:c r="E1012" s="30" t="n">
        <x:v>46539</x:v>
      </x:c>
      <x:c r="F1012" s="30" t="n">
        <x:v>46566</x:v>
      </x:c>
      <x:c r="G1012" s="3" t="str">
        <x:v>GL.PEOPLE.KV</x:v>
      </x:c>
      <x:c r="H1012" s="3" t="str">
        <x:v>ENG</x:v>
      </x:c>
      <x:c r="I1012" s="3" t="str">
        <x:v>PAYROLL</x:v>
      </x:c>
      <x:c r="J1012" s="3" t="str">
        <x:v>MAP.ACTUAL.PAYROLL.KV.ENG.PAYROLL.ENG</x:v>
      </x:c>
      <x:c r="K1012" s="3" t="str">
        <x:v>PPL.KV</x:v>
      </x:c>
      <x:c r="L1012" s="3" t="str">
        <x:v>operating</x:v>
      </x:c>
      <x:c r="M1012" s="3" t="str">
        <x:v>recurring</x:v>
      </x:c>
      <x:c r="N1012" s="3" t="str">
        <x:v>committed</x:v>
      </x:c>
      <x:c r="O1012" s="3" t="str">
        <x:v>fixed</x:v>
      </x:c>
      <x:c r="P1012" s="32" t="n">
        <x:v>564.19</x:v>
      </x:c>
      <x:c r="Q1012" s="32" t="n">
        <x:v>0</x:v>
      </x:c>
      <x:c r="R1012" s="24" t="n">
        <x:f>P1012-Q1012</x:f>
        <x:v>564.19</x:v>
      </x:c>
      <x:c r="S1012" s="18" t="n">
        <x:f>'D03_Accounts'!D94</x:f>
        <x:v>1</x:v>
      </x:c>
      <x:c r="T1012" s="24" t="n">
        <x:f>R1012*S1012</x:f>
        <x:v>564.19</x:v>
      </x:c>
      <x:c r="U1012" s="25" t="str">
        <x:f>'D03_Mappings'!E190</x:f>
        <x:v>people</x:v>
      </x:c>
      <x:c r="V1012" s="24" t="str">
        <x:f>IF(I1012="",IF(U1012="people","PAYROLL","UNMAPPED"),I1012)</x:f>
        <x:v>PAYROLL</x:v>
      </x:c>
      <x:c r="W1012" s="24" t="n">
        <x:f>IF(AND(G1012="GL.CASH",L1012="operating"),Q1012,0)</x:f>
        <x:v>0</x:v>
      </x:c>
      <x:c r="X1012" s="24" t="n">
        <x:f>IF(AND(G1012="GL.CASH",L1012="operating"),P1012,0)</x:f>
        <x:v>0</x:v>
      </x:c>
      <x:c r="Y1012" s="24" t="n">
        <x:f>IF(AND(G1012="GL.CASH",L1012="investing"),Q1012-P1012,0)</x:f>
        <x:v>0</x:v>
      </x:c>
      <x:c r="Z1012" s="24" t="n">
        <x:f>IF(AND(G1012="GL.CASH",L1012="financing"),P1012,0)</x:f>
        <x:v>0</x:v>
      </x:c>
      <x:c r="AA1012" s="24" t="n">
        <x:f>IF(AND(G1012="GL.CASH",L1012="financing"),Q1012,0)</x:f>
        <x:v>0</x:v>
      </x:c>
    </x:row>
    <x:row r="1013" ht="25" customHeight="1">
      <x:c r="A1013" s="3" t="str">
        <x:v>ACT/PAYROLL-M06-P04/8</x:v>
      </x:c>
      <x:c r="B1013" s="3" t="str">
        <x:v>PAYROLL-M06-P04</x:v>
      </x:c>
      <x:c r="C1013" s="16" t="n">
        <x:v>6</x:v>
      </x:c>
      <x:c r="D1013" s="30" t="n">
        <x:v>46566</x:v>
      </x:c>
      <x:c r="E1013" s="30" t="n">
        <x:v>46539</x:v>
      </x:c>
      <x:c r="F1013" s="30" t="n">
        <x:v>46566</x:v>
      </x:c>
      <x:c r="G1013" s="3" t="str">
        <x:v>GL.CASH</x:v>
      </x:c>
      <x:c r="H1013" s="3" t="str">
        <x:v>ENG</x:v>
      </x:c>
      <x:c r="I1013" s="3" t="str">
        <x:v>PAYROLL</x:v>
      </x:c>
      <x:c r="J1013" s="3" t="str">
        <x:v>MAP.ACTUAL.PAYROLL.KV.ENG.PAYROLL.ENG</x:v>
      </x:c>
      <x:c r="K1013" s="3" t="str">
        <x:v>PPL.KV</x:v>
      </x:c>
      <x:c r="L1013" s="3" t="str">
        <x:v>operating</x:v>
      </x:c>
      <x:c r="M1013" s="3" t="str">
        <x:v>not_applicable</x:v>
      </x:c>
      <x:c r="N1013" s="3" t="str">
        <x:v>not_applicable</x:v>
      </x:c>
      <x:c r="O1013" s="3" t="str">
        <x:v>not_applicable</x:v>
      </x:c>
      <x:c r="P1013" s="32" t="n">
        <x:v>0</x:v>
      </x:c>
      <x:c r="Q1013" s="32" t="n">
        <x:v>564.19</x:v>
      </x:c>
      <x:c r="R1013" s="24" t="n">
        <x:f>P1013-Q1013</x:f>
        <x:v>-564.19</x:v>
      </x:c>
      <x:c r="S1013" s="18" t="n">
        <x:f>'D03_Accounts'!D11</x:f>
        <x:v>0</x:v>
      </x:c>
      <x:c r="T1013" s="24" t="n">
        <x:f>R1013*S1013</x:f>
        <x:v>0</x:v>
      </x:c>
      <x:c r="U1013" s="25" t="str">
        <x:f>'D03_Mappings'!E191</x:f>
        <x:v>cash</x:v>
      </x:c>
      <x:c r="V1013" s="24" t="str">
        <x:f>IF(I1013="",IF(U1013="people","PAYROLL","UNMAPPED"),I1013)</x:f>
        <x:v>PAYROLL</x:v>
      </x:c>
      <x:c r="W1013" s="24" t="n">
        <x:f>IF(AND(G1013="GL.CASH",L1013="operating"),Q1013,0)</x:f>
        <x:v>564.19</x:v>
      </x:c>
      <x:c r="X1013" s="24" t="n">
        <x:f>IF(AND(G1013="GL.CASH",L1013="operating"),P1013,0)</x:f>
        <x:v>0</x:v>
      </x:c>
      <x:c r="Y1013" s="24" t="n">
        <x:f>IF(AND(G1013="GL.CASH",L1013="investing"),Q1013-P1013,0)</x:f>
        <x:v>0</x:v>
      </x:c>
      <x:c r="Z1013" s="24" t="n">
        <x:f>IF(AND(G1013="GL.CASH",L1013="financing"),P1013,0)</x:f>
        <x:v>0</x:v>
      </x:c>
      <x:c r="AA1013" s="24" t="n">
        <x:f>IF(AND(G1013="GL.CASH",L1013="financing"),Q1013,0)</x:f>
        <x:v>0</x:v>
      </x:c>
    </x:row>
    <x:row r="1014" ht="25" customHeight="1">
      <x:c r="A1014" s="3" t="str">
        <x:v>ACT/PAYROLL-M06-P04/9</x:v>
      </x:c>
      <x:c r="B1014" s="3" t="str">
        <x:v>PAYROLL-M06-P04</x:v>
      </x:c>
      <x:c r="C1014" s="16" t="n">
        <x:v>6</x:v>
      </x:c>
      <x:c r="D1014" s="30" t="n">
        <x:v>46566</x:v>
      </x:c>
      <x:c r="E1014" s="30" t="n">
        <x:v>46539</x:v>
      </x:c>
      <x:c r="F1014" s="30" t="n">
        <x:v>46566</x:v>
      </x:c>
      <x:c r="G1014" s="3" t="str">
        <x:v>GL.PEOPLE.PV</x:v>
      </x:c>
      <x:c r="H1014" s="3" t="str">
        <x:v>ENG</x:v>
      </x:c>
      <x:c r="I1014" s="3" t="str">
        <x:v>PAYROLL</x:v>
      </x:c>
      <x:c r="J1014" s="3" t="str">
        <x:v>MAP.ACTUAL.PAYROLL.PV.ENG.PAYROLL.ENG</x:v>
      </x:c>
      <x:c r="K1014" s="3" t="str">
        <x:v>PPL.PV</x:v>
      </x:c>
      <x:c r="L1014" s="3" t="str">
        <x:v>operating</x:v>
      </x:c>
      <x:c r="M1014" s="3" t="str">
        <x:v>recurring</x:v>
      </x:c>
      <x:c r="N1014" s="3" t="str">
        <x:v>committed</x:v>
      </x:c>
      <x:c r="O1014" s="3" t="str">
        <x:v>fixed</x:v>
      </x:c>
      <x:c r="P1014" s="32" t="n">
        <x:v>114.75</x:v>
      </x:c>
      <x:c r="Q1014" s="32" t="n">
        <x:v>0</x:v>
      </x:c>
      <x:c r="R1014" s="24" t="n">
        <x:f>P1014-Q1014</x:f>
        <x:v>114.75</x:v>
      </x:c>
      <x:c r="S1014" s="18" t="n">
        <x:f>'D03_Accounts'!D95</x:f>
        <x:v>1</x:v>
      </x:c>
      <x:c r="T1014" s="24" t="n">
        <x:f>R1014*S1014</x:f>
        <x:v>114.75</x:v>
      </x:c>
      <x:c r="U1014" s="25" t="str">
        <x:f>'D03_Mappings'!E200</x:f>
        <x:v>people</x:v>
      </x:c>
      <x:c r="V1014" s="24" t="str">
        <x:f>IF(I1014="",IF(U1014="people","PAYROLL","UNMAPPED"),I1014)</x:f>
        <x:v>PAYROLL</x:v>
      </x:c>
      <x:c r="W1014" s="24" t="n">
        <x:f>IF(AND(G1014="GL.CASH",L1014="operating"),Q1014,0)</x:f>
        <x:v>0</x:v>
      </x:c>
      <x:c r="X1014" s="24" t="n">
        <x:f>IF(AND(G1014="GL.CASH",L1014="operating"),P1014,0)</x:f>
        <x:v>0</x:v>
      </x:c>
      <x:c r="Y1014" s="24" t="n">
        <x:f>IF(AND(G1014="GL.CASH",L1014="investing"),Q1014-P1014,0)</x:f>
        <x:v>0</x:v>
      </x:c>
      <x:c r="Z1014" s="24" t="n">
        <x:f>IF(AND(G1014="GL.CASH",L1014="financing"),P1014,0)</x:f>
        <x:v>0</x:v>
      </x:c>
      <x:c r="AA1014" s="24" t="n">
        <x:f>IF(AND(G1014="GL.CASH",L1014="financing"),Q1014,0)</x:f>
        <x:v>0</x:v>
      </x:c>
    </x:row>
    <x:row r="1015" ht="25" customHeight="1">
      <x:c r="A1015" s="3" t="str">
        <x:v>ACT/PAYROLL-M06-P04/10</x:v>
      </x:c>
      <x:c r="B1015" s="3" t="str">
        <x:v>PAYROLL-M06-P04</x:v>
      </x:c>
      <x:c r="C1015" s="16" t="n">
        <x:v>6</x:v>
      </x:c>
      <x:c r="D1015" s="30" t="n">
        <x:v>46566</x:v>
      </x:c>
      <x:c r="E1015" s="30" t="n">
        <x:v>46539</x:v>
      </x:c>
      <x:c r="F1015" s="30" t="n">
        <x:v>46566</x:v>
      </x:c>
      <x:c r="G1015" s="3" t="str">
        <x:v>GL.CASH</x:v>
      </x:c>
      <x:c r="H1015" s="3" t="str">
        <x:v>ENG</x:v>
      </x:c>
      <x:c r="I1015" s="3" t="str">
        <x:v>PAYROLL</x:v>
      </x:c>
      <x:c r="J1015" s="3" t="str">
        <x:v>MAP.ACTUAL.PAYROLL.PV.ENG.PAYROLL.ENG</x:v>
      </x:c>
      <x:c r="K1015" s="3" t="str">
        <x:v>PPL.PV</x:v>
      </x:c>
      <x:c r="L1015" s="3" t="str">
        <x:v>operating</x:v>
      </x:c>
      <x:c r="M1015" s="3" t="str">
        <x:v>not_applicable</x:v>
      </x:c>
      <x:c r="N1015" s="3" t="str">
        <x:v>not_applicable</x:v>
      </x:c>
      <x:c r="O1015" s="3" t="str">
        <x:v>not_applicable</x:v>
      </x:c>
      <x:c r="P1015" s="32" t="n">
        <x:v>0</x:v>
      </x:c>
      <x:c r="Q1015" s="32" t="n">
        <x:v>114.75</x:v>
      </x:c>
      <x:c r="R1015" s="24" t="n">
        <x:f>P1015-Q1015</x:f>
        <x:v>-114.75</x:v>
      </x:c>
      <x:c r="S1015" s="18" t="n">
        <x:f>'D03_Accounts'!D11</x:f>
        <x:v>0</x:v>
      </x:c>
      <x:c r="T1015" s="24" t="n">
        <x:f>R1015*S1015</x:f>
        <x:v>0</x:v>
      </x:c>
      <x:c r="U1015" s="25" t="str">
        <x:f>'D03_Mappings'!E201</x:f>
        <x:v>cash</x:v>
      </x:c>
      <x:c r="V1015" s="24" t="str">
        <x:f>IF(I1015="",IF(U1015="people","PAYROLL","UNMAPPED"),I1015)</x:f>
        <x:v>PAYROLL</x:v>
      </x:c>
      <x:c r="W1015" s="24" t="n">
        <x:f>IF(AND(G1015="GL.CASH",L1015="operating"),Q1015,0)</x:f>
        <x:v>114.75</x:v>
      </x:c>
      <x:c r="X1015" s="24" t="n">
        <x:f>IF(AND(G1015="GL.CASH",L1015="operating"),P1015,0)</x:f>
        <x:v>0</x:v>
      </x:c>
      <x:c r="Y1015" s="24" t="n">
        <x:f>IF(AND(G1015="GL.CASH",L1015="investing"),Q1015-P1015,0)</x:f>
        <x:v>0</x:v>
      </x:c>
      <x:c r="Z1015" s="24" t="n">
        <x:f>IF(AND(G1015="GL.CASH",L1015="financing"),P1015,0)</x:f>
        <x:v>0</x:v>
      </x:c>
      <x:c r="AA1015" s="24" t="n">
        <x:f>IF(AND(G1015="GL.CASH",L1015="financing"),Q1015,0)</x:f>
        <x:v>0</x:v>
      </x:c>
    </x:row>
    <x:row r="1016" ht="25" customHeight="1">
      <x:c r="A1016" s="3" t="str">
        <x:v>ACT/PAYROLL-M06-P04/11</x:v>
      </x:c>
      <x:c r="B1016" s="3" t="str">
        <x:v>PAYROLL-M06-P04</x:v>
      </x:c>
      <x:c r="C1016" s="16" t="n">
        <x:v>6</x:v>
      </x:c>
      <x:c r="D1016" s="30" t="n">
        <x:v>46566</x:v>
      </x:c>
      <x:c r="E1016" s="30" t="n">
        <x:v>46539</x:v>
      </x:c>
      <x:c r="F1016" s="30" t="n">
        <x:v>46566</x:v>
      </x:c>
      <x:c r="G1016" s="3" t="str">
        <x:v>GL.PEOPLE.U1</x:v>
      </x:c>
      <x:c r="H1016" s="3" t="str">
        <x:v>ENG</x:v>
      </x:c>
      <x:c r="I1016" s="3" t="str">
        <x:v>PAYROLL</x:v>
      </x:c>
      <x:c r="J1016" s="3" t="str">
        <x:v>MAP.ACTUAL.PAYROLL.U1.ENG.PAYROLL.ENG</x:v>
      </x:c>
      <x:c r="K1016" s="3" t="str">
        <x:v>PPL.U1</x:v>
      </x:c>
      <x:c r="L1016" s="3" t="str">
        <x:v>operating</x:v>
      </x:c>
      <x:c r="M1016" s="3" t="str">
        <x:v>recurring</x:v>
      </x:c>
      <x:c r="N1016" s="3" t="str">
        <x:v>committed</x:v>
      </x:c>
      <x:c r="O1016" s="3" t="str">
        <x:v>fixed</x:v>
      </x:c>
      <x:c r="P1016" s="32" t="n">
        <x:v>163.01</x:v>
      </x:c>
      <x:c r="Q1016" s="32" t="n">
        <x:v>0</x:v>
      </x:c>
      <x:c r="R1016" s="24" t="n">
        <x:f>P1016-Q1016</x:f>
        <x:v>163.01</x:v>
      </x:c>
      <x:c r="S1016" s="18" t="n">
        <x:f>'D03_Accounts'!D96</x:f>
        <x:v>1</x:v>
      </x:c>
      <x:c r="T1016" s="24" t="n">
        <x:f>R1016*S1016</x:f>
        <x:v>163.01</x:v>
      </x:c>
      <x:c r="U1016" s="25" t="str">
        <x:f>'D03_Mappings'!E230</x:f>
        <x:v>people</x:v>
      </x:c>
      <x:c r="V1016" s="24" t="str">
        <x:f>IF(I1016="",IF(U1016="people","PAYROLL","UNMAPPED"),I1016)</x:f>
        <x:v>PAYROLL</x:v>
      </x:c>
      <x:c r="W1016" s="24" t="n">
        <x:f>IF(AND(G1016="GL.CASH",L1016="operating"),Q1016,0)</x:f>
        <x:v>0</x:v>
      </x:c>
      <x:c r="X1016" s="24" t="n">
        <x:f>IF(AND(G1016="GL.CASH",L1016="operating"),P1016,0)</x:f>
        <x:v>0</x:v>
      </x:c>
      <x:c r="Y1016" s="24" t="n">
        <x:f>IF(AND(G1016="GL.CASH",L1016="investing"),Q1016-P1016,0)</x:f>
        <x:v>0</x:v>
      </x:c>
      <x:c r="Z1016" s="24" t="n">
        <x:f>IF(AND(G1016="GL.CASH",L1016="financing"),P1016,0)</x:f>
        <x:v>0</x:v>
      </x:c>
      <x:c r="AA1016" s="24" t="n">
        <x:f>IF(AND(G1016="GL.CASH",L1016="financing"),Q1016,0)</x:f>
        <x:v>0</x:v>
      </x:c>
    </x:row>
    <x:row r="1017" ht="25" customHeight="1">
      <x:c r="A1017" s="3" t="str">
        <x:v>ACT/PAYROLL-M06-P04/12</x:v>
      </x:c>
      <x:c r="B1017" s="3" t="str">
        <x:v>PAYROLL-M06-P04</x:v>
      </x:c>
      <x:c r="C1017" s="16" t="n">
        <x:v>6</x:v>
      </x:c>
      <x:c r="D1017" s="30" t="n">
        <x:v>46566</x:v>
      </x:c>
      <x:c r="E1017" s="30" t="n">
        <x:v>46539</x:v>
      </x:c>
      <x:c r="F1017" s="30" t="n">
        <x:v>46566</x:v>
      </x:c>
      <x:c r="G1017" s="3" t="str">
        <x:v>GL.CASH</x:v>
      </x:c>
      <x:c r="H1017" s="3" t="str">
        <x:v>ENG</x:v>
      </x:c>
      <x:c r="I1017" s="3" t="str">
        <x:v>PAYROLL</x:v>
      </x:c>
      <x:c r="J1017" s="3" t="str">
        <x:v>MAP.ACTUAL.PAYROLL.U1.ENG.PAYROLL.ENG</x:v>
      </x:c>
      <x:c r="K1017" s="3" t="str">
        <x:v>PPL.U1</x:v>
      </x:c>
      <x:c r="L1017" s="3" t="str">
        <x:v>operating</x:v>
      </x:c>
      <x:c r="M1017" s="3" t="str">
        <x:v>not_applicable</x:v>
      </x:c>
      <x:c r="N1017" s="3" t="str">
        <x:v>not_applicable</x:v>
      </x:c>
      <x:c r="O1017" s="3" t="str">
        <x:v>not_applicable</x:v>
      </x:c>
      <x:c r="P1017" s="32" t="n">
        <x:v>0</x:v>
      </x:c>
      <x:c r="Q1017" s="32" t="n">
        <x:v>163.01</x:v>
      </x:c>
      <x:c r="R1017" s="24" t="n">
        <x:f>P1017-Q1017</x:f>
        <x:v>-163.01</x:v>
      </x:c>
      <x:c r="S1017" s="18" t="n">
        <x:f>'D03_Accounts'!D11</x:f>
        <x:v>0</x:v>
      </x:c>
      <x:c r="T1017" s="24" t="n">
        <x:f>R1017*S1017</x:f>
        <x:v>0</x:v>
      </x:c>
      <x:c r="U1017" s="25" t="str">
        <x:f>'D03_Mappings'!E231</x:f>
        <x:v>cash</x:v>
      </x:c>
      <x:c r="V1017" s="24" t="str">
        <x:f>IF(I1017="",IF(U1017="people","PAYROLL","UNMAPPED"),I1017)</x:f>
        <x:v>PAYROLL</x:v>
      </x:c>
      <x:c r="W1017" s="24" t="n">
        <x:f>IF(AND(G1017="GL.CASH",L1017="operating"),Q1017,0)</x:f>
        <x:v>163.01</x:v>
      </x:c>
      <x:c r="X1017" s="24" t="n">
        <x:f>IF(AND(G1017="GL.CASH",L1017="operating"),P1017,0)</x:f>
        <x:v>0</x:v>
      </x:c>
      <x:c r="Y1017" s="24" t="n">
        <x:f>IF(AND(G1017="GL.CASH",L1017="investing"),Q1017-P1017,0)</x:f>
        <x:v>0</x:v>
      </x:c>
      <x:c r="Z1017" s="24" t="n">
        <x:f>IF(AND(G1017="GL.CASH",L1017="financing"),P1017,0)</x:f>
        <x:v>0</x:v>
      </x:c>
      <x:c r="AA1017" s="24" t="n">
        <x:f>IF(AND(G1017="GL.CASH",L1017="financing"),Q1017,0)</x:f>
        <x:v>0</x:v>
      </x:c>
    </x:row>
    <x:row r="1018" ht="25" customHeight="1">
      <x:c r="A1018" s="3" t="str">
        <x:v>ACT/PAYROLL-M06-P04/13</x:v>
      </x:c>
      <x:c r="B1018" s="3" t="str">
        <x:v>PAYROLL-M06-P04</x:v>
      </x:c>
      <x:c r="C1018" s="16" t="n">
        <x:v>6</x:v>
      </x:c>
      <x:c r="D1018" s="30" t="n">
        <x:v>46566</x:v>
      </x:c>
      <x:c r="E1018" s="30" t="n">
        <x:v>46539</x:v>
      </x:c>
      <x:c r="F1018" s="30" t="n">
        <x:v>46566</x:v>
      </x:c>
      <x:c r="G1018" s="3" t="str">
        <x:v>GL.PEOPLE.U2</x:v>
      </x:c>
      <x:c r="H1018" s="3" t="str">
        <x:v>ENG</x:v>
      </x:c>
      <x:c r="I1018" s="3" t="str">
        <x:v>PAYROLL</x:v>
      </x:c>
      <x:c r="J1018" s="3" t="str">
        <x:v>MAP.ACTUAL.PAYROLL.U2.ENG.PAYROLL.ENG</x:v>
      </x:c>
      <x:c r="K1018" s="3" t="str">
        <x:v>PPL.U2</x:v>
      </x:c>
      <x:c r="L1018" s="3" t="str">
        <x:v>operating</x:v>
      </x:c>
      <x:c r="M1018" s="3" t="str">
        <x:v>recurring</x:v>
      </x:c>
      <x:c r="N1018" s="3" t="str">
        <x:v>committed</x:v>
      </x:c>
      <x:c r="O1018" s="3" t="str">
        <x:v>fixed</x:v>
      </x:c>
      <x:c r="P1018" s="32" t="n">
        <x:v>34.16</x:v>
      </x:c>
      <x:c r="Q1018" s="32" t="n">
        <x:v>0</x:v>
      </x:c>
      <x:c r="R1018" s="24" t="n">
        <x:f>P1018-Q1018</x:f>
        <x:v>34.16</x:v>
      </x:c>
      <x:c r="S1018" s="18" t="n">
        <x:f>'D03_Accounts'!D97</x:f>
        <x:v>1</x:v>
      </x:c>
      <x:c r="T1018" s="24" t="n">
        <x:f>R1018*S1018</x:f>
        <x:v>34.16</x:v>
      </x:c>
      <x:c r="U1018" s="25" t="str">
        <x:f>'D03_Mappings'!E240</x:f>
        <x:v>people</x:v>
      </x:c>
      <x:c r="V1018" s="24" t="str">
        <x:f>IF(I1018="",IF(U1018="people","PAYROLL","UNMAPPED"),I1018)</x:f>
        <x:v>PAYROLL</x:v>
      </x:c>
      <x:c r="W1018" s="24" t="n">
        <x:f>IF(AND(G1018="GL.CASH",L1018="operating"),Q1018,0)</x:f>
        <x:v>0</x:v>
      </x:c>
      <x:c r="X1018" s="24" t="n">
        <x:f>IF(AND(G1018="GL.CASH",L1018="operating"),P1018,0)</x:f>
        <x:v>0</x:v>
      </x:c>
      <x:c r="Y1018" s="24" t="n">
        <x:f>IF(AND(G1018="GL.CASH",L1018="investing"),Q1018-P1018,0)</x:f>
        <x:v>0</x:v>
      </x:c>
      <x:c r="Z1018" s="24" t="n">
        <x:f>IF(AND(G1018="GL.CASH",L1018="financing"),P1018,0)</x:f>
        <x:v>0</x:v>
      </x:c>
      <x:c r="AA1018" s="24" t="n">
        <x:f>IF(AND(G1018="GL.CASH",L1018="financing"),Q1018,0)</x:f>
        <x:v>0</x:v>
      </x:c>
    </x:row>
    <x:row r="1019" ht="25" customHeight="1">
      <x:c r="A1019" s="3" t="str">
        <x:v>ACT/PAYROLL-M06-P04/14</x:v>
      </x:c>
      <x:c r="B1019" s="3" t="str">
        <x:v>PAYROLL-M06-P04</x:v>
      </x:c>
      <x:c r="C1019" s="16" t="n">
        <x:v>6</x:v>
      </x:c>
      <x:c r="D1019" s="30" t="n">
        <x:v>46566</x:v>
      </x:c>
      <x:c r="E1019" s="30" t="n">
        <x:v>46539</x:v>
      </x:c>
      <x:c r="F1019" s="30" t="n">
        <x:v>46566</x:v>
      </x:c>
      <x:c r="G1019" s="3" t="str">
        <x:v>GL.CASH</x:v>
      </x:c>
      <x:c r="H1019" s="3" t="str">
        <x:v>ENG</x:v>
      </x:c>
      <x:c r="I1019" s="3" t="str">
        <x:v>PAYROLL</x:v>
      </x:c>
      <x:c r="J1019" s="3" t="str">
        <x:v>MAP.ACTUAL.PAYROLL.U2.ENG.PAYROLL.ENG</x:v>
      </x:c>
      <x:c r="K1019" s="3" t="str">
        <x:v>PPL.U2</x:v>
      </x:c>
      <x:c r="L1019" s="3" t="str">
        <x:v>operating</x:v>
      </x:c>
      <x:c r="M1019" s="3" t="str">
        <x:v>not_applicable</x:v>
      </x:c>
      <x:c r="N1019" s="3" t="str">
        <x:v>not_applicable</x:v>
      </x:c>
      <x:c r="O1019" s="3" t="str">
        <x:v>not_applicable</x:v>
      </x:c>
      <x:c r="P1019" s="32" t="n">
        <x:v>0</x:v>
      </x:c>
      <x:c r="Q1019" s="32" t="n">
        <x:v>34.16</x:v>
      </x:c>
      <x:c r="R1019" s="24" t="n">
        <x:f>P1019-Q1019</x:f>
        <x:v>-34.16</x:v>
      </x:c>
      <x:c r="S1019" s="18" t="n">
        <x:f>'D03_Accounts'!D11</x:f>
        <x:v>0</x:v>
      </x:c>
      <x:c r="T1019" s="24" t="n">
        <x:f>R1019*S1019</x:f>
        <x:v>0</x:v>
      </x:c>
      <x:c r="U1019" s="25" t="str">
        <x:f>'D03_Mappings'!E241</x:f>
        <x:v>cash</x:v>
      </x:c>
      <x:c r="V1019" s="24" t="str">
        <x:f>IF(I1019="",IF(U1019="people","PAYROLL","UNMAPPED"),I1019)</x:f>
        <x:v>PAYROLL</x:v>
      </x:c>
      <x:c r="W1019" s="24" t="n">
        <x:f>IF(AND(G1019="GL.CASH",L1019="operating"),Q1019,0)</x:f>
        <x:v>34.16</x:v>
      </x:c>
      <x:c r="X1019" s="24" t="n">
        <x:f>IF(AND(G1019="GL.CASH",L1019="operating"),P1019,0)</x:f>
        <x:v>0</x:v>
      </x:c>
      <x:c r="Y1019" s="24" t="n">
        <x:f>IF(AND(G1019="GL.CASH",L1019="investing"),Q1019-P1019,0)</x:f>
        <x:v>0</x:v>
      </x:c>
      <x:c r="Z1019" s="24" t="n">
        <x:f>IF(AND(G1019="GL.CASH",L1019="financing"),P1019,0)</x:f>
        <x:v>0</x:v>
      </x:c>
      <x:c r="AA1019" s="24" t="n">
        <x:f>IF(AND(G1019="GL.CASH",L1019="financing"),Q1019,0)</x:f>
        <x:v>0</x:v>
      </x:c>
    </x:row>
    <x:row r="1020" ht="25" customHeight="1">
      <x:c r="A1020" s="3" t="str">
        <x:v>ACT/PAYROLL-M06-P04/15</x:v>
      </x:c>
      <x:c r="B1020" s="3" t="str">
        <x:v>PAYROLL-M06-P04</x:v>
      </x:c>
      <x:c r="C1020" s="16" t="n">
        <x:v>6</x:v>
      </x:c>
      <x:c r="D1020" s="30" t="n">
        <x:v>46566</x:v>
      </x:c>
      <x:c r="E1020" s="30" t="n">
        <x:v>46539</x:v>
      </x:c>
      <x:c r="F1020" s="30" t="n">
        <x:v>46566</x:v>
      </x:c>
      <x:c r="G1020" s="3" t="str">
        <x:v>GL.PEOPLE.INSOLV</x:v>
      </x:c>
      <x:c r="H1020" s="3" t="str">
        <x:v>ENG</x:v>
      </x:c>
      <x:c r="I1020" s="3" t="str">
        <x:v>PAYROLL</x:v>
      </x:c>
      <x:c r="J1020" s="3" t="str">
        <x:v>MAP.ACTUAL.PAYROLL.INSOLV.ENG.PAYROLL.ENG</x:v>
      </x:c>
      <x:c r="K1020" s="3" t="str">
        <x:v>PPL.INSOLV</x:v>
      </x:c>
      <x:c r="L1020" s="3" t="str">
        <x:v>operating</x:v>
      </x:c>
      <x:c r="M1020" s="3" t="str">
        <x:v>recurring</x:v>
      </x:c>
      <x:c r="N1020" s="3" t="str">
        <x:v>committed</x:v>
      </x:c>
      <x:c r="O1020" s="3" t="str">
        <x:v>fixed</x:v>
      </x:c>
      <x:c r="P1020" s="32" t="n">
        <x:v>11.64</x:v>
      </x:c>
      <x:c r="Q1020" s="32" t="n">
        <x:v>0</x:v>
      </x:c>
      <x:c r="R1020" s="24" t="n">
        <x:f>P1020-Q1020</x:f>
        <x:v>11.64</x:v>
      </x:c>
      <x:c r="S1020" s="18" t="n">
        <x:f>'D03_Accounts'!D98</x:f>
        <x:v>1</x:v>
      </x:c>
      <x:c r="T1020" s="24" t="n">
        <x:f>R1020*S1020</x:f>
        <x:v>11.64</x:v>
      </x:c>
      <x:c r="U1020" s="25" t="str">
        <x:f>'D03_Mappings'!E180</x:f>
        <x:v>people</x:v>
      </x:c>
      <x:c r="V1020" s="24" t="str">
        <x:f>IF(I1020="",IF(U1020="people","PAYROLL","UNMAPPED"),I1020)</x:f>
        <x:v>PAYROLL</x:v>
      </x:c>
      <x:c r="W1020" s="24" t="n">
        <x:f>IF(AND(G1020="GL.CASH",L1020="operating"),Q1020,0)</x:f>
        <x:v>0</x:v>
      </x:c>
      <x:c r="X1020" s="24" t="n">
        <x:f>IF(AND(G1020="GL.CASH",L1020="operating"),P1020,0)</x:f>
        <x:v>0</x:v>
      </x:c>
      <x:c r="Y1020" s="24" t="n">
        <x:f>IF(AND(G1020="GL.CASH",L1020="investing"),Q1020-P1020,0)</x:f>
        <x:v>0</x:v>
      </x:c>
      <x:c r="Z1020" s="24" t="n">
        <x:f>IF(AND(G1020="GL.CASH",L1020="financing"),P1020,0)</x:f>
        <x:v>0</x:v>
      </x:c>
      <x:c r="AA1020" s="24" t="n">
        <x:f>IF(AND(G1020="GL.CASH",L1020="financing"),Q1020,0)</x:f>
        <x:v>0</x:v>
      </x:c>
    </x:row>
    <x:row r="1021" ht="25" customHeight="1">
      <x:c r="A1021" s="3" t="str">
        <x:v>ACT/PAYROLL-M06-P04/16</x:v>
      </x:c>
      <x:c r="B1021" s="3" t="str">
        <x:v>PAYROLL-M06-P04</x:v>
      </x:c>
      <x:c r="C1021" s="16" t="n">
        <x:v>6</x:v>
      </x:c>
      <x:c r="D1021" s="30" t="n">
        <x:v>46566</x:v>
      </x:c>
      <x:c r="E1021" s="30" t="n">
        <x:v>46539</x:v>
      </x:c>
      <x:c r="F1021" s="30" t="n">
        <x:v>46566</x:v>
      </x:c>
      <x:c r="G1021" s="3" t="str">
        <x:v>GL.CASH</x:v>
      </x:c>
      <x:c r="H1021" s="3" t="str">
        <x:v>ENG</x:v>
      </x:c>
      <x:c r="I1021" s="3" t="str">
        <x:v>PAYROLL</x:v>
      </x:c>
      <x:c r="J1021" s="3" t="str">
        <x:v>MAP.ACTUAL.PAYROLL.INSOLV.ENG.PAYROLL.ENG</x:v>
      </x:c>
      <x:c r="K1021" s="3" t="str">
        <x:v>PPL.INSOLV</x:v>
      </x:c>
      <x:c r="L1021" s="3" t="str">
        <x:v>operating</x:v>
      </x:c>
      <x:c r="M1021" s="3" t="str">
        <x:v>not_applicable</x:v>
      </x:c>
      <x:c r="N1021" s="3" t="str">
        <x:v>not_applicable</x:v>
      </x:c>
      <x:c r="O1021" s="3" t="str">
        <x:v>not_applicable</x:v>
      </x:c>
      <x:c r="P1021" s="32" t="n">
        <x:v>0</x:v>
      </x:c>
      <x:c r="Q1021" s="32" t="n">
        <x:v>11.64</x:v>
      </x:c>
      <x:c r="R1021" s="24" t="n">
        <x:f>P1021-Q1021</x:f>
        <x:v>-11.64</x:v>
      </x:c>
      <x:c r="S1021" s="18" t="n">
        <x:f>'D03_Accounts'!D11</x:f>
        <x:v>0</x:v>
      </x:c>
      <x:c r="T1021" s="24" t="n">
        <x:f>R1021*S1021</x:f>
        <x:v>0</x:v>
      </x:c>
      <x:c r="U1021" s="25" t="str">
        <x:f>'D03_Mappings'!E181</x:f>
        <x:v>cash</x:v>
      </x:c>
      <x:c r="V1021" s="24" t="str">
        <x:f>IF(I1021="",IF(U1021="people","PAYROLL","UNMAPPED"),I1021)</x:f>
        <x:v>PAYROLL</x:v>
      </x:c>
      <x:c r="W1021" s="24" t="n">
        <x:f>IF(AND(G1021="GL.CASH",L1021="operating"),Q1021,0)</x:f>
        <x:v>11.64</x:v>
      </x:c>
      <x:c r="X1021" s="24" t="n">
        <x:f>IF(AND(G1021="GL.CASH",L1021="operating"),P1021,0)</x:f>
        <x:v>0</x:v>
      </x:c>
      <x:c r="Y1021" s="24" t="n">
        <x:f>IF(AND(G1021="GL.CASH",L1021="investing"),Q1021-P1021,0)</x:f>
        <x:v>0</x:v>
      </x:c>
      <x:c r="Z1021" s="24" t="n">
        <x:f>IF(AND(G1021="GL.CASH",L1021="financing"),P1021,0)</x:f>
        <x:v>0</x:v>
      </x:c>
      <x:c r="AA1021" s="24" t="n">
        <x:f>IF(AND(G1021="GL.CASH",L1021="financing"),Q1021,0)</x:f>
        <x:v>0</x:v>
      </x:c>
    </x:row>
    <x:row r="1022" ht="25" customHeight="1">
      <x:c r="A1022" s="3" t="str">
        <x:v>ACT/PAYROLL-M06-P04/17</x:v>
      </x:c>
      <x:c r="B1022" s="3" t="str">
        <x:v>PAYROLL-M06-P04</x:v>
      </x:c>
      <x:c r="C1022" s="16" t="n">
        <x:v>6</x:v>
      </x:c>
      <x:c r="D1022" s="30" t="n">
        <x:v>46566</x:v>
      </x:c>
      <x:c r="E1022" s="30" t="n">
        <x:v>46539</x:v>
      </x:c>
      <x:c r="F1022" s="30" t="n">
        <x:v>46566</x:v>
      </x:c>
      <x:c r="G1022" s="3" t="str">
        <x:v>GL.PEOPLE.BG</x:v>
      </x:c>
      <x:c r="H1022" s="3" t="str">
        <x:v>ENG</x:v>
      </x:c>
      <x:c r="I1022" s="3" t="str">
        <x:v>PAYROLL</x:v>
      </x:c>
      <x:c r="J1022" s="3" t="str">
        <x:v>MAP.ACTUAL.PAYROLL.BG.ENG.PAYROLL.ENG</x:v>
      </x:c>
      <x:c r="K1022" s="3" t="str">
        <x:v>PPL.BG</x:v>
      </x:c>
      <x:c r="L1022" s="3" t="str">
        <x:v>operating</x:v>
      </x:c>
      <x:c r="M1022" s="3" t="str">
        <x:v>recurring</x:v>
      </x:c>
      <x:c r="N1022" s="3" t="str">
        <x:v>committed</x:v>
      </x:c>
      <x:c r="O1022" s="3" t="str">
        <x:v>fixed</x:v>
      </x:c>
      <x:c r="P1022" s="32" t="n">
        <x:v>23.29</x:v>
      </x:c>
      <x:c r="Q1022" s="32" t="n">
        <x:v>0</x:v>
      </x:c>
      <x:c r="R1022" s="24" t="n">
        <x:f>P1022-Q1022</x:f>
        <x:v>23.29</x:v>
      </x:c>
      <x:c r="S1022" s="18" t="n">
        <x:f>'D03_Accounts'!D99</x:f>
        <x:v>1</x:v>
      </x:c>
      <x:c r="T1022" s="24" t="n">
        <x:f>R1022*S1022</x:f>
        <x:v>23.29</x:v>
      </x:c>
      <x:c r="U1022" s="25" t="str">
        <x:f>'D03_Mappings'!E170</x:f>
        <x:v>people</x:v>
      </x:c>
      <x:c r="V1022" s="24" t="str">
        <x:f>IF(I1022="",IF(U1022="people","PAYROLL","UNMAPPED"),I1022)</x:f>
        <x:v>PAYROLL</x:v>
      </x:c>
      <x:c r="W1022" s="24" t="n">
        <x:f>IF(AND(G1022="GL.CASH",L1022="operating"),Q1022,0)</x:f>
        <x:v>0</x:v>
      </x:c>
      <x:c r="X1022" s="24" t="n">
        <x:f>IF(AND(G1022="GL.CASH",L1022="operating"),P1022,0)</x:f>
        <x:v>0</x:v>
      </x:c>
      <x:c r="Y1022" s="24" t="n">
        <x:f>IF(AND(G1022="GL.CASH",L1022="investing"),Q1022-P1022,0)</x:f>
        <x:v>0</x:v>
      </x:c>
      <x:c r="Z1022" s="24" t="n">
        <x:f>IF(AND(G1022="GL.CASH",L1022="financing"),P1022,0)</x:f>
        <x:v>0</x:v>
      </x:c>
      <x:c r="AA1022" s="24" t="n">
        <x:f>IF(AND(G1022="GL.CASH",L1022="financing"),Q1022,0)</x:f>
        <x:v>0</x:v>
      </x:c>
    </x:row>
    <x:row r="1023" ht="25" customHeight="1">
      <x:c r="A1023" s="3" t="str">
        <x:v>ACT/PAYROLL-M06-P04/18</x:v>
      </x:c>
      <x:c r="B1023" s="3" t="str">
        <x:v>PAYROLL-M06-P04</x:v>
      </x:c>
      <x:c r="C1023" s="16" t="n">
        <x:v>6</x:v>
      </x:c>
      <x:c r="D1023" s="30" t="n">
        <x:v>46566</x:v>
      </x:c>
      <x:c r="E1023" s="30" t="n">
        <x:v>46539</x:v>
      </x:c>
      <x:c r="F1023" s="30" t="n">
        <x:v>46566</x:v>
      </x:c>
      <x:c r="G1023" s="3" t="str">
        <x:v>GL.CASH</x:v>
      </x:c>
      <x:c r="H1023" s="3" t="str">
        <x:v>ENG</x:v>
      </x:c>
      <x:c r="I1023" s="3" t="str">
        <x:v>PAYROLL</x:v>
      </x:c>
      <x:c r="J1023" s="3" t="str">
        <x:v>MAP.ACTUAL.PAYROLL.BG.ENG.PAYROLL.ENG</x:v>
      </x:c>
      <x:c r="K1023" s="3" t="str">
        <x:v>PPL.BG</x:v>
      </x:c>
      <x:c r="L1023" s="3" t="str">
        <x:v>operating</x:v>
      </x:c>
      <x:c r="M1023" s="3" t="str">
        <x:v>not_applicable</x:v>
      </x:c>
      <x:c r="N1023" s="3" t="str">
        <x:v>not_applicable</x:v>
      </x:c>
      <x:c r="O1023" s="3" t="str">
        <x:v>not_applicable</x:v>
      </x:c>
      <x:c r="P1023" s="32" t="n">
        <x:v>0</x:v>
      </x:c>
      <x:c r="Q1023" s="32" t="n">
        <x:v>23.29</x:v>
      </x:c>
      <x:c r="R1023" s="24" t="n">
        <x:f>P1023-Q1023</x:f>
        <x:v>-23.29</x:v>
      </x:c>
      <x:c r="S1023" s="18" t="n">
        <x:f>'D03_Accounts'!D11</x:f>
        <x:v>0</x:v>
      </x:c>
      <x:c r="T1023" s="24" t="n">
        <x:f>R1023*S1023</x:f>
        <x:v>0</x:v>
      </x:c>
      <x:c r="U1023" s="25" t="str">
        <x:f>'D03_Mappings'!E171</x:f>
        <x:v>cash</x:v>
      </x:c>
      <x:c r="V1023" s="24" t="str">
        <x:f>IF(I1023="",IF(U1023="people","PAYROLL","UNMAPPED"),I1023)</x:f>
        <x:v>PAYROLL</x:v>
      </x:c>
      <x:c r="W1023" s="24" t="n">
        <x:f>IF(AND(G1023="GL.CASH",L1023="operating"),Q1023,0)</x:f>
        <x:v>23.29</x:v>
      </x:c>
      <x:c r="X1023" s="24" t="n">
        <x:f>IF(AND(G1023="GL.CASH",L1023="operating"),P1023,0)</x:f>
        <x:v>0</x:v>
      </x:c>
      <x:c r="Y1023" s="24" t="n">
        <x:f>IF(AND(G1023="GL.CASH",L1023="investing"),Q1023-P1023,0)</x:f>
        <x:v>0</x:v>
      </x:c>
      <x:c r="Z1023" s="24" t="n">
        <x:f>IF(AND(G1023="GL.CASH",L1023="financing"),P1023,0)</x:f>
        <x:v>0</x:v>
      </x:c>
      <x:c r="AA1023" s="24" t="n">
        <x:f>IF(AND(G1023="GL.CASH",L1023="financing"),Q1023,0)</x:f>
        <x:v>0</x:v>
      </x:c>
    </x:row>
    <x:row r="1024" ht="25" customHeight="1">
      <x:c r="A1024" s="3" t="str">
        <x:v>ACT/PAYROLL-M06-P05/1</x:v>
      </x:c>
      <x:c r="B1024" s="3" t="str">
        <x:v>PAYROLL-M06-P05</x:v>
      </x:c>
      <x:c r="C1024" s="16" t="n">
        <x:v>6</x:v>
      </x:c>
      <x:c r="D1024" s="30" t="n">
        <x:v>46566</x:v>
      </x:c>
      <x:c r="E1024" s="30" t="n">
        <x:v>46539</x:v>
      </x:c>
      <x:c r="F1024" s="30" t="n">
        <x:v>46566</x:v>
      </x:c>
      <x:c r="G1024" s="3" t="str">
        <x:v>GL.PEOPLE.SALARY</x:v>
      </x:c>
      <x:c r="H1024" s="3" t="str">
        <x:v>ENG</x:v>
      </x:c>
      <x:c r="I1024" s="3" t="str">
        <x:v>PAYROLL</x:v>
      </x:c>
      <x:c r="J1024" s="3" t="str">
        <x:v>MAP.ACTUAL.PAYROLL.SALARY.ENG.PAYROLL.ENG</x:v>
      </x:c>
      <x:c r="K1024" s="3" t="str">
        <x:v>PPL.SALARY</x:v>
      </x:c>
      <x:c r="L1024" s="3" t="str">
        <x:v>operating</x:v>
      </x:c>
      <x:c r="M1024" s="3" t="str">
        <x:v>recurring</x:v>
      </x:c>
      <x:c r="N1024" s="3" t="str">
        <x:v>committed</x:v>
      </x:c>
      <x:c r="O1024" s="3" t="str">
        <x:v>fixed</x:v>
      </x:c>
      <x:c r="P1024" s="32" t="n">
        <x:v>6900</x:v>
      </x:c>
      <x:c r="Q1024" s="32" t="n">
        <x:v>0</x:v>
      </x:c>
      <x:c r="R1024" s="24" t="n">
        <x:f>P1024-Q1024</x:f>
        <x:v>6900</x:v>
      </x:c>
      <x:c r="S1024" s="18" t="n">
        <x:f>'D03_Accounts'!D91</x:f>
        <x:v>1</x:v>
      </x:c>
      <x:c r="T1024" s="24" t="n">
        <x:f>R1024*S1024</x:f>
        <x:v>6900</x:v>
      </x:c>
      <x:c r="U1024" s="25" t="str">
        <x:f>'D03_Mappings'!E220</x:f>
        <x:v>people</x:v>
      </x:c>
      <x:c r="V1024" s="24" t="str">
        <x:f>IF(I1024="",IF(U1024="people","PAYROLL","UNMAPPED"),I1024)</x:f>
        <x:v>PAYROLL</x:v>
      </x:c>
      <x:c r="W1024" s="24" t="n">
        <x:f>IF(AND(G1024="GL.CASH",L1024="operating"),Q1024,0)</x:f>
        <x:v>0</x:v>
      </x:c>
      <x:c r="X1024" s="24" t="n">
        <x:f>IF(AND(G1024="GL.CASH",L1024="operating"),P1024,0)</x:f>
        <x:v>0</x:v>
      </x:c>
      <x:c r="Y1024" s="24" t="n">
        <x:f>IF(AND(G1024="GL.CASH",L1024="investing"),Q1024-P1024,0)</x:f>
        <x:v>0</x:v>
      </x:c>
      <x:c r="Z1024" s="24" t="n">
        <x:f>IF(AND(G1024="GL.CASH",L1024="financing"),P1024,0)</x:f>
        <x:v>0</x:v>
      </x:c>
      <x:c r="AA1024" s="24" t="n">
        <x:f>IF(AND(G1024="GL.CASH",L1024="financing"),Q1024,0)</x:f>
        <x:v>0</x:v>
      </x:c>
    </x:row>
    <x:row r="1025" ht="25" customHeight="1">
      <x:c r="A1025" s="3" t="str">
        <x:v>ACT/PAYROLL-M06-P05/2</x:v>
      </x:c>
      <x:c r="B1025" s="3" t="str">
        <x:v>PAYROLL-M06-P05</x:v>
      </x:c>
      <x:c r="C1025" s="16" t="n">
        <x:v>6</x:v>
      </x:c>
      <x:c r="D1025" s="30" t="n">
        <x:v>46566</x:v>
      </x:c>
      <x:c r="E1025" s="30" t="n">
        <x:v>46539</x:v>
      </x:c>
      <x:c r="F1025" s="30" t="n">
        <x:v>46566</x:v>
      </x:c>
      <x:c r="G1025" s="3" t="str">
        <x:v>GL.CASH</x:v>
      </x:c>
      <x:c r="H1025" s="3" t="str">
        <x:v>ENG</x:v>
      </x:c>
      <x:c r="I1025" s="3" t="str">
        <x:v>PAYROLL</x:v>
      </x:c>
      <x:c r="J1025" s="3" t="str">
        <x:v>MAP.ACTUAL.PAYROLL.SALARY.ENG.PAYROLL.ENG</x:v>
      </x:c>
      <x:c r="K1025" s="3" t="str">
        <x:v>PPL.SALARY</x:v>
      </x:c>
      <x:c r="L1025" s="3" t="str">
        <x:v>operating</x:v>
      </x:c>
      <x:c r="M1025" s="3" t="str">
        <x:v>not_applicable</x:v>
      </x:c>
      <x:c r="N1025" s="3" t="str">
        <x:v>not_applicable</x:v>
      </x:c>
      <x:c r="O1025" s="3" t="str">
        <x:v>not_applicable</x:v>
      </x:c>
      <x:c r="P1025" s="32" t="n">
        <x:v>0</x:v>
      </x:c>
      <x:c r="Q1025" s="32" t="n">
        <x:v>6900</x:v>
      </x:c>
      <x:c r="R1025" s="24" t="n">
        <x:f>P1025-Q1025</x:f>
        <x:v>-6900</x:v>
      </x:c>
      <x:c r="S1025" s="18" t="n">
        <x:f>'D03_Accounts'!D11</x:f>
        <x:v>0</x:v>
      </x:c>
      <x:c r="T1025" s="24" t="n">
        <x:f>R1025*S1025</x:f>
        <x:v>0</x:v>
      </x:c>
      <x:c r="U1025" s="25" t="str">
        <x:f>'D03_Mappings'!E221</x:f>
        <x:v>cash</x:v>
      </x:c>
      <x:c r="V1025" s="24" t="str">
        <x:f>IF(I1025="",IF(U1025="people","PAYROLL","UNMAPPED"),I1025)</x:f>
        <x:v>PAYROLL</x:v>
      </x:c>
      <x:c r="W1025" s="24" t="n">
        <x:f>IF(AND(G1025="GL.CASH",L1025="operating"),Q1025,0)</x:f>
        <x:v>6900</x:v>
      </x:c>
      <x:c r="X1025" s="24" t="n">
        <x:f>IF(AND(G1025="GL.CASH",L1025="operating"),P1025,0)</x:f>
        <x:v>0</x:v>
      </x:c>
      <x:c r="Y1025" s="24" t="n">
        <x:f>IF(AND(G1025="GL.CASH",L1025="investing"),Q1025-P1025,0)</x:f>
        <x:v>0</x:v>
      </x:c>
      <x:c r="Z1025" s="24" t="n">
        <x:f>IF(AND(G1025="GL.CASH",L1025="financing"),P1025,0)</x:f>
        <x:v>0</x:v>
      </x:c>
      <x:c r="AA1025" s="24" t="n">
        <x:f>IF(AND(G1025="GL.CASH",L1025="financing"),Q1025,0)</x:f>
        <x:v>0</x:v>
      </x:c>
    </x:row>
    <x:row r="1026" ht="25" customHeight="1">
      <x:c r="A1026" s="3" t="str">
        <x:v>ACT/PAYROLL-M06-P05/3</x:v>
      </x:c>
      <x:c r="B1026" s="3" t="str">
        <x:v>PAYROLL-M06-P05</x:v>
      </x:c>
      <x:c r="C1026" s="16" t="n">
        <x:v>6</x:v>
      </x:c>
      <x:c r="D1026" s="30" t="n">
        <x:v>46566</x:v>
      </x:c>
      <x:c r="E1026" s="30" t="n">
        <x:v>46539</x:v>
      </x:c>
      <x:c r="F1026" s="30" t="n">
        <x:v>46566</x:v>
      </x:c>
      <x:c r="G1026" s="3" t="str">
        <x:v>GL.PEOPLE.RV</x:v>
      </x:c>
      <x:c r="H1026" s="3" t="str">
        <x:v>ENG</x:v>
      </x:c>
      <x:c r="I1026" s="3" t="str">
        <x:v>PAYROLL</x:v>
      </x:c>
      <x:c r="J1026" s="3" t="str">
        <x:v>MAP.ACTUAL.PAYROLL.RV.ENG.PAYROLL.ENG</x:v>
      </x:c>
      <x:c r="K1026" s="3" t="str">
        <x:v>PPL.RV</x:v>
      </x:c>
      <x:c r="L1026" s="3" t="str">
        <x:v>operating</x:v>
      </x:c>
      <x:c r="M1026" s="3" t="str">
        <x:v>recurring</x:v>
      </x:c>
      <x:c r="N1026" s="3" t="str">
        <x:v>committed</x:v>
      </x:c>
      <x:c r="O1026" s="3" t="str">
        <x:v>fixed</x:v>
      </x:c>
      <x:c r="P1026" s="32" t="n">
        <x:v>641.7</x:v>
      </x:c>
      <x:c r="Q1026" s="32" t="n">
        <x:v>0</x:v>
      </x:c>
      <x:c r="R1026" s="24" t="n">
        <x:f>P1026-Q1026</x:f>
        <x:v>641.7</x:v>
      </x:c>
      <x:c r="S1026" s="18" t="n">
        <x:f>'D03_Accounts'!D92</x:f>
        <x:v>1</x:v>
      </x:c>
      <x:c r="T1026" s="24" t="n">
        <x:f>R1026*S1026</x:f>
        <x:v>641.7</x:v>
      </x:c>
      <x:c r="U1026" s="25" t="str">
        <x:f>'D03_Mappings'!E210</x:f>
        <x:v>people</x:v>
      </x:c>
      <x:c r="V1026" s="24" t="str">
        <x:f>IF(I1026="",IF(U1026="people","PAYROLL","UNMAPPED"),I1026)</x:f>
        <x:v>PAYROLL</x:v>
      </x:c>
      <x:c r="W1026" s="24" t="n">
        <x:f>IF(AND(G1026="GL.CASH",L1026="operating"),Q1026,0)</x:f>
        <x:v>0</x:v>
      </x:c>
      <x:c r="X1026" s="24" t="n">
        <x:f>IF(AND(G1026="GL.CASH",L1026="operating"),P1026,0)</x:f>
        <x:v>0</x:v>
      </x:c>
      <x:c r="Y1026" s="24" t="n">
        <x:f>IF(AND(G1026="GL.CASH",L1026="investing"),Q1026-P1026,0)</x:f>
        <x:v>0</x:v>
      </x:c>
      <x:c r="Z1026" s="24" t="n">
        <x:f>IF(AND(G1026="GL.CASH",L1026="financing"),P1026,0)</x:f>
        <x:v>0</x:v>
      </x:c>
      <x:c r="AA1026" s="24" t="n">
        <x:f>IF(AND(G1026="GL.CASH",L1026="financing"),Q1026,0)</x:f>
        <x:v>0</x:v>
      </x:c>
    </x:row>
    <x:row r="1027" ht="25" customHeight="1">
      <x:c r="A1027" s="3" t="str">
        <x:v>ACT/PAYROLL-M06-P05/4</x:v>
      </x:c>
      <x:c r="B1027" s="3" t="str">
        <x:v>PAYROLL-M06-P05</x:v>
      </x:c>
      <x:c r="C1027" s="16" t="n">
        <x:v>6</x:v>
      </x:c>
      <x:c r="D1027" s="30" t="n">
        <x:v>46566</x:v>
      </x:c>
      <x:c r="E1027" s="30" t="n">
        <x:v>46539</x:v>
      </x:c>
      <x:c r="F1027" s="30" t="n">
        <x:v>46566</x:v>
      </x:c>
      <x:c r="G1027" s="3" t="str">
        <x:v>GL.CASH</x:v>
      </x:c>
      <x:c r="H1027" s="3" t="str">
        <x:v>ENG</x:v>
      </x:c>
      <x:c r="I1027" s="3" t="str">
        <x:v>PAYROLL</x:v>
      </x:c>
      <x:c r="J1027" s="3" t="str">
        <x:v>MAP.ACTUAL.PAYROLL.RV.ENG.PAYROLL.ENG</x:v>
      </x:c>
      <x:c r="K1027" s="3" t="str">
        <x:v>PPL.RV</x:v>
      </x:c>
      <x:c r="L1027" s="3" t="str">
        <x:v>operating</x:v>
      </x:c>
      <x:c r="M1027" s="3" t="str">
        <x:v>not_applicable</x:v>
      </x:c>
      <x:c r="N1027" s="3" t="str">
        <x:v>not_applicable</x:v>
      </x:c>
      <x:c r="O1027" s="3" t="str">
        <x:v>not_applicable</x:v>
      </x:c>
      <x:c r="P1027" s="32" t="n">
        <x:v>0</x:v>
      </x:c>
      <x:c r="Q1027" s="32" t="n">
        <x:v>641.7</x:v>
      </x:c>
      <x:c r="R1027" s="24" t="n">
        <x:f>P1027-Q1027</x:f>
        <x:v>-641.7</x:v>
      </x:c>
      <x:c r="S1027" s="18" t="n">
        <x:f>'D03_Accounts'!D11</x:f>
        <x:v>0</x:v>
      </x:c>
      <x:c r="T1027" s="24" t="n">
        <x:f>R1027*S1027</x:f>
        <x:v>0</x:v>
      </x:c>
      <x:c r="U1027" s="25" t="str">
        <x:f>'D03_Mappings'!E211</x:f>
        <x:v>cash</x:v>
      </x:c>
      <x:c r="V1027" s="24" t="str">
        <x:f>IF(I1027="",IF(U1027="people","PAYROLL","UNMAPPED"),I1027)</x:f>
        <x:v>PAYROLL</x:v>
      </x:c>
      <x:c r="W1027" s="24" t="n">
        <x:f>IF(AND(G1027="GL.CASH",L1027="operating"),Q1027,0)</x:f>
        <x:v>641.7</x:v>
      </x:c>
      <x:c r="X1027" s="24" t="n">
        <x:f>IF(AND(G1027="GL.CASH",L1027="operating"),P1027,0)</x:f>
        <x:v>0</x:v>
      </x:c>
      <x:c r="Y1027" s="24" t="n">
        <x:f>IF(AND(G1027="GL.CASH",L1027="investing"),Q1027-P1027,0)</x:f>
        <x:v>0</x:v>
      </x:c>
      <x:c r="Z1027" s="24" t="n">
        <x:f>IF(AND(G1027="GL.CASH",L1027="financing"),P1027,0)</x:f>
        <x:v>0</x:v>
      </x:c>
      <x:c r="AA1027" s="24" t="n">
        <x:f>IF(AND(G1027="GL.CASH",L1027="financing"),Q1027,0)</x:f>
        <x:v>0</x:v>
      </x:c>
    </x:row>
    <x:row r="1028" ht="25" customHeight="1">
      <x:c r="A1028" s="3" t="str">
        <x:v>ACT/PAYROLL-M06-P05/5</x:v>
      </x:c>
      <x:c r="B1028" s="3" t="str">
        <x:v>PAYROLL-M06-P05</x:v>
      </x:c>
      <x:c r="C1028" s="16" t="n">
        <x:v>6</x:v>
      </x:c>
      <x:c r="D1028" s="30" t="n">
        <x:v>46566</x:v>
      </x:c>
      <x:c r="E1028" s="30" t="n">
        <x:v>46539</x:v>
      </x:c>
      <x:c r="F1028" s="30" t="n">
        <x:v>46566</x:v>
      </x:c>
      <x:c r="G1028" s="3" t="str">
        <x:v>GL.PEOPLE.AV</x:v>
      </x:c>
      <x:c r="H1028" s="3" t="str">
        <x:v>ENG</x:v>
      </x:c>
      <x:c r="I1028" s="3" t="str">
        <x:v>PAYROLL</x:v>
      </x:c>
      <x:c r="J1028" s="3" t="str">
        <x:v>MAP.ACTUAL.PAYROLL.AV.ENG.PAYROLL.ENG</x:v>
      </x:c>
      <x:c r="K1028" s="3" t="str">
        <x:v>PPL.AV</x:v>
      </x:c>
      <x:c r="L1028" s="3" t="str">
        <x:v>operating</x:v>
      </x:c>
      <x:c r="M1028" s="3" t="str">
        <x:v>recurring</x:v>
      </x:c>
      <x:c r="N1028" s="3" t="str">
        <x:v>committed</x:v>
      </x:c>
      <x:c r="O1028" s="3" t="str">
        <x:v>fixed</x:v>
      </x:c>
      <x:c r="P1028" s="32" t="n">
        <x:v>89.7</x:v>
      </x:c>
      <x:c r="Q1028" s="32" t="n">
        <x:v>0</x:v>
      </x:c>
      <x:c r="R1028" s="24" t="n">
        <x:f>P1028-Q1028</x:f>
        <x:v>89.7</x:v>
      </x:c>
      <x:c r="S1028" s="18" t="n">
        <x:f>'D03_Accounts'!D93</x:f>
        <x:v>1</x:v>
      </x:c>
      <x:c r="T1028" s="24" t="n">
        <x:f>R1028*S1028</x:f>
        <x:v>89.7</x:v>
      </x:c>
      <x:c r="U1028" s="25" t="str">
        <x:f>'D03_Mappings'!E160</x:f>
        <x:v>people</x:v>
      </x:c>
      <x:c r="V1028" s="24" t="str">
        <x:f>IF(I1028="",IF(U1028="people","PAYROLL","UNMAPPED"),I1028)</x:f>
        <x:v>PAYROLL</x:v>
      </x:c>
      <x:c r="W1028" s="24" t="n">
        <x:f>IF(AND(G1028="GL.CASH",L1028="operating"),Q1028,0)</x:f>
        <x:v>0</x:v>
      </x:c>
      <x:c r="X1028" s="24" t="n">
        <x:f>IF(AND(G1028="GL.CASH",L1028="operating"),P1028,0)</x:f>
        <x:v>0</x:v>
      </x:c>
      <x:c r="Y1028" s="24" t="n">
        <x:f>IF(AND(G1028="GL.CASH",L1028="investing"),Q1028-P1028,0)</x:f>
        <x:v>0</x:v>
      </x:c>
      <x:c r="Z1028" s="24" t="n">
        <x:f>IF(AND(G1028="GL.CASH",L1028="financing"),P1028,0)</x:f>
        <x:v>0</x:v>
      </x:c>
      <x:c r="AA1028" s="24" t="n">
        <x:f>IF(AND(G1028="GL.CASH",L1028="financing"),Q1028,0)</x:f>
        <x:v>0</x:v>
      </x:c>
    </x:row>
    <x:row r="1029" ht="25" customHeight="1">
      <x:c r="A1029" s="3" t="str">
        <x:v>ACT/PAYROLL-M06-P05/6</x:v>
      </x:c>
      <x:c r="B1029" s="3" t="str">
        <x:v>PAYROLL-M06-P05</x:v>
      </x:c>
      <x:c r="C1029" s="16" t="n">
        <x:v>6</x:v>
      </x:c>
      <x:c r="D1029" s="30" t="n">
        <x:v>46566</x:v>
      </x:c>
      <x:c r="E1029" s="30" t="n">
        <x:v>46539</x:v>
      </x:c>
      <x:c r="F1029" s="30" t="n">
        <x:v>46566</x:v>
      </x:c>
      <x:c r="G1029" s="3" t="str">
        <x:v>GL.CASH</x:v>
      </x:c>
      <x:c r="H1029" s="3" t="str">
        <x:v>ENG</x:v>
      </x:c>
      <x:c r="I1029" s="3" t="str">
        <x:v>PAYROLL</x:v>
      </x:c>
      <x:c r="J1029" s="3" t="str">
        <x:v>MAP.ACTUAL.PAYROLL.AV.ENG.PAYROLL.ENG</x:v>
      </x:c>
      <x:c r="K1029" s="3" t="str">
        <x:v>PPL.AV</x:v>
      </x:c>
      <x:c r="L1029" s="3" t="str">
        <x:v>operating</x:v>
      </x:c>
      <x:c r="M1029" s="3" t="str">
        <x:v>not_applicable</x:v>
      </x:c>
      <x:c r="N1029" s="3" t="str">
        <x:v>not_applicable</x:v>
      </x:c>
      <x:c r="O1029" s="3" t="str">
        <x:v>not_applicable</x:v>
      </x:c>
      <x:c r="P1029" s="32" t="n">
        <x:v>0</x:v>
      </x:c>
      <x:c r="Q1029" s="32" t="n">
        <x:v>89.7</x:v>
      </x:c>
      <x:c r="R1029" s="24" t="n">
        <x:f>P1029-Q1029</x:f>
        <x:v>-89.7</x:v>
      </x:c>
      <x:c r="S1029" s="18" t="n">
        <x:f>'D03_Accounts'!D11</x:f>
        <x:v>0</x:v>
      </x:c>
      <x:c r="T1029" s="24" t="n">
        <x:f>R1029*S1029</x:f>
        <x:v>0</x:v>
      </x:c>
      <x:c r="U1029" s="25" t="str">
        <x:f>'D03_Mappings'!E161</x:f>
        <x:v>cash</x:v>
      </x:c>
      <x:c r="V1029" s="24" t="str">
        <x:f>IF(I1029="",IF(U1029="people","PAYROLL","UNMAPPED"),I1029)</x:f>
        <x:v>PAYROLL</x:v>
      </x:c>
      <x:c r="W1029" s="24" t="n">
        <x:f>IF(AND(G1029="GL.CASH",L1029="operating"),Q1029,0)</x:f>
        <x:v>89.7</x:v>
      </x:c>
      <x:c r="X1029" s="24" t="n">
        <x:f>IF(AND(G1029="GL.CASH",L1029="operating"),P1029,0)</x:f>
        <x:v>0</x:v>
      </x:c>
      <x:c r="Y1029" s="24" t="n">
        <x:f>IF(AND(G1029="GL.CASH",L1029="investing"),Q1029-P1029,0)</x:f>
        <x:v>0</x:v>
      </x:c>
      <x:c r="Z1029" s="24" t="n">
        <x:f>IF(AND(G1029="GL.CASH",L1029="financing"),P1029,0)</x:f>
        <x:v>0</x:v>
      </x:c>
      <x:c r="AA1029" s="24" t="n">
        <x:f>IF(AND(G1029="GL.CASH",L1029="financing"),Q1029,0)</x:f>
        <x:v>0</x:v>
      </x:c>
    </x:row>
    <x:row r="1030" ht="25" customHeight="1">
      <x:c r="A1030" s="3" t="str">
        <x:v>ACT/PAYROLL-M06-P05/7</x:v>
      </x:c>
      <x:c r="B1030" s="3" t="str">
        <x:v>PAYROLL-M06-P05</x:v>
      </x:c>
      <x:c r="C1030" s="16" t="n">
        <x:v>6</x:v>
      </x:c>
      <x:c r="D1030" s="30" t="n">
        <x:v>46566</x:v>
      </x:c>
      <x:c r="E1030" s="30" t="n">
        <x:v>46539</x:v>
      </x:c>
      <x:c r="F1030" s="30" t="n">
        <x:v>46566</x:v>
      </x:c>
      <x:c r="G1030" s="3" t="str">
        <x:v>GL.PEOPLE.KV</x:v>
      </x:c>
      <x:c r="H1030" s="3" t="str">
        <x:v>ENG</x:v>
      </x:c>
      <x:c r="I1030" s="3" t="str">
        <x:v>PAYROLL</x:v>
      </x:c>
      <x:c r="J1030" s="3" t="str">
        <x:v>MAP.ACTUAL.PAYROLL.KV.ENG.PAYROLL.ENG</x:v>
      </x:c>
      <x:c r="K1030" s="3" t="str">
        <x:v>PPL.KV</x:v>
      </x:c>
      <x:c r="L1030" s="3" t="str">
        <x:v>operating</x:v>
      </x:c>
      <x:c r="M1030" s="3" t="str">
        <x:v>recurring</x:v>
      </x:c>
      <x:c r="N1030" s="3" t="str">
        <x:v>committed</x:v>
      </x:c>
      <x:c r="O1030" s="3" t="str">
        <x:v>fixed</x:v>
      </x:c>
      <x:c r="P1030" s="32" t="n">
        <x:v>564.19</x:v>
      </x:c>
      <x:c r="Q1030" s="32" t="n">
        <x:v>0</x:v>
      </x:c>
      <x:c r="R1030" s="24" t="n">
        <x:f>P1030-Q1030</x:f>
        <x:v>564.19</x:v>
      </x:c>
      <x:c r="S1030" s="18" t="n">
        <x:f>'D03_Accounts'!D94</x:f>
        <x:v>1</x:v>
      </x:c>
      <x:c r="T1030" s="24" t="n">
        <x:f>R1030*S1030</x:f>
        <x:v>564.19</x:v>
      </x:c>
      <x:c r="U1030" s="25" t="str">
        <x:f>'D03_Mappings'!E190</x:f>
        <x:v>people</x:v>
      </x:c>
      <x:c r="V1030" s="24" t="str">
        <x:f>IF(I1030="",IF(U1030="people","PAYROLL","UNMAPPED"),I1030)</x:f>
        <x:v>PAYROLL</x:v>
      </x:c>
      <x:c r="W1030" s="24" t="n">
        <x:f>IF(AND(G1030="GL.CASH",L1030="operating"),Q1030,0)</x:f>
        <x:v>0</x:v>
      </x:c>
      <x:c r="X1030" s="24" t="n">
        <x:f>IF(AND(G1030="GL.CASH",L1030="operating"),P1030,0)</x:f>
        <x:v>0</x:v>
      </x:c>
      <x:c r="Y1030" s="24" t="n">
        <x:f>IF(AND(G1030="GL.CASH",L1030="investing"),Q1030-P1030,0)</x:f>
        <x:v>0</x:v>
      </x:c>
      <x:c r="Z1030" s="24" t="n">
        <x:f>IF(AND(G1030="GL.CASH",L1030="financing"),P1030,0)</x:f>
        <x:v>0</x:v>
      </x:c>
      <x:c r="AA1030" s="24" t="n">
        <x:f>IF(AND(G1030="GL.CASH",L1030="financing"),Q1030,0)</x:f>
        <x:v>0</x:v>
      </x:c>
    </x:row>
    <x:row r="1031" ht="25" customHeight="1">
      <x:c r="A1031" s="3" t="str">
        <x:v>ACT/PAYROLL-M06-P05/8</x:v>
      </x:c>
      <x:c r="B1031" s="3" t="str">
        <x:v>PAYROLL-M06-P05</x:v>
      </x:c>
      <x:c r="C1031" s="16" t="n">
        <x:v>6</x:v>
      </x:c>
      <x:c r="D1031" s="30" t="n">
        <x:v>46566</x:v>
      </x:c>
      <x:c r="E1031" s="30" t="n">
        <x:v>46539</x:v>
      </x:c>
      <x:c r="F1031" s="30" t="n">
        <x:v>46566</x:v>
      </x:c>
      <x:c r="G1031" s="3" t="str">
        <x:v>GL.CASH</x:v>
      </x:c>
      <x:c r="H1031" s="3" t="str">
        <x:v>ENG</x:v>
      </x:c>
      <x:c r="I1031" s="3" t="str">
        <x:v>PAYROLL</x:v>
      </x:c>
      <x:c r="J1031" s="3" t="str">
        <x:v>MAP.ACTUAL.PAYROLL.KV.ENG.PAYROLL.ENG</x:v>
      </x:c>
      <x:c r="K1031" s="3" t="str">
        <x:v>PPL.KV</x:v>
      </x:c>
      <x:c r="L1031" s="3" t="str">
        <x:v>operating</x:v>
      </x:c>
      <x:c r="M1031" s="3" t="str">
        <x:v>not_applicable</x:v>
      </x:c>
      <x:c r="N1031" s="3" t="str">
        <x:v>not_applicable</x:v>
      </x:c>
      <x:c r="O1031" s="3" t="str">
        <x:v>not_applicable</x:v>
      </x:c>
      <x:c r="P1031" s="32" t="n">
        <x:v>0</x:v>
      </x:c>
      <x:c r="Q1031" s="32" t="n">
        <x:v>564.19</x:v>
      </x:c>
      <x:c r="R1031" s="24" t="n">
        <x:f>P1031-Q1031</x:f>
        <x:v>-564.19</x:v>
      </x:c>
      <x:c r="S1031" s="18" t="n">
        <x:f>'D03_Accounts'!D11</x:f>
        <x:v>0</x:v>
      </x:c>
      <x:c r="T1031" s="24" t="n">
        <x:f>R1031*S1031</x:f>
        <x:v>0</x:v>
      </x:c>
      <x:c r="U1031" s="25" t="str">
        <x:f>'D03_Mappings'!E191</x:f>
        <x:v>cash</x:v>
      </x:c>
      <x:c r="V1031" s="24" t="str">
        <x:f>IF(I1031="",IF(U1031="people","PAYROLL","UNMAPPED"),I1031)</x:f>
        <x:v>PAYROLL</x:v>
      </x:c>
      <x:c r="W1031" s="24" t="n">
        <x:f>IF(AND(G1031="GL.CASH",L1031="operating"),Q1031,0)</x:f>
        <x:v>564.19</x:v>
      </x:c>
      <x:c r="X1031" s="24" t="n">
        <x:f>IF(AND(G1031="GL.CASH",L1031="operating"),P1031,0)</x:f>
        <x:v>0</x:v>
      </x:c>
      <x:c r="Y1031" s="24" t="n">
        <x:f>IF(AND(G1031="GL.CASH",L1031="investing"),Q1031-P1031,0)</x:f>
        <x:v>0</x:v>
      </x:c>
      <x:c r="Z1031" s="24" t="n">
        <x:f>IF(AND(G1031="GL.CASH",L1031="financing"),P1031,0)</x:f>
        <x:v>0</x:v>
      </x:c>
      <x:c r="AA1031" s="24" t="n">
        <x:f>IF(AND(G1031="GL.CASH",L1031="financing"),Q1031,0)</x:f>
        <x:v>0</x:v>
      </x:c>
    </x:row>
    <x:row r="1032" ht="25" customHeight="1">
      <x:c r="A1032" s="3" t="str">
        <x:v>ACT/PAYROLL-M06-P05/9</x:v>
      </x:c>
      <x:c r="B1032" s="3" t="str">
        <x:v>PAYROLL-M06-P05</x:v>
      </x:c>
      <x:c r="C1032" s="16" t="n">
        <x:v>6</x:v>
      </x:c>
      <x:c r="D1032" s="30" t="n">
        <x:v>46566</x:v>
      </x:c>
      <x:c r="E1032" s="30" t="n">
        <x:v>46539</x:v>
      </x:c>
      <x:c r="F1032" s="30" t="n">
        <x:v>46566</x:v>
      </x:c>
      <x:c r="G1032" s="3" t="str">
        <x:v>GL.PEOPLE.PV</x:v>
      </x:c>
      <x:c r="H1032" s="3" t="str">
        <x:v>ENG</x:v>
      </x:c>
      <x:c r="I1032" s="3" t="str">
        <x:v>PAYROLL</x:v>
      </x:c>
      <x:c r="J1032" s="3" t="str">
        <x:v>MAP.ACTUAL.PAYROLL.PV.ENG.PAYROLL.ENG</x:v>
      </x:c>
      <x:c r="K1032" s="3" t="str">
        <x:v>PPL.PV</x:v>
      </x:c>
      <x:c r="L1032" s="3" t="str">
        <x:v>operating</x:v>
      </x:c>
      <x:c r="M1032" s="3" t="str">
        <x:v>recurring</x:v>
      </x:c>
      <x:c r="N1032" s="3" t="str">
        <x:v>committed</x:v>
      </x:c>
      <x:c r="O1032" s="3" t="str">
        <x:v>fixed</x:v>
      </x:c>
      <x:c r="P1032" s="32" t="n">
        <x:v>114.75</x:v>
      </x:c>
      <x:c r="Q1032" s="32" t="n">
        <x:v>0</x:v>
      </x:c>
      <x:c r="R1032" s="24" t="n">
        <x:f>P1032-Q1032</x:f>
        <x:v>114.75</x:v>
      </x:c>
      <x:c r="S1032" s="18" t="n">
        <x:f>'D03_Accounts'!D95</x:f>
        <x:v>1</x:v>
      </x:c>
      <x:c r="T1032" s="24" t="n">
        <x:f>R1032*S1032</x:f>
        <x:v>114.75</x:v>
      </x:c>
      <x:c r="U1032" s="25" t="str">
        <x:f>'D03_Mappings'!E200</x:f>
        <x:v>people</x:v>
      </x:c>
      <x:c r="V1032" s="24" t="str">
        <x:f>IF(I1032="",IF(U1032="people","PAYROLL","UNMAPPED"),I1032)</x:f>
        <x:v>PAYROLL</x:v>
      </x:c>
      <x:c r="W1032" s="24" t="n">
        <x:f>IF(AND(G1032="GL.CASH",L1032="operating"),Q1032,0)</x:f>
        <x:v>0</x:v>
      </x:c>
      <x:c r="X1032" s="24" t="n">
        <x:f>IF(AND(G1032="GL.CASH",L1032="operating"),P1032,0)</x:f>
        <x:v>0</x:v>
      </x:c>
      <x:c r="Y1032" s="24" t="n">
        <x:f>IF(AND(G1032="GL.CASH",L1032="investing"),Q1032-P1032,0)</x:f>
        <x:v>0</x:v>
      </x:c>
      <x:c r="Z1032" s="24" t="n">
        <x:f>IF(AND(G1032="GL.CASH",L1032="financing"),P1032,0)</x:f>
        <x:v>0</x:v>
      </x:c>
      <x:c r="AA1032" s="24" t="n">
        <x:f>IF(AND(G1032="GL.CASH",L1032="financing"),Q1032,0)</x:f>
        <x:v>0</x:v>
      </x:c>
    </x:row>
    <x:row r="1033" ht="25" customHeight="1">
      <x:c r="A1033" s="3" t="str">
        <x:v>ACT/PAYROLL-M06-P05/10</x:v>
      </x:c>
      <x:c r="B1033" s="3" t="str">
        <x:v>PAYROLL-M06-P05</x:v>
      </x:c>
      <x:c r="C1033" s="16" t="n">
        <x:v>6</x:v>
      </x:c>
      <x:c r="D1033" s="30" t="n">
        <x:v>46566</x:v>
      </x:c>
      <x:c r="E1033" s="30" t="n">
        <x:v>46539</x:v>
      </x:c>
      <x:c r="F1033" s="30" t="n">
        <x:v>46566</x:v>
      </x:c>
      <x:c r="G1033" s="3" t="str">
        <x:v>GL.CASH</x:v>
      </x:c>
      <x:c r="H1033" s="3" t="str">
        <x:v>ENG</x:v>
      </x:c>
      <x:c r="I1033" s="3" t="str">
        <x:v>PAYROLL</x:v>
      </x:c>
      <x:c r="J1033" s="3" t="str">
        <x:v>MAP.ACTUAL.PAYROLL.PV.ENG.PAYROLL.ENG</x:v>
      </x:c>
      <x:c r="K1033" s="3" t="str">
        <x:v>PPL.PV</x:v>
      </x:c>
      <x:c r="L1033" s="3" t="str">
        <x:v>operating</x:v>
      </x:c>
      <x:c r="M1033" s="3" t="str">
        <x:v>not_applicable</x:v>
      </x:c>
      <x:c r="N1033" s="3" t="str">
        <x:v>not_applicable</x:v>
      </x:c>
      <x:c r="O1033" s="3" t="str">
        <x:v>not_applicable</x:v>
      </x:c>
      <x:c r="P1033" s="32" t="n">
        <x:v>0</x:v>
      </x:c>
      <x:c r="Q1033" s="32" t="n">
        <x:v>114.75</x:v>
      </x:c>
      <x:c r="R1033" s="24" t="n">
        <x:f>P1033-Q1033</x:f>
        <x:v>-114.75</x:v>
      </x:c>
      <x:c r="S1033" s="18" t="n">
        <x:f>'D03_Accounts'!D11</x:f>
        <x:v>0</x:v>
      </x:c>
      <x:c r="T1033" s="24" t="n">
        <x:f>R1033*S1033</x:f>
        <x:v>0</x:v>
      </x:c>
      <x:c r="U1033" s="25" t="str">
        <x:f>'D03_Mappings'!E201</x:f>
        <x:v>cash</x:v>
      </x:c>
      <x:c r="V1033" s="24" t="str">
        <x:f>IF(I1033="",IF(U1033="people","PAYROLL","UNMAPPED"),I1033)</x:f>
        <x:v>PAYROLL</x:v>
      </x:c>
      <x:c r="W1033" s="24" t="n">
        <x:f>IF(AND(G1033="GL.CASH",L1033="operating"),Q1033,0)</x:f>
        <x:v>114.75</x:v>
      </x:c>
      <x:c r="X1033" s="24" t="n">
        <x:f>IF(AND(G1033="GL.CASH",L1033="operating"),P1033,0)</x:f>
        <x:v>0</x:v>
      </x:c>
      <x:c r="Y1033" s="24" t="n">
        <x:f>IF(AND(G1033="GL.CASH",L1033="investing"),Q1033-P1033,0)</x:f>
        <x:v>0</x:v>
      </x:c>
      <x:c r="Z1033" s="24" t="n">
        <x:f>IF(AND(G1033="GL.CASH",L1033="financing"),P1033,0)</x:f>
        <x:v>0</x:v>
      </x:c>
      <x:c r="AA1033" s="24" t="n">
        <x:f>IF(AND(G1033="GL.CASH",L1033="financing"),Q1033,0)</x:f>
        <x:v>0</x:v>
      </x:c>
    </x:row>
    <x:row r="1034" ht="25" customHeight="1">
      <x:c r="A1034" s="3" t="str">
        <x:v>ACT/PAYROLL-M06-P05/11</x:v>
      </x:c>
      <x:c r="B1034" s="3" t="str">
        <x:v>PAYROLL-M06-P05</x:v>
      </x:c>
      <x:c r="C1034" s="16" t="n">
        <x:v>6</x:v>
      </x:c>
      <x:c r="D1034" s="30" t="n">
        <x:v>46566</x:v>
      </x:c>
      <x:c r="E1034" s="30" t="n">
        <x:v>46539</x:v>
      </x:c>
      <x:c r="F1034" s="30" t="n">
        <x:v>46566</x:v>
      </x:c>
      <x:c r="G1034" s="3" t="str">
        <x:v>GL.PEOPLE.U1</x:v>
      </x:c>
      <x:c r="H1034" s="3" t="str">
        <x:v>ENG</x:v>
      </x:c>
      <x:c r="I1034" s="3" t="str">
        <x:v>PAYROLL</x:v>
      </x:c>
      <x:c r="J1034" s="3" t="str">
        <x:v>MAP.ACTUAL.PAYROLL.U1.ENG.PAYROLL.ENG</x:v>
      </x:c>
      <x:c r="K1034" s="3" t="str">
        <x:v>PPL.U1</x:v>
      </x:c>
      <x:c r="L1034" s="3" t="str">
        <x:v>operating</x:v>
      </x:c>
      <x:c r="M1034" s="3" t="str">
        <x:v>recurring</x:v>
      </x:c>
      <x:c r="N1034" s="3" t="str">
        <x:v>committed</x:v>
      </x:c>
      <x:c r="O1034" s="3" t="str">
        <x:v>fixed</x:v>
      </x:c>
      <x:c r="P1034" s="32" t="n">
        <x:v>144.9</x:v>
      </x:c>
      <x:c r="Q1034" s="32" t="n">
        <x:v>0</x:v>
      </x:c>
      <x:c r="R1034" s="24" t="n">
        <x:f>P1034-Q1034</x:f>
        <x:v>144.9</x:v>
      </x:c>
      <x:c r="S1034" s="18" t="n">
        <x:f>'D03_Accounts'!D96</x:f>
        <x:v>1</x:v>
      </x:c>
      <x:c r="T1034" s="24" t="n">
        <x:f>R1034*S1034</x:f>
        <x:v>144.9</x:v>
      </x:c>
      <x:c r="U1034" s="25" t="str">
        <x:f>'D03_Mappings'!E230</x:f>
        <x:v>people</x:v>
      </x:c>
      <x:c r="V1034" s="24" t="str">
        <x:f>IF(I1034="",IF(U1034="people","PAYROLL","UNMAPPED"),I1034)</x:f>
        <x:v>PAYROLL</x:v>
      </x:c>
      <x:c r="W1034" s="24" t="n">
        <x:f>IF(AND(G1034="GL.CASH",L1034="operating"),Q1034,0)</x:f>
        <x:v>0</x:v>
      </x:c>
      <x:c r="X1034" s="24" t="n">
        <x:f>IF(AND(G1034="GL.CASH",L1034="operating"),P1034,0)</x:f>
        <x:v>0</x:v>
      </x:c>
      <x:c r="Y1034" s="24" t="n">
        <x:f>IF(AND(G1034="GL.CASH",L1034="investing"),Q1034-P1034,0)</x:f>
        <x:v>0</x:v>
      </x:c>
      <x:c r="Z1034" s="24" t="n">
        <x:f>IF(AND(G1034="GL.CASH",L1034="financing"),P1034,0)</x:f>
        <x:v>0</x:v>
      </x:c>
      <x:c r="AA1034" s="24" t="n">
        <x:f>IF(AND(G1034="GL.CASH",L1034="financing"),Q1034,0)</x:f>
        <x:v>0</x:v>
      </x:c>
    </x:row>
    <x:row r="1035" ht="25" customHeight="1">
      <x:c r="A1035" s="3" t="str">
        <x:v>ACT/PAYROLL-M06-P05/12</x:v>
      </x:c>
      <x:c r="B1035" s="3" t="str">
        <x:v>PAYROLL-M06-P05</x:v>
      </x:c>
      <x:c r="C1035" s="16" t="n">
        <x:v>6</x:v>
      </x:c>
      <x:c r="D1035" s="30" t="n">
        <x:v>46566</x:v>
      </x:c>
      <x:c r="E1035" s="30" t="n">
        <x:v>46539</x:v>
      </x:c>
      <x:c r="F1035" s="30" t="n">
        <x:v>46566</x:v>
      </x:c>
      <x:c r="G1035" s="3" t="str">
        <x:v>GL.CASH</x:v>
      </x:c>
      <x:c r="H1035" s="3" t="str">
        <x:v>ENG</x:v>
      </x:c>
      <x:c r="I1035" s="3" t="str">
        <x:v>PAYROLL</x:v>
      </x:c>
      <x:c r="J1035" s="3" t="str">
        <x:v>MAP.ACTUAL.PAYROLL.U1.ENG.PAYROLL.ENG</x:v>
      </x:c>
      <x:c r="K1035" s="3" t="str">
        <x:v>PPL.U1</x:v>
      </x:c>
      <x:c r="L1035" s="3" t="str">
        <x:v>operating</x:v>
      </x:c>
      <x:c r="M1035" s="3" t="str">
        <x:v>not_applicable</x:v>
      </x:c>
      <x:c r="N1035" s="3" t="str">
        <x:v>not_applicable</x:v>
      </x:c>
      <x:c r="O1035" s="3" t="str">
        <x:v>not_applicable</x:v>
      </x:c>
      <x:c r="P1035" s="32" t="n">
        <x:v>0</x:v>
      </x:c>
      <x:c r="Q1035" s="32" t="n">
        <x:v>144.9</x:v>
      </x:c>
      <x:c r="R1035" s="24" t="n">
        <x:f>P1035-Q1035</x:f>
        <x:v>-144.9</x:v>
      </x:c>
      <x:c r="S1035" s="18" t="n">
        <x:f>'D03_Accounts'!D11</x:f>
        <x:v>0</x:v>
      </x:c>
      <x:c r="T1035" s="24" t="n">
        <x:f>R1035*S1035</x:f>
        <x:v>0</x:v>
      </x:c>
      <x:c r="U1035" s="25" t="str">
        <x:f>'D03_Mappings'!E231</x:f>
        <x:v>cash</x:v>
      </x:c>
      <x:c r="V1035" s="24" t="str">
        <x:f>IF(I1035="",IF(U1035="people","PAYROLL","UNMAPPED"),I1035)</x:f>
        <x:v>PAYROLL</x:v>
      </x:c>
      <x:c r="W1035" s="24" t="n">
        <x:f>IF(AND(G1035="GL.CASH",L1035="operating"),Q1035,0)</x:f>
        <x:v>144.9</x:v>
      </x:c>
      <x:c r="X1035" s="24" t="n">
        <x:f>IF(AND(G1035="GL.CASH",L1035="operating"),P1035,0)</x:f>
        <x:v>0</x:v>
      </x:c>
      <x:c r="Y1035" s="24" t="n">
        <x:f>IF(AND(G1035="GL.CASH",L1035="investing"),Q1035-P1035,0)</x:f>
        <x:v>0</x:v>
      </x:c>
      <x:c r="Z1035" s="24" t="n">
        <x:f>IF(AND(G1035="GL.CASH",L1035="financing"),P1035,0)</x:f>
        <x:v>0</x:v>
      </x:c>
      <x:c r="AA1035" s="24" t="n">
        <x:f>IF(AND(G1035="GL.CASH",L1035="financing"),Q1035,0)</x:f>
        <x:v>0</x:v>
      </x:c>
    </x:row>
    <x:row r="1036" ht="25" customHeight="1">
      <x:c r="A1036" s="3" t="str">
        <x:v>ACT/PAYROLL-M06-P05/13</x:v>
      </x:c>
      <x:c r="B1036" s="3" t="str">
        <x:v>PAYROLL-M06-P05</x:v>
      </x:c>
      <x:c r="C1036" s="16" t="n">
        <x:v>6</x:v>
      </x:c>
      <x:c r="D1036" s="30" t="n">
        <x:v>46566</x:v>
      </x:c>
      <x:c r="E1036" s="30" t="n">
        <x:v>46539</x:v>
      </x:c>
      <x:c r="F1036" s="30" t="n">
        <x:v>46566</x:v>
      </x:c>
      <x:c r="G1036" s="3" t="str">
        <x:v>GL.PEOPLE.U2</x:v>
      </x:c>
      <x:c r="H1036" s="3" t="str">
        <x:v>ENG</x:v>
      </x:c>
      <x:c r="I1036" s="3" t="str">
        <x:v>PAYROLL</x:v>
      </x:c>
      <x:c r="J1036" s="3" t="str">
        <x:v>MAP.ACTUAL.PAYROLL.U2.ENG.PAYROLL.ENG</x:v>
      </x:c>
      <x:c r="K1036" s="3" t="str">
        <x:v>PPL.U2</x:v>
      </x:c>
      <x:c r="L1036" s="3" t="str">
        <x:v>operating</x:v>
      </x:c>
      <x:c r="M1036" s="3" t="str">
        <x:v>recurring</x:v>
      </x:c>
      <x:c r="N1036" s="3" t="str">
        <x:v>committed</x:v>
      </x:c>
      <x:c r="O1036" s="3" t="str">
        <x:v>fixed</x:v>
      </x:c>
      <x:c r="P1036" s="32" t="n">
        <x:v>30.36</x:v>
      </x:c>
      <x:c r="Q1036" s="32" t="n">
        <x:v>0</x:v>
      </x:c>
      <x:c r="R1036" s="24" t="n">
        <x:f>P1036-Q1036</x:f>
        <x:v>30.36</x:v>
      </x:c>
      <x:c r="S1036" s="18" t="n">
        <x:f>'D03_Accounts'!D97</x:f>
        <x:v>1</x:v>
      </x:c>
      <x:c r="T1036" s="24" t="n">
        <x:f>R1036*S1036</x:f>
        <x:v>30.36</x:v>
      </x:c>
      <x:c r="U1036" s="25" t="str">
        <x:f>'D03_Mappings'!E240</x:f>
        <x:v>people</x:v>
      </x:c>
      <x:c r="V1036" s="24" t="str">
        <x:f>IF(I1036="",IF(U1036="people","PAYROLL","UNMAPPED"),I1036)</x:f>
        <x:v>PAYROLL</x:v>
      </x:c>
      <x:c r="W1036" s="24" t="n">
        <x:f>IF(AND(G1036="GL.CASH",L1036="operating"),Q1036,0)</x:f>
        <x:v>0</x:v>
      </x:c>
      <x:c r="X1036" s="24" t="n">
        <x:f>IF(AND(G1036="GL.CASH",L1036="operating"),P1036,0)</x:f>
        <x:v>0</x:v>
      </x:c>
      <x:c r="Y1036" s="24" t="n">
        <x:f>IF(AND(G1036="GL.CASH",L1036="investing"),Q1036-P1036,0)</x:f>
        <x:v>0</x:v>
      </x:c>
      <x:c r="Z1036" s="24" t="n">
        <x:f>IF(AND(G1036="GL.CASH",L1036="financing"),P1036,0)</x:f>
        <x:v>0</x:v>
      </x:c>
      <x:c r="AA1036" s="24" t="n">
        <x:f>IF(AND(G1036="GL.CASH",L1036="financing"),Q1036,0)</x:f>
        <x:v>0</x:v>
      </x:c>
    </x:row>
    <x:row r="1037" ht="25" customHeight="1">
      <x:c r="A1037" s="3" t="str">
        <x:v>ACT/PAYROLL-M06-P05/14</x:v>
      </x:c>
      <x:c r="B1037" s="3" t="str">
        <x:v>PAYROLL-M06-P05</x:v>
      </x:c>
      <x:c r="C1037" s="16" t="n">
        <x:v>6</x:v>
      </x:c>
      <x:c r="D1037" s="30" t="n">
        <x:v>46566</x:v>
      </x:c>
      <x:c r="E1037" s="30" t="n">
        <x:v>46539</x:v>
      </x:c>
      <x:c r="F1037" s="30" t="n">
        <x:v>46566</x:v>
      </x:c>
      <x:c r="G1037" s="3" t="str">
        <x:v>GL.CASH</x:v>
      </x:c>
      <x:c r="H1037" s="3" t="str">
        <x:v>ENG</x:v>
      </x:c>
      <x:c r="I1037" s="3" t="str">
        <x:v>PAYROLL</x:v>
      </x:c>
      <x:c r="J1037" s="3" t="str">
        <x:v>MAP.ACTUAL.PAYROLL.U2.ENG.PAYROLL.ENG</x:v>
      </x:c>
      <x:c r="K1037" s="3" t="str">
        <x:v>PPL.U2</x:v>
      </x:c>
      <x:c r="L1037" s="3" t="str">
        <x:v>operating</x:v>
      </x:c>
      <x:c r="M1037" s="3" t="str">
        <x:v>not_applicable</x:v>
      </x:c>
      <x:c r="N1037" s="3" t="str">
        <x:v>not_applicable</x:v>
      </x:c>
      <x:c r="O1037" s="3" t="str">
        <x:v>not_applicable</x:v>
      </x:c>
      <x:c r="P1037" s="32" t="n">
        <x:v>0</x:v>
      </x:c>
      <x:c r="Q1037" s="32" t="n">
        <x:v>30.36</x:v>
      </x:c>
      <x:c r="R1037" s="24" t="n">
        <x:f>P1037-Q1037</x:f>
        <x:v>-30.36</x:v>
      </x:c>
      <x:c r="S1037" s="18" t="n">
        <x:f>'D03_Accounts'!D11</x:f>
        <x:v>0</x:v>
      </x:c>
      <x:c r="T1037" s="24" t="n">
        <x:f>R1037*S1037</x:f>
        <x:v>0</x:v>
      </x:c>
      <x:c r="U1037" s="25" t="str">
        <x:f>'D03_Mappings'!E241</x:f>
        <x:v>cash</x:v>
      </x:c>
      <x:c r="V1037" s="24" t="str">
        <x:f>IF(I1037="",IF(U1037="people","PAYROLL","UNMAPPED"),I1037)</x:f>
        <x:v>PAYROLL</x:v>
      </x:c>
      <x:c r="W1037" s="24" t="n">
        <x:f>IF(AND(G1037="GL.CASH",L1037="operating"),Q1037,0)</x:f>
        <x:v>30.36</x:v>
      </x:c>
      <x:c r="X1037" s="24" t="n">
        <x:f>IF(AND(G1037="GL.CASH",L1037="operating"),P1037,0)</x:f>
        <x:v>0</x:v>
      </x:c>
      <x:c r="Y1037" s="24" t="n">
        <x:f>IF(AND(G1037="GL.CASH",L1037="investing"),Q1037-P1037,0)</x:f>
        <x:v>0</x:v>
      </x:c>
      <x:c r="Z1037" s="24" t="n">
        <x:f>IF(AND(G1037="GL.CASH",L1037="financing"),P1037,0)</x:f>
        <x:v>0</x:v>
      </x:c>
      <x:c r="AA1037" s="24" t="n">
        <x:f>IF(AND(G1037="GL.CASH",L1037="financing"),Q1037,0)</x:f>
        <x:v>0</x:v>
      </x:c>
    </x:row>
    <x:row r="1038" ht="25" customHeight="1">
      <x:c r="A1038" s="3" t="str">
        <x:v>ACT/PAYROLL-M06-P05/15</x:v>
      </x:c>
      <x:c r="B1038" s="3" t="str">
        <x:v>PAYROLL-M06-P05</x:v>
      </x:c>
      <x:c r="C1038" s="16" t="n">
        <x:v>6</x:v>
      </x:c>
      <x:c r="D1038" s="30" t="n">
        <x:v>46566</x:v>
      </x:c>
      <x:c r="E1038" s="30" t="n">
        <x:v>46539</x:v>
      </x:c>
      <x:c r="F1038" s="30" t="n">
        <x:v>46566</x:v>
      </x:c>
      <x:c r="G1038" s="3" t="str">
        <x:v>GL.PEOPLE.INSOLV</x:v>
      </x:c>
      <x:c r="H1038" s="3" t="str">
        <x:v>ENG</x:v>
      </x:c>
      <x:c r="I1038" s="3" t="str">
        <x:v>PAYROLL</x:v>
      </x:c>
      <x:c r="J1038" s="3" t="str">
        <x:v>MAP.ACTUAL.PAYROLL.INSOLV.ENG.PAYROLL.ENG</x:v>
      </x:c>
      <x:c r="K1038" s="3" t="str">
        <x:v>PPL.INSOLV</x:v>
      </x:c>
      <x:c r="L1038" s="3" t="str">
        <x:v>operating</x:v>
      </x:c>
      <x:c r="M1038" s="3" t="str">
        <x:v>recurring</x:v>
      </x:c>
      <x:c r="N1038" s="3" t="str">
        <x:v>committed</x:v>
      </x:c>
      <x:c r="O1038" s="3" t="str">
        <x:v>fixed</x:v>
      </x:c>
      <x:c r="P1038" s="32" t="n">
        <x:v>10.35</x:v>
      </x:c>
      <x:c r="Q1038" s="32" t="n">
        <x:v>0</x:v>
      </x:c>
      <x:c r="R1038" s="24" t="n">
        <x:f>P1038-Q1038</x:f>
        <x:v>10.35</x:v>
      </x:c>
      <x:c r="S1038" s="18" t="n">
        <x:f>'D03_Accounts'!D98</x:f>
        <x:v>1</x:v>
      </x:c>
      <x:c r="T1038" s="24" t="n">
        <x:f>R1038*S1038</x:f>
        <x:v>10.35</x:v>
      </x:c>
      <x:c r="U1038" s="25" t="str">
        <x:f>'D03_Mappings'!E180</x:f>
        <x:v>people</x:v>
      </x:c>
      <x:c r="V1038" s="24" t="str">
        <x:f>IF(I1038="",IF(U1038="people","PAYROLL","UNMAPPED"),I1038)</x:f>
        <x:v>PAYROLL</x:v>
      </x:c>
      <x:c r="W1038" s="24" t="n">
        <x:f>IF(AND(G1038="GL.CASH",L1038="operating"),Q1038,0)</x:f>
        <x:v>0</x:v>
      </x:c>
      <x:c r="X1038" s="24" t="n">
        <x:f>IF(AND(G1038="GL.CASH",L1038="operating"),P1038,0)</x:f>
        <x:v>0</x:v>
      </x:c>
      <x:c r="Y1038" s="24" t="n">
        <x:f>IF(AND(G1038="GL.CASH",L1038="investing"),Q1038-P1038,0)</x:f>
        <x:v>0</x:v>
      </x:c>
      <x:c r="Z1038" s="24" t="n">
        <x:f>IF(AND(G1038="GL.CASH",L1038="financing"),P1038,0)</x:f>
        <x:v>0</x:v>
      </x:c>
      <x:c r="AA1038" s="24" t="n">
        <x:f>IF(AND(G1038="GL.CASH",L1038="financing"),Q1038,0)</x:f>
        <x:v>0</x:v>
      </x:c>
    </x:row>
    <x:row r="1039" ht="25" customHeight="1">
      <x:c r="A1039" s="3" t="str">
        <x:v>ACT/PAYROLL-M06-P05/16</x:v>
      </x:c>
      <x:c r="B1039" s="3" t="str">
        <x:v>PAYROLL-M06-P05</x:v>
      </x:c>
      <x:c r="C1039" s="16" t="n">
        <x:v>6</x:v>
      </x:c>
      <x:c r="D1039" s="30" t="n">
        <x:v>46566</x:v>
      </x:c>
      <x:c r="E1039" s="30" t="n">
        <x:v>46539</x:v>
      </x:c>
      <x:c r="F1039" s="30" t="n">
        <x:v>46566</x:v>
      </x:c>
      <x:c r="G1039" s="3" t="str">
        <x:v>GL.CASH</x:v>
      </x:c>
      <x:c r="H1039" s="3" t="str">
        <x:v>ENG</x:v>
      </x:c>
      <x:c r="I1039" s="3" t="str">
        <x:v>PAYROLL</x:v>
      </x:c>
      <x:c r="J1039" s="3" t="str">
        <x:v>MAP.ACTUAL.PAYROLL.INSOLV.ENG.PAYROLL.ENG</x:v>
      </x:c>
      <x:c r="K1039" s="3" t="str">
        <x:v>PPL.INSOLV</x:v>
      </x:c>
      <x:c r="L1039" s="3" t="str">
        <x:v>operating</x:v>
      </x:c>
      <x:c r="M1039" s="3" t="str">
        <x:v>not_applicable</x:v>
      </x:c>
      <x:c r="N1039" s="3" t="str">
        <x:v>not_applicable</x:v>
      </x:c>
      <x:c r="O1039" s="3" t="str">
        <x:v>not_applicable</x:v>
      </x:c>
      <x:c r="P1039" s="32" t="n">
        <x:v>0</x:v>
      </x:c>
      <x:c r="Q1039" s="32" t="n">
        <x:v>10.35</x:v>
      </x:c>
      <x:c r="R1039" s="24" t="n">
        <x:f>P1039-Q1039</x:f>
        <x:v>-10.35</x:v>
      </x:c>
      <x:c r="S1039" s="18" t="n">
        <x:f>'D03_Accounts'!D11</x:f>
        <x:v>0</x:v>
      </x:c>
      <x:c r="T1039" s="24" t="n">
        <x:f>R1039*S1039</x:f>
        <x:v>0</x:v>
      </x:c>
      <x:c r="U1039" s="25" t="str">
        <x:f>'D03_Mappings'!E181</x:f>
        <x:v>cash</x:v>
      </x:c>
      <x:c r="V1039" s="24" t="str">
        <x:f>IF(I1039="",IF(U1039="people","PAYROLL","UNMAPPED"),I1039)</x:f>
        <x:v>PAYROLL</x:v>
      </x:c>
      <x:c r="W1039" s="24" t="n">
        <x:f>IF(AND(G1039="GL.CASH",L1039="operating"),Q1039,0)</x:f>
        <x:v>10.35</x:v>
      </x:c>
      <x:c r="X1039" s="24" t="n">
        <x:f>IF(AND(G1039="GL.CASH",L1039="operating"),P1039,0)</x:f>
        <x:v>0</x:v>
      </x:c>
      <x:c r="Y1039" s="24" t="n">
        <x:f>IF(AND(G1039="GL.CASH",L1039="investing"),Q1039-P1039,0)</x:f>
        <x:v>0</x:v>
      </x:c>
      <x:c r="Z1039" s="24" t="n">
        <x:f>IF(AND(G1039="GL.CASH",L1039="financing"),P1039,0)</x:f>
        <x:v>0</x:v>
      </x:c>
      <x:c r="AA1039" s="24" t="n">
        <x:f>IF(AND(G1039="GL.CASH",L1039="financing"),Q1039,0)</x:f>
        <x:v>0</x:v>
      </x:c>
    </x:row>
    <x:row r="1040" ht="25" customHeight="1">
      <x:c r="A1040" s="3" t="str">
        <x:v>ACT/PAYROLL-M06-P05/17</x:v>
      </x:c>
      <x:c r="B1040" s="3" t="str">
        <x:v>PAYROLL-M06-P05</x:v>
      </x:c>
      <x:c r="C1040" s="16" t="n">
        <x:v>6</x:v>
      </x:c>
      <x:c r="D1040" s="30" t="n">
        <x:v>46566</x:v>
      </x:c>
      <x:c r="E1040" s="30" t="n">
        <x:v>46539</x:v>
      </x:c>
      <x:c r="F1040" s="30" t="n">
        <x:v>46566</x:v>
      </x:c>
      <x:c r="G1040" s="3" t="str">
        <x:v>GL.PEOPLE.BG</x:v>
      </x:c>
      <x:c r="H1040" s="3" t="str">
        <x:v>ENG</x:v>
      </x:c>
      <x:c r="I1040" s="3" t="str">
        <x:v>PAYROLL</x:v>
      </x:c>
      <x:c r="J1040" s="3" t="str">
        <x:v>MAP.ACTUAL.PAYROLL.BG.ENG.PAYROLL.ENG</x:v>
      </x:c>
      <x:c r="K1040" s="3" t="str">
        <x:v>PPL.BG</x:v>
      </x:c>
      <x:c r="L1040" s="3" t="str">
        <x:v>operating</x:v>
      </x:c>
      <x:c r="M1040" s="3" t="str">
        <x:v>recurring</x:v>
      </x:c>
      <x:c r="N1040" s="3" t="str">
        <x:v>committed</x:v>
      </x:c>
      <x:c r="O1040" s="3" t="str">
        <x:v>fixed</x:v>
      </x:c>
      <x:c r="P1040" s="32" t="n">
        <x:v>20.7</x:v>
      </x:c>
      <x:c r="Q1040" s="32" t="n">
        <x:v>0</x:v>
      </x:c>
      <x:c r="R1040" s="24" t="n">
        <x:f>P1040-Q1040</x:f>
        <x:v>20.7</x:v>
      </x:c>
      <x:c r="S1040" s="18" t="n">
        <x:f>'D03_Accounts'!D99</x:f>
        <x:v>1</x:v>
      </x:c>
      <x:c r="T1040" s="24" t="n">
        <x:f>R1040*S1040</x:f>
        <x:v>20.7</x:v>
      </x:c>
      <x:c r="U1040" s="25" t="str">
        <x:f>'D03_Mappings'!E170</x:f>
        <x:v>people</x:v>
      </x:c>
      <x:c r="V1040" s="24" t="str">
        <x:f>IF(I1040="",IF(U1040="people","PAYROLL","UNMAPPED"),I1040)</x:f>
        <x:v>PAYROLL</x:v>
      </x:c>
      <x:c r="W1040" s="24" t="n">
        <x:f>IF(AND(G1040="GL.CASH",L1040="operating"),Q1040,0)</x:f>
        <x:v>0</x:v>
      </x:c>
      <x:c r="X1040" s="24" t="n">
        <x:f>IF(AND(G1040="GL.CASH",L1040="operating"),P1040,0)</x:f>
        <x:v>0</x:v>
      </x:c>
      <x:c r="Y1040" s="24" t="n">
        <x:f>IF(AND(G1040="GL.CASH",L1040="investing"),Q1040-P1040,0)</x:f>
        <x:v>0</x:v>
      </x:c>
      <x:c r="Z1040" s="24" t="n">
        <x:f>IF(AND(G1040="GL.CASH",L1040="financing"),P1040,0)</x:f>
        <x:v>0</x:v>
      </x:c>
      <x:c r="AA1040" s="24" t="n">
        <x:f>IF(AND(G1040="GL.CASH",L1040="financing"),Q1040,0)</x:f>
        <x:v>0</x:v>
      </x:c>
    </x:row>
    <x:row r="1041" ht="25" customHeight="1">
      <x:c r="A1041" s="3" t="str">
        <x:v>ACT/PAYROLL-M06-P05/18</x:v>
      </x:c>
      <x:c r="B1041" s="3" t="str">
        <x:v>PAYROLL-M06-P05</x:v>
      </x:c>
      <x:c r="C1041" s="16" t="n">
        <x:v>6</x:v>
      </x:c>
      <x:c r="D1041" s="30" t="n">
        <x:v>46566</x:v>
      </x:c>
      <x:c r="E1041" s="30" t="n">
        <x:v>46539</x:v>
      </x:c>
      <x:c r="F1041" s="30" t="n">
        <x:v>46566</x:v>
      </x:c>
      <x:c r="G1041" s="3" t="str">
        <x:v>GL.CASH</x:v>
      </x:c>
      <x:c r="H1041" s="3" t="str">
        <x:v>ENG</x:v>
      </x:c>
      <x:c r="I1041" s="3" t="str">
        <x:v>PAYROLL</x:v>
      </x:c>
      <x:c r="J1041" s="3" t="str">
        <x:v>MAP.ACTUAL.PAYROLL.BG.ENG.PAYROLL.ENG</x:v>
      </x:c>
      <x:c r="K1041" s="3" t="str">
        <x:v>PPL.BG</x:v>
      </x:c>
      <x:c r="L1041" s="3" t="str">
        <x:v>operating</x:v>
      </x:c>
      <x:c r="M1041" s="3" t="str">
        <x:v>not_applicable</x:v>
      </x:c>
      <x:c r="N1041" s="3" t="str">
        <x:v>not_applicable</x:v>
      </x:c>
      <x:c r="O1041" s="3" t="str">
        <x:v>not_applicable</x:v>
      </x:c>
      <x:c r="P1041" s="32" t="n">
        <x:v>0</x:v>
      </x:c>
      <x:c r="Q1041" s="32" t="n">
        <x:v>20.7</x:v>
      </x:c>
      <x:c r="R1041" s="24" t="n">
        <x:f>P1041-Q1041</x:f>
        <x:v>-20.7</x:v>
      </x:c>
      <x:c r="S1041" s="18" t="n">
        <x:f>'D03_Accounts'!D11</x:f>
        <x:v>0</x:v>
      </x:c>
      <x:c r="T1041" s="24" t="n">
        <x:f>R1041*S1041</x:f>
        <x:v>0</x:v>
      </x:c>
      <x:c r="U1041" s="25" t="str">
        <x:f>'D03_Mappings'!E171</x:f>
        <x:v>cash</x:v>
      </x:c>
      <x:c r="V1041" s="24" t="str">
        <x:f>IF(I1041="",IF(U1041="people","PAYROLL","UNMAPPED"),I1041)</x:f>
        <x:v>PAYROLL</x:v>
      </x:c>
      <x:c r="W1041" s="24" t="n">
        <x:f>IF(AND(G1041="GL.CASH",L1041="operating"),Q1041,0)</x:f>
        <x:v>20.7</x:v>
      </x:c>
      <x:c r="X1041" s="24" t="n">
        <x:f>IF(AND(G1041="GL.CASH",L1041="operating"),P1041,0)</x:f>
        <x:v>0</x:v>
      </x:c>
      <x:c r="Y1041" s="24" t="n">
        <x:f>IF(AND(G1041="GL.CASH",L1041="investing"),Q1041-P1041,0)</x:f>
        <x:v>0</x:v>
      </x:c>
      <x:c r="Z1041" s="24" t="n">
        <x:f>IF(AND(G1041="GL.CASH",L1041="financing"),P1041,0)</x:f>
        <x:v>0</x:v>
      </x:c>
      <x:c r="AA1041" s="24" t="n">
        <x:f>IF(AND(G1041="GL.CASH",L1041="financing"),Q1041,0)</x:f>
        <x:v>0</x:v>
      </x:c>
    </x:row>
    <x:row r="1042" ht="25" customHeight="1">
      <x:c r="A1042" s="3" t="str">
        <x:v>ACT/PAYROLL-M06-P06/1</x:v>
      </x:c>
      <x:c r="B1042" s="3" t="str">
        <x:v>PAYROLL-M06-P06</x:v>
      </x:c>
      <x:c r="C1042" s="16" t="n">
        <x:v>6</x:v>
      </x:c>
      <x:c r="D1042" s="30" t="n">
        <x:v>46566</x:v>
      </x:c>
      <x:c r="E1042" s="30" t="n">
        <x:v>46539</x:v>
      </x:c>
      <x:c r="F1042" s="30" t="n">
        <x:v>46566</x:v>
      </x:c>
      <x:c r="G1042" s="3" t="str">
        <x:v>GL.PEOPLE.SALARY</x:v>
      </x:c>
      <x:c r="H1042" s="3" t="str">
        <x:v>COMP</x:v>
      </x:c>
      <x:c r="I1042" s="3" t="str">
        <x:v>PAYROLL</x:v>
      </x:c>
      <x:c r="J1042" s="3" t="str">
        <x:v>MAP.ACTUAL.PAYROLL.SALARY.COMP.PAYROLL.COMP</x:v>
      </x:c>
      <x:c r="K1042" s="3" t="str">
        <x:v>PPL.SALARY</x:v>
      </x:c>
      <x:c r="L1042" s="3" t="str">
        <x:v>operating</x:v>
      </x:c>
      <x:c r="M1042" s="3" t="str">
        <x:v>recurring</x:v>
      </x:c>
      <x:c r="N1042" s="3" t="str">
        <x:v>committed</x:v>
      </x:c>
      <x:c r="O1042" s="3" t="str">
        <x:v>fixed</x:v>
      </x:c>
      <x:c r="P1042" s="32" t="n">
        <x:v>7762.5</x:v>
      </x:c>
      <x:c r="Q1042" s="32" t="n">
        <x:v>0</x:v>
      </x:c>
      <x:c r="R1042" s="24" t="n">
        <x:f>P1042-Q1042</x:f>
        <x:v>7762.5</x:v>
      </x:c>
      <x:c r="S1042" s="18" t="n">
        <x:f>'D03_Accounts'!D91</x:f>
        <x:v>1</x:v>
      </x:c>
      <x:c r="T1042" s="24" t="n">
        <x:f>R1042*S1042</x:f>
        <x:v>7762.5</x:v>
      </x:c>
      <x:c r="U1042" s="25" t="str">
        <x:f>'D03_Mappings'!E218</x:f>
        <x:v>people</x:v>
      </x:c>
      <x:c r="V1042" s="24" t="str">
        <x:f>IF(I1042="",IF(U1042="people","PAYROLL","UNMAPPED"),I1042)</x:f>
        <x:v>PAYROLL</x:v>
      </x:c>
      <x:c r="W1042" s="24" t="n">
        <x:f>IF(AND(G1042="GL.CASH",L1042="operating"),Q1042,0)</x:f>
        <x:v>0</x:v>
      </x:c>
      <x:c r="X1042" s="24" t="n">
        <x:f>IF(AND(G1042="GL.CASH",L1042="operating"),P1042,0)</x:f>
        <x:v>0</x:v>
      </x:c>
      <x:c r="Y1042" s="24" t="n">
        <x:f>IF(AND(G1042="GL.CASH",L1042="investing"),Q1042-P1042,0)</x:f>
        <x:v>0</x:v>
      </x:c>
      <x:c r="Z1042" s="24" t="n">
        <x:f>IF(AND(G1042="GL.CASH",L1042="financing"),P1042,0)</x:f>
        <x:v>0</x:v>
      </x:c>
      <x:c r="AA1042" s="24" t="n">
        <x:f>IF(AND(G1042="GL.CASH",L1042="financing"),Q1042,0)</x:f>
        <x:v>0</x:v>
      </x:c>
    </x:row>
    <x:row r="1043" ht="25" customHeight="1">
      <x:c r="A1043" s="3" t="str">
        <x:v>ACT/PAYROLL-M06-P06/2</x:v>
      </x:c>
      <x:c r="B1043" s="3" t="str">
        <x:v>PAYROLL-M06-P06</x:v>
      </x:c>
      <x:c r="C1043" s="16" t="n">
        <x:v>6</x:v>
      </x:c>
      <x:c r="D1043" s="30" t="n">
        <x:v>46566</x:v>
      </x:c>
      <x:c r="E1043" s="30" t="n">
        <x:v>46539</x:v>
      </x:c>
      <x:c r="F1043" s="30" t="n">
        <x:v>46566</x:v>
      </x:c>
      <x:c r="G1043" s="3" t="str">
        <x:v>GL.CASH</x:v>
      </x:c>
      <x:c r="H1043" s="3" t="str">
        <x:v>COMP</x:v>
      </x:c>
      <x:c r="I1043" s="3" t="str">
        <x:v>PAYROLL</x:v>
      </x:c>
      <x:c r="J1043" s="3" t="str">
        <x:v>MAP.ACTUAL.PAYROLL.SALARY.COMP.PAYROLL.COMP</x:v>
      </x:c>
      <x:c r="K1043" s="3" t="str">
        <x:v>PPL.SALARY</x:v>
      </x:c>
      <x:c r="L1043" s="3" t="str">
        <x:v>operating</x:v>
      </x:c>
      <x:c r="M1043" s="3" t="str">
        <x:v>not_applicable</x:v>
      </x:c>
      <x:c r="N1043" s="3" t="str">
        <x:v>not_applicable</x:v>
      </x:c>
      <x:c r="O1043" s="3" t="str">
        <x:v>not_applicable</x:v>
      </x:c>
      <x:c r="P1043" s="32" t="n">
        <x:v>0</x:v>
      </x:c>
      <x:c r="Q1043" s="32" t="n">
        <x:v>7762.5</x:v>
      </x:c>
      <x:c r="R1043" s="24" t="n">
        <x:f>P1043-Q1043</x:f>
        <x:v>-7762.5</x:v>
      </x:c>
      <x:c r="S1043" s="18" t="n">
        <x:f>'D03_Accounts'!D11</x:f>
        <x:v>0</x:v>
      </x:c>
      <x:c r="T1043" s="24" t="n">
        <x:f>R1043*S1043</x:f>
        <x:v>0</x:v>
      </x:c>
      <x:c r="U1043" s="25" t="str">
        <x:f>'D03_Mappings'!E219</x:f>
        <x:v>cash</x:v>
      </x:c>
      <x:c r="V1043" s="24" t="str">
        <x:f>IF(I1043="",IF(U1043="people","PAYROLL","UNMAPPED"),I1043)</x:f>
        <x:v>PAYROLL</x:v>
      </x:c>
      <x:c r="W1043" s="24" t="n">
        <x:f>IF(AND(G1043="GL.CASH",L1043="operating"),Q1043,0)</x:f>
        <x:v>7762.5</x:v>
      </x:c>
      <x:c r="X1043" s="24" t="n">
        <x:f>IF(AND(G1043="GL.CASH",L1043="operating"),P1043,0)</x:f>
        <x:v>0</x:v>
      </x:c>
      <x:c r="Y1043" s="24" t="n">
        <x:f>IF(AND(G1043="GL.CASH",L1043="investing"),Q1043-P1043,0)</x:f>
        <x:v>0</x:v>
      </x:c>
      <x:c r="Z1043" s="24" t="n">
        <x:f>IF(AND(G1043="GL.CASH",L1043="financing"),P1043,0)</x:f>
        <x:v>0</x:v>
      </x:c>
      <x:c r="AA1043" s="24" t="n">
        <x:f>IF(AND(G1043="GL.CASH",L1043="financing"),Q1043,0)</x:f>
        <x:v>0</x:v>
      </x:c>
    </x:row>
    <x:row r="1044" ht="25" customHeight="1">
      <x:c r="A1044" s="3" t="str">
        <x:v>ACT/PAYROLL-M06-P06/3</x:v>
      </x:c>
      <x:c r="B1044" s="3" t="str">
        <x:v>PAYROLL-M06-P06</x:v>
      </x:c>
      <x:c r="C1044" s="16" t="n">
        <x:v>6</x:v>
      </x:c>
      <x:c r="D1044" s="30" t="n">
        <x:v>46566</x:v>
      </x:c>
      <x:c r="E1044" s="30" t="n">
        <x:v>46539</x:v>
      </x:c>
      <x:c r="F1044" s="30" t="n">
        <x:v>46566</x:v>
      </x:c>
      <x:c r="G1044" s="3" t="str">
        <x:v>GL.PEOPLE.RV</x:v>
      </x:c>
      <x:c r="H1044" s="3" t="str">
        <x:v>COMP</x:v>
      </x:c>
      <x:c r="I1044" s="3" t="str">
        <x:v>PAYROLL</x:v>
      </x:c>
      <x:c r="J1044" s="3" t="str">
        <x:v>MAP.ACTUAL.PAYROLL.RV.COMP.PAYROLL.COMP</x:v>
      </x:c>
      <x:c r="K1044" s="3" t="str">
        <x:v>PPL.RV</x:v>
      </x:c>
      <x:c r="L1044" s="3" t="str">
        <x:v>operating</x:v>
      </x:c>
      <x:c r="M1044" s="3" t="str">
        <x:v>recurring</x:v>
      </x:c>
      <x:c r="N1044" s="3" t="str">
        <x:v>committed</x:v>
      </x:c>
      <x:c r="O1044" s="3" t="str">
        <x:v>fixed</x:v>
      </x:c>
      <x:c r="P1044" s="32" t="n">
        <x:v>721.91</x:v>
      </x:c>
      <x:c r="Q1044" s="32" t="n">
        <x:v>0</x:v>
      </x:c>
      <x:c r="R1044" s="24" t="n">
        <x:f>P1044-Q1044</x:f>
        <x:v>721.91</x:v>
      </x:c>
      <x:c r="S1044" s="18" t="n">
        <x:f>'D03_Accounts'!D92</x:f>
        <x:v>1</x:v>
      </x:c>
      <x:c r="T1044" s="24" t="n">
        <x:f>R1044*S1044</x:f>
        <x:v>721.91</x:v>
      </x:c>
      <x:c r="U1044" s="25" t="str">
        <x:f>'D03_Mappings'!E208</x:f>
        <x:v>people</x:v>
      </x:c>
      <x:c r="V1044" s="24" t="str">
        <x:f>IF(I1044="",IF(U1044="people","PAYROLL","UNMAPPED"),I1044)</x:f>
        <x:v>PAYROLL</x:v>
      </x:c>
      <x:c r="W1044" s="24" t="n">
        <x:f>IF(AND(G1044="GL.CASH",L1044="operating"),Q1044,0)</x:f>
        <x:v>0</x:v>
      </x:c>
      <x:c r="X1044" s="24" t="n">
        <x:f>IF(AND(G1044="GL.CASH",L1044="operating"),P1044,0)</x:f>
        <x:v>0</x:v>
      </x:c>
      <x:c r="Y1044" s="24" t="n">
        <x:f>IF(AND(G1044="GL.CASH",L1044="investing"),Q1044-P1044,0)</x:f>
        <x:v>0</x:v>
      </x:c>
      <x:c r="Z1044" s="24" t="n">
        <x:f>IF(AND(G1044="GL.CASH",L1044="financing"),P1044,0)</x:f>
        <x:v>0</x:v>
      </x:c>
      <x:c r="AA1044" s="24" t="n">
        <x:f>IF(AND(G1044="GL.CASH",L1044="financing"),Q1044,0)</x:f>
        <x:v>0</x:v>
      </x:c>
    </x:row>
    <x:row r="1045" ht="25" customHeight="1">
      <x:c r="A1045" s="3" t="str">
        <x:v>ACT/PAYROLL-M06-P06/4</x:v>
      </x:c>
      <x:c r="B1045" s="3" t="str">
        <x:v>PAYROLL-M06-P06</x:v>
      </x:c>
      <x:c r="C1045" s="16" t="n">
        <x:v>6</x:v>
      </x:c>
      <x:c r="D1045" s="30" t="n">
        <x:v>46566</x:v>
      </x:c>
      <x:c r="E1045" s="30" t="n">
        <x:v>46539</x:v>
      </x:c>
      <x:c r="F1045" s="30" t="n">
        <x:v>46566</x:v>
      </x:c>
      <x:c r="G1045" s="3" t="str">
        <x:v>GL.CASH</x:v>
      </x:c>
      <x:c r="H1045" s="3" t="str">
        <x:v>COMP</x:v>
      </x:c>
      <x:c r="I1045" s="3" t="str">
        <x:v>PAYROLL</x:v>
      </x:c>
      <x:c r="J1045" s="3" t="str">
        <x:v>MAP.ACTUAL.PAYROLL.RV.COMP.PAYROLL.COMP</x:v>
      </x:c>
      <x:c r="K1045" s="3" t="str">
        <x:v>PPL.RV</x:v>
      </x:c>
      <x:c r="L1045" s="3" t="str">
        <x:v>operating</x:v>
      </x:c>
      <x:c r="M1045" s="3" t="str">
        <x:v>not_applicable</x:v>
      </x:c>
      <x:c r="N1045" s="3" t="str">
        <x:v>not_applicable</x:v>
      </x:c>
      <x:c r="O1045" s="3" t="str">
        <x:v>not_applicable</x:v>
      </x:c>
      <x:c r="P1045" s="32" t="n">
        <x:v>0</x:v>
      </x:c>
      <x:c r="Q1045" s="32" t="n">
        <x:v>721.91</x:v>
      </x:c>
      <x:c r="R1045" s="24" t="n">
        <x:f>P1045-Q1045</x:f>
        <x:v>-721.91</x:v>
      </x:c>
      <x:c r="S1045" s="18" t="n">
        <x:f>'D03_Accounts'!D11</x:f>
        <x:v>0</x:v>
      </x:c>
      <x:c r="T1045" s="24" t="n">
        <x:f>R1045*S1045</x:f>
        <x:v>0</x:v>
      </x:c>
      <x:c r="U1045" s="25" t="str">
        <x:f>'D03_Mappings'!E209</x:f>
        <x:v>cash</x:v>
      </x:c>
      <x:c r="V1045" s="24" t="str">
        <x:f>IF(I1045="",IF(U1045="people","PAYROLL","UNMAPPED"),I1045)</x:f>
        <x:v>PAYROLL</x:v>
      </x:c>
      <x:c r="W1045" s="24" t="n">
        <x:f>IF(AND(G1045="GL.CASH",L1045="operating"),Q1045,0)</x:f>
        <x:v>721.91</x:v>
      </x:c>
      <x:c r="X1045" s="24" t="n">
        <x:f>IF(AND(G1045="GL.CASH",L1045="operating"),P1045,0)</x:f>
        <x:v>0</x:v>
      </x:c>
      <x:c r="Y1045" s="24" t="n">
        <x:f>IF(AND(G1045="GL.CASH",L1045="investing"),Q1045-P1045,0)</x:f>
        <x:v>0</x:v>
      </x:c>
      <x:c r="Z1045" s="24" t="n">
        <x:f>IF(AND(G1045="GL.CASH",L1045="financing"),P1045,0)</x:f>
        <x:v>0</x:v>
      </x:c>
      <x:c r="AA1045" s="24" t="n">
        <x:f>IF(AND(G1045="GL.CASH",L1045="financing"),Q1045,0)</x:f>
        <x:v>0</x:v>
      </x:c>
    </x:row>
    <x:row r="1046" ht="25" customHeight="1">
      <x:c r="A1046" s="3" t="str">
        <x:v>ACT/PAYROLL-M06-P06/5</x:v>
      </x:c>
      <x:c r="B1046" s="3" t="str">
        <x:v>PAYROLL-M06-P06</x:v>
      </x:c>
      <x:c r="C1046" s="16" t="n">
        <x:v>6</x:v>
      </x:c>
      <x:c r="D1046" s="30" t="n">
        <x:v>46566</x:v>
      </x:c>
      <x:c r="E1046" s="30" t="n">
        <x:v>46539</x:v>
      </x:c>
      <x:c r="F1046" s="30" t="n">
        <x:v>46566</x:v>
      </x:c>
      <x:c r="G1046" s="3" t="str">
        <x:v>GL.PEOPLE.AV</x:v>
      </x:c>
      <x:c r="H1046" s="3" t="str">
        <x:v>COMP</x:v>
      </x:c>
      <x:c r="I1046" s="3" t="str">
        <x:v>PAYROLL</x:v>
      </x:c>
      <x:c r="J1046" s="3" t="str">
        <x:v>MAP.ACTUAL.PAYROLL.AV.COMP.PAYROLL.COMP</x:v>
      </x:c>
      <x:c r="K1046" s="3" t="str">
        <x:v>PPL.AV</x:v>
      </x:c>
      <x:c r="L1046" s="3" t="str">
        <x:v>operating</x:v>
      </x:c>
      <x:c r="M1046" s="3" t="str">
        <x:v>recurring</x:v>
      </x:c>
      <x:c r="N1046" s="3" t="str">
        <x:v>committed</x:v>
      </x:c>
      <x:c r="O1046" s="3" t="str">
        <x:v>fixed</x:v>
      </x:c>
      <x:c r="P1046" s="32" t="n">
        <x:v>100.91</x:v>
      </x:c>
      <x:c r="Q1046" s="32" t="n">
        <x:v>0</x:v>
      </x:c>
      <x:c r="R1046" s="24" t="n">
        <x:f>P1046-Q1046</x:f>
        <x:v>100.91</x:v>
      </x:c>
      <x:c r="S1046" s="18" t="n">
        <x:f>'D03_Accounts'!D93</x:f>
        <x:v>1</x:v>
      </x:c>
      <x:c r="T1046" s="24" t="n">
        <x:f>R1046*S1046</x:f>
        <x:v>100.91</x:v>
      </x:c>
      <x:c r="U1046" s="25" t="str">
        <x:f>'D03_Mappings'!E158</x:f>
        <x:v>people</x:v>
      </x:c>
      <x:c r="V1046" s="24" t="str">
        <x:f>IF(I1046="",IF(U1046="people","PAYROLL","UNMAPPED"),I1046)</x:f>
        <x:v>PAYROLL</x:v>
      </x:c>
      <x:c r="W1046" s="24" t="n">
        <x:f>IF(AND(G1046="GL.CASH",L1046="operating"),Q1046,0)</x:f>
        <x:v>0</x:v>
      </x:c>
      <x:c r="X1046" s="24" t="n">
        <x:f>IF(AND(G1046="GL.CASH",L1046="operating"),P1046,0)</x:f>
        <x:v>0</x:v>
      </x:c>
      <x:c r="Y1046" s="24" t="n">
        <x:f>IF(AND(G1046="GL.CASH",L1046="investing"),Q1046-P1046,0)</x:f>
        <x:v>0</x:v>
      </x:c>
      <x:c r="Z1046" s="24" t="n">
        <x:f>IF(AND(G1046="GL.CASH",L1046="financing"),P1046,0)</x:f>
        <x:v>0</x:v>
      </x:c>
      <x:c r="AA1046" s="24" t="n">
        <x:f>IF(AND(G1046="GL.CASH",L1046="financing"),Q1046,0)</x:f>
        <x:v>0</x:v>
      </x:c>
    </x:row>
    <x:row r="1047" ht="25" customHeight="1">
      <x:c r="A1047" s="3" t="str">
        <x:v>ACT/PAYROLL-M06-P06/6</x:v>
      </x:c>
      <x:c r="B1047" s="3" t="str">
        <x:v>PAYROLL-M06-P06</x:v>
      </x:c>
      <x:c r="C1047" s="16" t="n">
        <x:v>6</x:v>
      </x:c>
      <x:c r="D1047" s="30" t="n">
        <x:v>46566</x:v>
      </x:c>
      <x:c r="E1047" s="30" t="n">
        <x:v>46539</x:v>
      </x:c>
      <x:c r="F1047" s="30" t="n">
        <x:v>46566</x:v>
      </x:c>
      <x:c r="G1047" s="3" t="str">
        <x:v>GL.CASH</x:v>
      </x:c>
      <x:c r="H1047" s="3" t="str">
        <x:v>COMP</x:v>
      </x:c>
      <x:c r="I1047" s="3" t="str">
        <x:v>PAYROLL</x:v>
      </x:c>
      <x:c r="J1047" s="3" t="str">
        <x:v>MAP.ACTUAL.PAYROLL.AV.COMP.PAYROLL.COMP</x:v>
      </x:c>
      <x:c r="K1047" s="3" t="str">
        <x:v>PPL.AV</x:v>
      </x:c>
      <x:c r="L1047" s="3" t="str">
        <x:v>operating</x:v>
      </x:c>
      <x:c r="M1047" s="3" t="str">
        <x:v>not_applicable</x:v>
      </x:c>
      <x:c r="N1047" s="3" t="str">
        <x:v>not_applicable</x:v>
      </x:c>
      <x:c r="O1047" s="3" t="str">
        <x:v>not_applicable</x:v>
      </x:c>
      <x:c r="P1047" s="32" t="n">
        <x:v>0</x:v>
      </x:c>
      <x:c r="Q1047" s="32" t="n">
        <x:v>100.91</x:v>
      </x:c>
      <x:c r="R1047" s="24" t="n">
        <x:f>P1047-Q1047</x:f>
        <x:v>-100.91</x:v>
      </x:c>
      <x:c r="S1047" s="18" t="n">
        <x:f>'D03_Accounts'!D11</x:f>
        <x:v>0</x:v>
      </x:c>
      <x:c r="T1047" s="24" t="n">
        <x:f>R1047*S1047</x:f>
        <x:v>0</x:v>
      </x:c>
      <x:c r="U1047" s="25" t="str">
        <x:f>'D03_Mappings'!E159</x:f>
        <x:v>cash</x:v>
      </x:c>
      <x:c r="V1047" s="24" t="str">
        <x:f>IF(I1047="",IF(U1047="people","PAYROLL","UNMAPPED"),I1047)</x:f>
        <x:v>PAYROLL</x:v>
      </x:c>
      <x:c r="W1047" s="24" t="n">
        <x:f>IF(AND(G1047="GL.CASH",L1047="operating"),Q1047,0)</x:f>
        <x:v>100.91</x:v>
      </x:c>
      <x:c r="X1047" s="24" t="n">
        <x:f>IF(AND(G1047="GL.CASH",L1047="operating"),P1047,0)</x:f>
        <x:v>0</x:v>
      </x:c>
      <x:c r="Y1047" s="24" t="n">
        <x:f>IF(AND(G1047="GL.CASH",L1047="investing"),Q1047-P1047,0)</x:f>
        <x:v>0</x:v>
      </x:c>
      <x:c r="Z1047" s="24" t="n">
        <x:f>IF(AND(G1047="GL.CASH",L1047="financing"),P1047,0)</x:f>
        <x:v>0</x:v>
      </x:c>
      <x:c r="AA1047" s="24" t="n">
        <x:f>IF(AND(G1047="GL.CASH",L1047="financing"),Q1047,0)</x:f>
        <x:v>0</x:v>
      </x:c>
    </x:row>
    <x:row r="1048" ht="25" customHeight="1">
      <x:c r="A1048" s="3" t="str">
        <x:v>ACT/PAYROLL-M06-P06/7</x:v>
      </x:c>
      <x:c r="B1048" s="3" t="str">
        <x:v>PAYROLL-M06-P06</x:v>
      </x:c>
      <x:c r="C1048" s="16" t="n">
        <x:v>6</x:v>
      </x:c>
      <x:c r="D1048" s="30" t="n">
        <x:v>46566</x:v>
      </x:c>
      <x:c r="E1048" s="30" t="n">
        <x:v>46539</x:v>
      </x:c>
      <x:c r="F1048" s="30" t="n">
        <x:v>46566</x:v>
      </x:c>
      <x:c r="G1048" s="3" t="str">
        <x:v>GL.PEOPLE.KV</x:v>
      </x:c>
      <x:c r="H1048" s="3" t="str">
        <x:v>COMP</x:v>
      </x:c>
      <x:c r="I1048" s="3" t="str">
        <x:v>PAYROLL</x:v>
      </x:c>
      <x:c r="J1048" s="3" t="str">
        <x:v>MAP.ACTUAL.PAYROLL.KV.COMP.PAYROLL.COMP</x:v>
      </x:c>
      <x:c r="K1048" s="3" t="str">
        <x:v>PPL.KV</x:v>
      </x:c>
      <x:c r="L1048" s="3" t="str">
        <x:v>operating</x:v>
      </x:c>
      <x:c r="M1048" s="3" t="str">
        <x:v>recurring</x:v>
      </x:c>
      <x:c r="N1048" s="3" t="str">
        <x:v>committed</x:v>
      </x:c>
      <x:c r="O1048" s="3" t="str">
        <x:v>fixed</x:v>
      </x:c>
      <x:c r="P1048" s="32" t="n">
        <x:v>564.19</x:v>
      </x:c>
      <x:c r="Q1048" s="32" t="n">
        <x:v>0</x:v>
      </x:c>
      <x:c r="R1048" s="24" t="n">
        <x:f>P1048-Q1048</x:f>
        <x:v>564.19</x:v>
      </x:c>
      <x:c r="S1048" s="18" t="n">
        <x:f>'D03_Accounts'!D94</x:f>
        <x:v>1</x:v>
      </x:c>
      <x:c r="T1048" s="24" t="n">
        <x:f>R1048*S1048</x:f>
        <x:v>564.19</x:v>
      </x:c>
      <x:c r="U1048" s="25" t="str">
        <x:f>'D03_Mappings'!E188</x:f>
        <x:v>people</x:v>
      </x:c>
      <x:c r="V1048" s="24" t="str">
        <x:f>IF(I1048="",IF(U1048="people","PAYROLL","UNMAPPED"),I1048)</x:f>
        <x:v>PAYROLL</x:v>
      </x:c>
      <x:c r="W1048" s="24" t="n">
        <x:f>IF(AND(G1048="GL.CASH",L1048="operating"),Q1048,0)</x:f>
        <x:v>0</x:v>
      </x:c>
      <x:c r="X1048" s="24" t="n">
        <x:f>IF(AND(G1048="GL.CASH",L1048="operating"),P1048,0)</x:f>
        <x:v>0</x:v>
      </x:c>
      <x:c r="Y1048" s="24" t="n">
        <x:f>IF(AND(G1048="GL.CASH",L1048="investing"),Q1048-P1048,0)</x:f>
        <x:v>0</x:v>
      </x:c>
      <x:c r="Z1048" s="24" t="n">
        <x:f>IF(AND(G1048="GL.CASH",L1048="financing"),P1048,0)</x:f>
        <x:v>0</x:v>
      </x:c>
      <x:c r="AA1048" s="24" t="n">
        <x:f>IF(AND(G1048="GL.CASH",L1048="financing"),Q1048,0)</x:f>
        <x:v>0</x:v>
      </x:c>
    </x:row>
    <x:row r="1049" ht="25" customHeight="1">
      <x:c r="A1049" s="3" t="str">
        <x:v>ACT/PAYROLL-M06-P06/8</x:v>
      </x:c>
      <x:c r="B1049" s="3" t="str">
        <x:v>PAYROLL-M06-P06</x:v>
      </x:c>
      <x:c r="C1049" s="16" t="n">
        <x:v>6</x:v>
      </x:c>
      <x:c r="D1049" s="30" t="n">
        <x:v>46566</x:v>
      </x:c>
      <x:c r="E1049" s="30" t="n">
        <x:v>46539</x:v>
      </x:c>
      <x:c r="F1049" s="30" t="n">
        <x:v>46566</x:v>
      </x:c>
      <x:c r="G1049" s="3" t="str">
        <x:v>GL.CASH</x:v>
      </x:c>
      <x:c r="H1049" s="3" t="str">
        <x:v>COMP</x:v>
      </x:c>
      <x:c r="I1049" s="3" t="str">
        <x:v>PAYROLL</x:v>
      </x:c>
      <x:c r="J1049" s="3" t="str">
        <x:v>MAP.ACTUAL.PAYROLL.KV.COMP.PAYROLL.COMP</x:v>
      </x:c>
      <x:c r="K1049" s="3" t="str">
        <x:v>PPL.KV</x:v>
      </x:c>
      <x:c r="L1049" s="3" t="str">
        <x:v>operating</x:v>
      </x:c>
      <x:c r="M1049" s="3" t="str">
        <x:v>not_applicable</x:v>
      </x:c>
      <x:c r="N1049" s="3" t="str">
        <x:v>not_applicable</x:v>
      </x:c>
      <x:c r="O1049" s="3" t="str">
        <x:v>not_applicable</x:v>
      </x:c>
      <x:c r="P1049" s="32" t="n">
        <x:v>0</x:v>
      </x:c>
      <x:c r="Q1049" s="32" t="n">
        <x:v>564.19</x:v>
      </x:c>
      <x:c r="R1049" s="24" t="n">
        <x:f>P1049-Q1049</x:f>
        <x:v>-564.19</x:v>
      </x:c>
      <x:c r="S1049" s="18" t="n">
        <x:f>'D03_Accounts'!D11</x:f>
        <x:v>0</x:v>
      </x:c>
      <x:c r="T1049" s="24" t="n">
        <x:f>R1049*S1049</x:f>
        <x:v>0</x:v>
      </x:c>
      <x:c r="U1049" s="25" t="str">
        <x:f>'D03_Mappings'!E189</x:f>
        <x:v>cash</x:v>
      </x:c>
      <x:c r="V1049" s="24" t="str">
        <x:f>IF(I1049="",IF(U1049="people","PAYROLL","UNMAPPED"),I1049)</x:f>
        <x:v>PAYROLL</x:v>
      </x:c>
      <x:c r="W1049" s="24" t="n">
        <x:f>IF(AND(G1049="GL.CASH",L1049="operating"),Q1049,0)</x:f>
        <x:v>564.19</x:v>
      </x:c>
      <x:c r="X1049" s="24" t="n">
        <x:f>IF(AND(G1049="GL.CASH",L1049="operating"),P1049,0)</x:f>
        <x:v>0</x:v>
      </x:c>
      <x:c r="Y1049" s="24" t="n">
        <x:f>IF(AND(G1049="GL.CASH",L1049="investing"),Q1049-P1049,0)</x:f>
        <x:v>0</x:v>
      </x:c>
      <x:c r="Z1049" s="24" t="n">
        <x:f>IF(AND(G1049="GL.CASH",L1049="financing"),P1049,0)</x:f>
        <x:v>0</x:v>
      </x:c>
      <x:c r="AA1049" s="24" t="n">
        <x:f>IF(AND(G1049="GL.CASH",L1049="financing"),Q1049,0)</x:f>
        <x:v>0</x:v>
      </x:c>
    </x:row>
    <x:row r="1050" ht="25" customHeight="1">
      <x:c r="A1050" s="3" t="str">
        <x:v>ACT/PAYROLL-M06-P06/9</x:v>
      </x:c>
      <x:c r="B1050" s="3" t="str">
        <x:v>PAYROLL-M06-P06</x:v>
      </x:c>
      <x:c r="C1050" s="16" t="n">
        <x:v>6</x:v>
      </x:c>
      <x:c r="D1050" s="30" t="n">
        <x:v>46566</x:v>
      </x:c>
      <x:c r="E1050" s="30" t="n">
        <x:v>46539</x:v>
      </x:c>
      <x:c r="F1050" s="30" t="n">
        <x:v>46566</x:v>
      </x:c>
      <x:c r="G1050" s="3" t="str">
        <x:v>GL.PEOPLE.PV</x:v>
      </x:c>
      <x:c r="H1050" s="3" t="str">
        <x:v>COMP</x:v>
      </x:c>
      <x:c r="I1050" s="3" t="str">
        <x:v>PAYROLL</x:v>
      </x:c>
      <x:c r="J1050" s="3" t="str">
        <x:v>MAP.ACTUAL.PAYROLL.PV.COMP.PAYROLL.COMP</x:v>
      </x:c>
      <x:c r="K1050" s="3" t="str">
        <x:v>PPL.PV</x:v>
      </x:c>
      <x:c r="L1050" s="3" t="str">
        <x:v>operating</x:v>
      </x:c>
      <x:c r="M1050" s="3" t="str">
        <x:v>recurring</x:v>
      </x:c>
      <x:c r="N1050" s="3" t="str">
        <x:v>committed</x:v>
      </x:c>
      <x:c r="O1050" s="3" t="str">
        <x:v>fixed</x:v>
      </x:c>
      <x:c r="P1050" s="32" t="n">
        <x:v>114.75</x:v>
      </x:c>
      <x:c r="Q1050" s="32" t="n">
        <x:v>0</x:v>
      </x:c>
      <x:c r="R1050" s="24" t="n">
        <x:f>P1050-Q1050</x:f>
        <x:v>114.75</x:v>
      </x:c>
      <x:c r="S1050" s="18" t="n">
        <x:f>'D03_Accounts'!D95</x:f>
        <x:v>1</x:v>
      </x:c>
      <x:c r="T1050" s="24" t="n">
        <x:f>R1050*S1050</x:f>
        <x:v>114.75</x:v>
      </x:c>
      <x:c r="U1050" s="25" t="str">
        <x:f>'D03_Mappings'!E198</x:f>
        <x:v>people</x:v>
      </x:c>
      <x:c r="V1050" s="24" t="str">
        <x:f>IF(I1050="",IF(U1050="people","PAYROLL","UNMAPPED"),I1050)</x:f>
        <x:v>PAYROLL</x:v>
      </x:c>
      <x:c r="W1050" s="24" t="n">
        <x:f>IF(AND(G1050="GL.CASH",L1050="operating"),Q1050,0)</x:f>
        <x:v>0</x:v>
      </x:c>
      <x:c r="X1050" s="24" t="n">
        <x:f>IF(AND(G1050="GL.CASH",L1050="operating"),P1050,0)</x:f>
        <x:v>0</x:v>
      </x:c>
      <x:c r="Y1050" s="24" t="n">
        <x:f>IF(AND(G1050="GL.CASH",L1050="investing"),Q1050-P1050,0)</x:f>
        <x:v>0</x:v>
      </x:c>
      <x:c r="Z1050" s="24" t="n">
        <x:f>IF(AND(G1050="GL.CASH",L1050="financing"),P1050,0)</x:f>
        <x:v>0</x:v>
      </x:c>
      <x:c r="AA1050" s="24" t="n">
        <x:f>IF(AND(G1050="GL.CASH",L1050="financing"),Q1050,0)</x:f>
        <x:v>0</x:v>
      </x:c>
    </x:row>
    <x:row r="1051" ht="25" customHeight="1">
      <x:c r="A1051" s="3" t="str">
        <x:v>ACT/PAYROLL-M06-P06/10</x:v>
      </x:c>
      <x:c r="B1051" s="3" t="str">
        <x:v>PAYROLL-M06-P06</x:v>
      </x:c>
      <x:c r="C1051" s="16" t="n">
        <x:v>6</x:v>
      </x:c>
      <x:c r="D1051" s="30" t="n">
        <x:v>46566</x:v>
      </x:c>
      <x:c r="E1051" s="30" t="n">
        <x:v>46539</x:v>
      </x:c>
      <x:c r="F1051" s="30" t="n">
        <x:v>46566</x:v>
      </x:c>
      <x:c r="G1051" s="3" t="str">
        <x:v>GL.CASH</x:v>
      </x:c>
      <x:c r="H1051" s="3" t="str">
        <x:v>COMP</x:v>
      </x:c>
      <x:c r="I1051" s="3" t="str">
        <x:v>PAYROLL</x:v>
      </x:c>
      <x:c r="J1051" s="3" t="str">
        <x:v>MAP.ACTUAL.PAYROLL.PV.COMP.PAYROLL.COMP</x:v>
      </x:c>
      <x:c r="K1051" s="3" t="str">
        <x:v>PPL.PV</x:v>
      </x:c>
      <x:c r="L1051" s="3" t="str">
        <x:v>operating</x:v>
      </x:c>
      <x:c r="M1051" s="3" t="str">
        <x:v>not_applicable</x:v>
      </x:c>
      <x:c r="N1051" s="3" t="str">
        <x:v>not_applicable</x:v>
      </x:c>
      <x:c r="O1051" s="3" t="str">
        <x:v>not_applicable</x:v>
      </x:c>
      <x:c r="P1051" s="32" t="n">
        <x:v>0</x:v>
      </x:c>
      <x:c r="Q1051" s="32" t="n">
        <x:v>114.75</x:v>
      </x:c>
      <x:c r="R1051" s="24" t="n">
        <x:f>P1051-Q1051</x:f>
        <x:v>-114.75</x:v>
      </x:c>
      <x:c r="S1051" s="18" t="n">
        <x:f>'D03_Accounts'!D11</x:f>
        <x:v>0</x:v>
      </x:c>
      <x:c r="T1051" s="24" t="n">
        <x:f>R1051*S1051</x:f>
        <x:v>0</x:v>
      </x:c>
      <x:c r="U1051" s="25" t="str">
        <x:f>'D03_Mappings'!E199</x:f>
        <x:v>cash</x:v>
      </x:c>
      <x:c r="V1051" s="24" t="str">
        <x:f>IF(I1051="",IF(U1051="people","PAYROLL","UNMAPPED"),I1051)</x:f>
        <x:v>PAYROLL</x:v>
      </x:c>
      <x:c r="W1051" s="24" t="n">
        <x:f>IF(AND(G1051="GL.CASH",L1051="operating"),Q1051,0)</x:f>
        <x:v>114.75</x:v>
      </x:c>
      <x:c r="X1051" s="24" t="n">
        <x:f>IF(AND(G1051="GL.CASH",L1051="operating"),P1051,0)</x:f>
        <x:v>0</x:v>
      </x:c>
      <x:c r="Y1051" s="24" t="n">
        <x:f>IF(AND(G1051="GL.CASH",L1051="investing"),Q1051-P1051,0)</x:f>
        <x:v>0</x:v>
      </x:c>
      <x:c r="Z1051" s="24" t="n">
        <x:f>IF(AND(G1051="GL.CASH",L1051="financing"),P1051,0)</x:f>
        <x:v>0</x:v>
      </x:c>
      <x:c r="AA1051" s="24" t="n">
        <x:f>IF(AND(G1051="GL.CASH",L1051="financing"),Q1051,0)</x:f>
        <x:v>0</x:v>
      </x:c>
    </x:row>
    <x:row r="1052" ht="25" customHeight="1">
      <x:c r="A1052" s="3" t="str">
        <x:v>ACT/PAYROLL-M06-P06/11</x:v>
      </x:c>
      <x:c r="B1052" s="3" t="str">
        <x:v>PAYROLL-M06-P06</x:v>
      </x:c>
      <x:c r="C1052" s="16" t="n">
        <x:v>6</x:v>
      </x:c>
      <x:c r="D1052" s="30" t="n">
        <x:v>46566</x:v>
      </x:c>
      <x:c r="E1052" s="30" t="n">
        <x:v>46539</x:v>
      </x:c>
      <x:c r="F1052" s="30" t="n">
        <x:v>46566</x:v>
      </x:c>
      <x:c r="G1052" s="3" t="str">
        <x:v>GL.PEOPLE.U1</x:v>
      </x:c>
      <x:c r="H1052" s="3" t="str">
        <x:v>COMP</x:v>
      </x:c>
      <x:c r="I1052" s="3" t="str">
        <x:v>PAYROLL</x:v>
      </x:c>
      <x:c r="J1052" s="3" t="str">
        <x:v>MAP.ACTUAL.PAYROLL.U1.COMP.PAYROLL.COMP</x:v>
      </x:c>
      <x:c r="K1052" s="3" t="str">
        <x:v>PPL.U1</x:v>
      </x:c>
      <x:c r="L1052" s="3" t="str">
        <x:v>operating</x:v>
      </x:c>
      <x:c r="M1052" s="3" t="str">
        <x:v>recurring</x:v>
      </x:c>
      <x:c r="N1052" s="3" t="str">
        <x:v>committed</x:v>
      </x:c>
      <x:c r="O1052" s="3" t="str">
        <x:v>fixed</x:v>
      </x:c>
      <x:c r="P1052" s="32" t="n">
        <x:v>163.01</x:v>
      </x:c>
      <x:c r="Q1052" s="32" t="n">
        <x:v>0</x:v>
      </x:c>
      <x:c r="R1052" s="24" t="n">
        <x:f>P1052-Q1052</x:f>
        <x:v>163.01</x:v>
      </x:c>
      <x:c r="S1052" s="18" t="n">
        <x:f>'D03_Accounts'!D96</x:f>
        <x:v>1</x:v>
      </x:c>
      <x:c r="T1052" s="24" t="n">
        <x:f>R1052*S1052</x:f>
        <x:v>163.01</x:v>
      </x:c>
      <x:c r="U1052" s="25" t="str">
        <x:f>'D03_Mappings'!E228</x:f>
        <x:v>people</x:v>
      </x:c>
      <x:c r="V1052" s="24" t="str">
        <x:f>IF(I1052="",IF(U1052="people","PAYROLL","UNMAPPED"),I1052)</x:f>
        <x:v>PAYROLL</x:v>
      </x:c>
      <x:c r="W1052" s="24" t="n">
        <x:f>IF(AND(G1052="GL.CASH",L1052="operating"),Q1052,0)</x:f>
        <x:v>0</x:v>
      </x:c>
      <x:c r="X1052" s="24" t="n">
        <x:f>IF(AND(G1052="GL.CASH",L1052="operating"),P1052,0)</x:f>
        <x:v>0</x:v>
      </x:c>
      <x:c r="Y1052" s="24" t="n">
        <x:f>IF(AND(G1052="GL.CASH",L1052="investing"),Q1052-P1052,0)</x:f>
        <x:v>0</x:v>
      </x:c>
      <x:c r="Z1052" s="24" t="n">
        <x:f>IF(AND(G1052="GL.CASH",L1052="financing"),P1052,0)</x:f>
        <x:v>0</x:v>
      </x:c>
      <x:c r="AA1052" s="24" t="n">
        <x:f>IF(AND(G1052="GL.CASH",L1052="financing"),Q1052,0)</x:f>
        <x:v>0</x:v>
      </x:c>
    </x:row>
    <x:row r="1053" ht="25" customHeight="1">
      <x:c r="A1053" s="3" t="str">
        <x:v>ACT/PAYROLL-M06-P06/12</x:v>
      </x:c>
      <x:c r="B1053" s="3" t="str">
        <x:v>PAYROLL-M06-P06</x:v>
      </x:c>
      <x:c r="C1053" s="16" t="n">
        <x:v>6</x:v>
      </x:c>
      <x:c r="D1053" s="30" t="n">
        <x:v>46566</x:v>
      </x:c>
      <x:c r="E1053" s="30" t="n">
        <x:v>46539</x:v>
      </x:c>
      <x:c r="F1053" s="30" t="n">
        <x:v>46566</x:v>
      </x:c>
      <x:c r="G1053" s="3" t="str">
        <x:v>GL.CASH</x:v>
      </x:c>
      <x:c r="H1053" s="3" t="str">
        <x:v>COMP</x:v>
      </x:c>
      <x:c r="I1053" s="3" t="str">
        <x:v>PAYROLL</x:v>
      </x:c>
      <x:c r="J1053" s="3" t="str">
        <x:v>MAP.ACTUAL.PAYROLL.U1.COMP.PAYROLL.COMP</x:v>
      </x:c>
      <x:c r="K1053" s="3" t="str">
        <x:v>PPL.U1</x:v>
      </x:c>
      <x:c r="L1053" s="3" t="str">
        <x:v>operating</x:v>
      </x:c>
      <x:c r="M1053" s="3" t="str">
        <x:v>not_applicable</x:v>
      </x:c>
      <x:c r="N1053" s="3" t="str">
        <x:v>not_applicable</x:v>
      </x:c>
      <x:c r="O1053" s="3" t="str">
        <x:v>not_applicable</x:v>
      </x:c>
      <x:c r="P1053" s="32" t="n">
        <x:v>0</x:v>
      </x:c>
      <x:c r="Q1053" s="32" t="n">
        <x:v>163.01</x:v>
      </x:c>
      <x:c r="R1053" s="24" t="n">
        <x:f>P1053-Q1053</x:f>
        <x:v>-163.01</x:v>
      </x:c>
      <x:c r="S1053" s="18" t="n">
        <x:f>'D03_Accounts'!D11</x:f>
        <x:v>0</x:v>
      </x:c>
      <x:c r="T1053" s="24" t="n">
        <x:f>R1053*S1053</x:f>
        <x:v>0</x:v>
      </x:c>
      <x:c r="U1053" s="25" t="str">
        <x:f>'D03_Mappings'!E229</x:f>
        <x:v>cash</x:v>
      </x:c>
      <x:c r="V1053" s="24" t="str">
        <x:f>IF(I1053="",IF(U1053="people","PAYROLL","UNMAPPED"),I1053)</x:f>
        <x:v>PAYROLL</x:v>
      </x:c>
      <x:c r="W1053" s="24" t="n">
        <x:f>IF(AND(G1053="GL.CASH",L1053="operating"),Q1053,0)</x:f>
        <x:v>163.01</x:v>
      </x:c>
      <x:c r="X1053" s="24" t="n">
        <x:f>IF(AND(G1053="GL.CASH",L1053="operating"),P1053,0)</x:f>
        <x:v>0</x:v>
      </x:c>
      <x:c r="Y1053" s="24" t="n">
        <x:f>IF(AND(G1053="GL.CASH",L1053="investing"),Q1053-P1053,0)</x:f>
        <x:v>0</x:v>
      </x:c>
      <x:c r="Z1053" s="24" t="n">
        <x:f>IF(AND(G1053="GL.CASH",L1053="financing"),P1053,0)</x:f>
        <x:v>0</x:v>
      </x:c>
      <x:c r="AA1053" s="24" t="n">
        <x:f>IF(AND(G1053="GL.CASH",L1053="financing"),Q1053,0)</x:f>
        <x:v>0</x:v>
      </x:c>
    </x:row>
    <x:row r="1054" ht="25" customHeight="1">
      <x:c r="A1054" s="3" t="str">
        <x:v>ACT/PAYROLL-M06-P06/13</x:v>
      </x:c>
      <x:c r="B1054" s="3" t="str">
        <x:v>PAYROLL-M06-P06</x:v>
      </x:c>
      <x:c r="C1054" s="16" t="n">
        <x:v>6</x:v>
      </x:c>
      <x:c r="D1054" s="30" t="n">
        <x:v>46566</x:v>
      </x:c>
      <x:c r="E1054" s="30" t="n">
        <x:v>46539</x:v>
      </x:c>
      <x:c r="F1054" s="30" t="n">
        <x:v>46566</x:v>
      </x:c>
      <x:c r="G1054" s="3" t="str">
        <x:v>GL.PEOPLE.U2</x:v>
      </x:c>
      <x:c r="H1054" s="3" t="str">
        <x:v>COMP</x:v>
      </x:c>
      <x:c r="I1054" s="3" t="str">
        <x:v>PAYROLL</x:v>
      </x:c>
      <x:c r="J1054" s="3" t="str">
        <x:v>MAP.ACTUAL.PAYROLL.U2.COMP.PAYROLL.COMP</x:v>
      </x:c>
      <x:c r="K1054" s="3" t="str">
        <x:v>PPL.U2</x:v>
      </x:c>
      <x:c r="L1054" s="3" t="str">
        <x:v>operating</x:v>
      </x:c>
      <x:c r="M1054" s="3" t="str">
        <x:v>recurring</x:v>
      </x:c>
      <x:c r="N1054" s="3" t="str">
        <x:v>committed</x:v>
      </x:c>
      <x:c r="O1054" s="3" t="str">
        <x:v>fixed</x:v>
      </x:c>
      <x:c r="P1054" s="32" t="n">
        <x:v>34.16</x:v>
      </x:c>
      <x:c r="Q1054" s="32" t="n">
        <x:v>0</x:v>
      </x:c>
      <x:c r="R1054" s="24" t="n">
        <x:f>P1054-Q1054</x:f>
        <x:v>34.16</x:v>
      </x:c>
      <x:c r="S1054" s="18" t="n">
        <x:f>'D03_Accounts'!D97</x:f>
        <x:v>1</x:v>
      </x:c>
      <x:c r="T1054" s="24" t="n">
        <x:f>R1054*S1054</x:f>
        <x:v>34.16</x:v>
      </x:c>
      <x:c r="U1054" s="25" t="str">
        <x:f>'D03_Mappings'!E238</x:f>
        <x:v>people</x:v>
      </x:c>
      <x:c r="V1054" s="24" t="str">
        <x:f>IF(I1054="",IF(U1054="people","PAYROLL","UNMAPPED"),I1054)</x:f>
        <x:v>PAYROLL</x:v>
      </x:c>
      <x:c r="W1054" s="24" t="n">
        <x:f>IF(AND(G1054="GL.CASH",L1054="operating"),Q1054,0)</x:f>
        <x:v>0</x:v>
      </x:c>
      <x:c r="X1054" s="24" t="n">
        <x:f>IF(AND(G1054="GL.CASH",L1054="operating"),P1054,0)</x:f>
        <x:v>0</x:v>
      </x:c>
      <x:c r="Y1054" s="24" t="n">
        <x:f>IF(AND(G1054="GL.CASH",L1054="investing"),Q1054-P1054,0)</x:f>
        <x:v>0</x:v>
      </x:c>
      <x:c r="Z1054" s="24" t="n">
        <x:f>IF(AND(G1054="GL.CASH",L1054="financing"),P1054,0)</x:f>
        <x:v>0</x:v>
      </x:c>
      <x:c r="AA1054" s="24" t="n">
        <x:f>IF(AND(G1054="GL.CASH",L1054="financing"),Q1054,0)</x:f>
        <x:v>0</x:v>
      </x:c>
    </x:row>
    <x:row r="1055" ht="25" customHeight="1">
      <x:c r="A1055" s="3" t="str">
        <x:v>ACT/PAYROLL-M06-P06/14</x:v>
      </x:c>
      <x:c r="B1055" s="3" t="str">
        <x:v>PAYROLL-M06-P06</x:v>
      </x:c>
      <x:c r="C1055" s="16" t="n">
        <x:v>6</x:v>
      </x:c>
      <x:c r="D1055" s="30" t="n">
        <x:v>46566</x:v>
      </x:c>
      <x:c r="E1055" s="30" t="n">
        <x:v>46539</x:v>
      </x:c>
      <x:c r="F1055" s="30" t="n">
        <x:v>46566</x:v>
      </x:c>
      <x:c r="G1055" s="3" t="str">
        <x:v>GL.CASH</x:v>
      </x:c>
      <x:c r="H1055" s="3" t="str">
        <x:v>COMP</x:v>
      </x:c>
      <x:c r="I1055" s="3" t="str">
        <x:v>PAYROLL</x:v>
      </x:c>
      <x:c r="J1055" s="3" t="str">
        <x:v>MAP.ACTUAL.PAYROLL.U2.COMP.PAYROLL.COMP</x:v>
      </x:c>
      <x:c r="K1055" s="3" t="str">
        <x:v>PPL.U2</x:v>
      </x:c>
      <x:c r="L1055" s="3" t="str">
        <x:v>operating</x:v>
      </x:c>
      <x:c r="M1055" s="3" t="str">
        <x:v>not_applicable</x:v>
      </x:c>
      <x:c r="N1055" s="3" t="str">
        <x:v>not_applicable</x:v>
      </x:c>
      <x:c r="O1055" s="3" t="str">
        <x:v>not_applicable</x:v>
      </x:c>
      <x:c r="P1055" s="32" t="n">
        <x:v>0</x:v>
      </x:c>
      <x:c r="Q1055" s="32" t="n">
        <x:v>34.16</x:v>
      </x:c>
      <x:c r="R1055" s="24" t="n">
        <x:f>P1055-Q1055</x:f>
        <x:v>-34.16</x:v>
      </x:c>
      <x:c r="S1055" s="18" t="n">
        <x:f>'D03_Accounts'!D11</x:f>
        <x:v>0</x:v>
      </x:c>
      <x:c r="T1055" s="24" t="n">
        <x:f>R1055*S1055</x:f>
        <x:v>0</x:v>
      </x:c>
      <x:c r="U1055" s="25" t="str">
        <x:f>'D03_Mappings'!E239</x:f>
        <x:v>cash</x:v>
      </x:c>
      <x:c r="V1055" s="24" t="str">
        <x:f>IF(I1055="",IF(U1055="people","PAYROLL","UNMAPPED"),I1055)</x:f>
        <x:v>PAYROLL</x:v>
      </x:c>
      <x:c r="W1055" s="24" t="n">
        <x:f>IF(AND(G1055="GL.CASH",L1055="operating"),Q1055,0)</x:f>
        <x:v>34.16</x:v>
      </x:c>
      <x:c r="X1055" s="24" t="n">
        <x:f>IF(AND(G1055="GL.CASH",L1055="operating"),P1055,0)</x:f>
        <x:v>0</x:v>
      </x:c>
      <x:c r="Y1055" s="24" t="n">
        <x:f>IF(AND(G1055="GL.CASH",L1055="investing"),Q1055-P1055,0)</x:f>
        <x:v>0</x:v>
      </x:c>
      <x:c r="Z1055" s="24" t="n">
        <x:f>IF(AND(G1055="GL.CASH",L1055="financing"),P1055,0)</x:f>
        <x:v>0</x:v>
      </x:c>
      <x:c r="AA1055" s="24" t="n">
        <x:f>IF(AND(G1055="GL.CASH",L1055="financing"),Q1055,0)</x:f>
        <x:v>0</x:v>
      </x:c>
    </x:row>
    <x:row r="1056" ht="25" customHeight="1">
      <x:c r="A1056" s="3" t="str">
        <x:v>ACT/PAYROLL-M06-P06/15</x:v>
      </x:c>
      <x:c r="B1056" s="3" t="str">
        <x:v>PAYROLL-M06-P06</x:v>
      </x:c>
      <x:c r="C1056" s="16" t="n">
        <x:v>6</x:v>
      </x:c>
      <x:c r="D1056" s="30" t="n">
        <x:v>46566</x:v>
      </x:c>
      <x:c r="E1056" s="30" t="n">
        <x:v>46539</x:v>
      </x:c>
      <x:c r="F1056" s="30" t="n">
        <x:v>46566</x:v>
      </x:c>
      <x:c r="G1056" s="3" t="str">
        <x:v>GL.PEOPLE.INSOLV</x:v>
      </x:c>
      <x:c r="H1056" s="3" t="str">
        <x:v>COMP</x:v>
      </x:c>
      <x:c r="I1056" s="3" t="str">
        <x:v>PAYROLL</x:v>
      </x:c>
      <x:c r="J1056" s="3" t="str">
        <x:v>MAP.ACTUAL.PAYROLL.INSOLV.COMP.PAYROLL.COMP</x:v>
      </x:c>
      <x:c r="K1056" s="3" t="str">
        <x:v>PPL.INSOLV</x:v>
      </x:c>
      <x:c r="L1056" s="3" t="str">
        <x:v>operating</x:v>
      </x:c>
      <x:c r="M1056" s="3" t="str">
        <x:v>recurring</x:v>
      </x:c>
      <x:c r="N1056" s="3" t="str">
        <x:v>committed</x:v>
      </x:c>
      <x:c r="O1056" s="3" t="str">
        <x:v>fixed</x:v>
      </x:c>
      <x:c r="P1056" s="32" t="n">
        <x:v>11.64</x:v>
      </x:c>
      <x:c r="Q1056" s="32" t="n">
        <x:v>0</x:v>
      </x:c>
      <x:c r="R1056" s="24" t="n">
        <x:f>P1056-Q1056</x:f>
        <x:v>11.64</x:v>
      </x:c>
      <x:c r="S1056" s="18" t="n">
        <x:f>'D03_Accounts'!D98</x:f>
        <x:v>1</x:v>
      </x:c>
      <x:c r="T1056" s="24" t="n">
        <x:f>R1056*S1056</x:f>
        <x:v>11.64</x:v>
      </x:c>
      <x:c r="U1056" s="25" t="str">
        <x:f>'D03_Mappings'!E178</x:f>
        <x:v>people</x:v>
      </x:c>
      <x:c r="V1056" s="24" t="str">
        <x:f>IF(I1056="",IF(U1056="people","PAYROLL","UNMAPPED"),I1056)</x:f>
        <x:v>PAYROLL</x:v>
      </x:c>
      <x:c r="W1056" s="24" t="n">
        <x:f>IF(AND(G1056="GL.CASH",L1056="operating"),Q1056,0)</x:f>
        <x:v>0</x:v>
      </x:c>
      <x:c r="X1056" s="24" t="n">
        <x:f>IF(AND(G1056="GL.CASH",L1056="operating"),P1056,0)</x:f>
        <x:v>0</x:v>
      </x:c>
      <x:c r="Y1056" s="24" t="n">
        <x:f>IF(AND(G1056="GL.CASH",L1056="investing"),Q1056-P1056,0)</x:f>
        <x:v>0</x:v>
      </x:c>
      <x:c r="Z1056" s="24" t="n">
        <x:f>IF(AND(G1056="GL.CASH",L1056="financing"),P1056,0)</x:f>
        <x:v>0</x:v>
      </x:c>
      <x:c r="AA1056" s="24" t="n">
        <x:f>IF(AND(G1056="GL.CASH",L1056="financing"),Q1056,0)</x:f>
        <x:v>0</x:v>
      </x:c>
    </x:row>
    <x:row r="1057" ht="25" customHeight="1">
      <x:c r="A1057" s="3" t="str">
        <x:v>ACT/PAYROLL-M06-P06/16</x:v>
      </x:c>
      <x:c r="B1057" s="3" t="str">
        <x:v>PAYROLL-M06-P06</x:v>
      </x:c>
      <x:c r="C1057" s="16" t="n">
        <x:v>6</x:v>
      </x:c>
      <x:c r="D1057" s="30" t="n">
        <x:v>46566</x:v>
      </x:c>
      <x:c r="E1057" s="30" t="n">
        <x:v>46539</x:v>
      </x:c>
      <x:c r="F1057" s="30" t="n">
        <x:v>46566</x:v>
      </x:c>
      <x:c r="G1057" s="3" t="str">
        <x:v>GL.CASH</x:v>
      </x:c>
      <x:c r="H1057" s="3" t="str">
        <x:v>COMP</x:v>
      </x:c>
      <x:c r="I1057" s="3" t="str">
        <x:v>PAYROLL</x:v>
      </x:c>
      <x:c r="J1057" s="3" t="str">
        <x:v>MAP.ACTUAL.PAYROLL.INSOLV.COMP.PAYROLL.COMP</x:v>
      </x:c>
      <x:c r="K1057" s="3" t="str">
        <x:v>PPL.INSOLV</x:v>
      </x:c>
      <x:c r="L1057" s="3" t="str">
        <x:v>operating</x:v>
      </x:c>
      <x:c r="M1057" s="3" t="str">
        <x:v>not_applicable</x:v>
      </x:c>
      <x:c r="N1057" s="3" t="str">
        <x:v>not_applicable</x:v>
      </x:c>
      <x:c r="O1057" s="3" t="str">
        <x:v>not_applicable</x:v>
      </x:c>
      <x:c r="P1057" s="32" t="n">
        <x:v>0</x:v>
      </x:c>
      <x:c r="Q1057" s="32" t="n">
        <x:v>11.64</x:v>
      </x:c>
      <x:c r="R1057" s="24" t="n">
        <x:f>P1057-Q1057</x:f>
        <x:v>-11.64</x:v>
      </x:c>
      <x:c r="S1057" s="18" t="n">
        <x:f>'D03_Accounts'!D11</x:f>
        <x:v>0</x:v>
      </x:c>
      <x:c r="T1057" s="24" t="n">
        <x:f>R1057*S1057</x:f>
        <x:v>0</x:v>
      </x:c>
      <x:c r="U1057" s="25" t="str">
        <x:f>'D03_Mappings'!E179</x:f>
        <x:v>cash</x:v>
      </x:c>
      <x:c r="V1057" s="24" t="str">
        <x:f>IF(I1057="",IF(U1057="people","PAYROLL","UNMAPPED"),I1057)</x:f>
        <x:v>PAYROLL</x:v>
      </x:c>
      <x:c r="W1057" s="24" t="n">
        <x:f>IF(AND(G1057="GL.CASH",L1057="operating"),Q1057,0)</x:f>
        <x:v>11.64</x:v>
      </x:c>
      <x:c r="X1057" s="24" t="n">
        <x:f>IF(AND(G1057="GL.CASH",L1057="operating"),P1057,0)</x:f>
        <x:v>0</x:v>
      </x:c>
      <x:c r="Y1057" s="24" t="n">
        <x:f>IF(AND(G1057="GL.CASH",L1057="investing"),Q1057-P1057,0)</x:f>
        <x:v>0</x:v>
      </x:c>
      <x:c r="Z1057" s="24" t="n">
        <x:f>IF(AND(G1057="GL.CASH",L1057="financing"),P1057,0)</x:f>
        <x:v>0</x:v>
      </x:c>
      <x:c r="AA1057" s="24" t="n">
        <x:f>IF(AND(G1057="GL.CASH",L1057="financing"),Q1057,0)</x:f>
        <x:v>0</x:v>
      </x:c>
    </x:row>
    <x:row r="1058" ht="25" customHeight="1">
      <x:c r="A1058" s="3" t="str">
        <x:v>ACT/PAYROLL-M06-P06/17</x:v>
      </x:c>
      <x:c r="B1058" s="3" t="str">
        <x:v>PAYROLL-M06-P06</x:v>
      </x:c>
      <x:c r="C1058" s="16" t="n">
        <x:v>6</x:v>
      </x:c>
      <x:c r="D1058" s="30" t="n">
        <x:v>46566</x:v>
      </x:c>
      <x:c r="E1058" s="30" t="n">
        <x:v>46539</x:v>
      </x:c>
      <x:c r="F1058" s="30" t="n">
        <x:v>46566</x:v>
      </x:c>
      <x:c r="G1058" s="3" t="str">
        <x:v>GL.PEOPLE.BG</x:v>
      </x:c>
      <x:c r="H1058" s="3" t="str">
        <x:v>COMP</x:v>
      </x:c>
      <x:c r="I1058" s="3" t="str">
        <x:v>PAYROLL</x:v>
      </x:c>
      <x:c r="J1058" s="3" t="str">
        <x:v>MAP.ACTUAL.PAYROLL.BG.COMP.PAYROLL.COMP</x:v>
      </x:c>
      <x:c r="K1058" s="3" t="str">
        <x:v>PPL.BG</x:v>
      </x:c>
      <x:c r="L1058" s="3" t="str">
        <x:v>operating</x:v>
      </x:c>
      <x:c r="M1058" s="3" t="str">
        <x:v>recurring</x:v>
      </x:c>
      <x:c r="N1058" s="3" t="str">
        <x:v>committed</x:v>
      </x:c>
      <x:c r="O1058" s="3" t="str">
        <x:v>fixed</x:v>
      </x:c>
      <x:c r="P1058" s="32" t="n">
        <x:v>23.29</x:v>
      </x:c>
      <x:c r="Q1058" s="32" t="n">
        <x:v>0</x:v>
      </x:c>
      <x:c r="R1058" s="24" t="n">
        <x:f>P1058-Q1058</x:f>
        <x:v>23.29</x:v>
      </x:c>
      <x:c r="S1058" s="18" t="n">
        <x:f>'D03_Accounts'!D99</x:f>
        <x:v>1</x:v>
      </x:c>
      <x:c r="T1058" s="24" t="n">
        <x:f>R1058*S1058</x:f>
        <x:v>23.29</x:v>
      </x:c>
      <x:c r="U1058" s="25" t="str">
        <x:f>'D03_Mappings'!E168</x:f>
        <x:v>people</x:v>
      </x:c>
      <x:c r="V1058" s="24" t="str">
        <x:f>IF(I1058="",IF(U1058="people","PAYROLL","UNMAPPED"),I1058)</x:f>
        <x:v>PAYROLL</x:v>
      </x:c>
      <x:c r="W1058" s="24" t="n">
        <x:f>IF(AND(G1058="GL.CASH",L1058="operating"),Q1058,0)</x:f>
        <x:v>0</x:v>
      </x:c>
      <x:c r="X1058" s="24" t="n">
        <x:f>IF(AND(G1058="GL.CASH",L1058="operating"),P1058,0)</x:f>
        <x:v>0</x:v>
      </x:c>
      <x:c r="Y1058" s="24" t="n">
        <x:f>IF(AND(G1058="GL.CASH",L1058="investing"),Q1058-P1058,0)</x:f>
        <x:v>0</x:v>
      </x:c>
      <x:c r="Z1058" s="24" t="n">
        <x:f>IF(AND(G1058="GL.CASH",L1058="financing"),P1058,0)</x:f>
        <x:v>0</x:v>
      </x:c>
      <x:c r="AA1058" s="24" t="n">
        <x:f>IF(AND(G1058="GL.CASH",L1058="financing"),Q1058,0)</x:f>
        <x:v>0</x:v>
      </x:c>
    </x:row>
    <x:row r="1059" ht="25" customHeight="1">
      <x:c r="A1059" s="3" t="str">
        <x:v>ACT/PAYROLL-M06-P06/18</x:v>
      </x:c>
      <x:c r="B1059" s="3" t="str">
        <x:v>PAYROLL-M06-P06</x:v>
      </x:c>
      <x:c r="C1059" s="16" t="n">
        <x:v>6</x:v>
      </x:c>
      <x:c r="D1059" s="30" t="n">
        <x:v>46566</x:v>
      </x:c>
      <x:c r="E1059" s="30" t="n">
        <x:v>46539</x:v>
      </x:c>
      <x:c r="F1059" s="30" t="n">
        <x:v>46566</x:v>
      </x:c>
      <x:c r="G1059" s="3" t="str">
        <x:v>GL.CASH</x:v>
      </x:c>
      <x:c r="H1059" s="3" t="str">
        <x:v>COMP</x:v>
      </x:c>
      <x:c r="I1059" s="3" t="str">
        <x:v>PAYROLL</x:v>
      </x:c>
      <x:c r="J1059" s="3" t="str">
        <x:v>MAP.ACTUAL.PAYROLL.BG.COMP.PAYROLL.COMP</x:v>
      </x:c>
      <x:c r="K1059" s="3" t="str">
        <x:v>PPL.BG</x:v>
      </x:c>
      <x:c r="L1059" s="3" t="str">
        <x:v>operating</x:v>
      </x:c>
      <x:c r="M1059" s="3" t="str">
        <x:v>not_applicable</x:v>
      </x:c>
      <x:c r="N1059" s="3" t="str">
        <x:v>not_applicable</x:v>
      </x:c>
      <x:c r="O1059" s="3" t="str">
        <x:v>not_applicable</x:v>
      </x:c>
      <x:c r="P1059" s="32" t="n">
        <x:v>0</x:v>
      </x:c>
      <x:c r="Q1059" s="32" t="n">
        <x:v>23.29</x:v>
      </x:c>
      <x:c r="R1059" s="24" t="n">
        <x:f>P1059-Q1059</x:f>
        <x:v>-23.29</x:v>
      </x:c>
      <x:c r="S1059" s="18" t="n">
        <x:f>'D03_Accounts'!D11</x:f>
        <x:v>0</x:v>
      </x:c>
      <x:c r="T1059" s="24" t="n">
        <x:f>R1059*S1059</x:f>
        <x:v>0</x:v>
      </x:c>
      <x:c r="U1059" s="25" t="str">
        <x:f>'D03_Mappings'!E169</x:f>
        <x:v>cash</x:v>
      </x:c>
      <x:c r="V1059" s="24" t="str">
        <x:f>IF(I1059="",IF(U1059="people","PAYROLL","UNMAPPED"),I1059)</x:f>
        <x:v>PAYROLL</x:v>
      </x:c>
      <x:c r="W1059" s="24" t="n">
        <x:f>IF(AND(G1059="GL.CASH",L1059="operating"),Q1059,0)</x:f>
        <x:v>23.29</x:v>
      </x:c>
      <x:c r="X1059" s="24" t="n">
        <x:f>IF(AND(G1059="GL.CASH",L1059="operating"),P1059,0)</x:f>
        <x:v>0</x:v>
      </x:c>
      <x:c r="Y1059" s="24" t="n">
        <x:f>IF(AND(G1059="GL.CASH",L1059="investing"),Q1059-P1059,0)</x:f>
        <x:v>0</x:v>
      </x:c>
      <x:c r="Z1059" s="24" t="n">
        <x:f>IF(AND(G1059="GL.CASH",L1059="financing"),P1059,0)</x:f>
        <x:v>0</x:v>
      </x:c>
      <x:c r="AA1059" s="24" t="n">
        <x:f>IF(AND(G1059="GL.CASH",L1059="financing"),Q1059,0)</x:f>
        <x:v>0</x:v>
      </x:c>
    </x:row>
    <x:row r="1060" ht="25" customHeight="1">
      <x:c r="A1060" s="3" t="str">
        <x:v>ACT/PAYROLL-M06-P07/1</x:v>
      </x:c>
      <x:c r="B1060" s="3" t="str">
        <x:v>PAYROLL-M06-P07</x:v>
      </x:c>
      <x:c r="C1060" s="16" t="n">
        <x:v>6</x:v>
      </x:c>
      <x:c r="D1060" s="30" t="n">
        <x:v>46566</x:v>
      </x:c>
      <x:c r="E1060" s="30" t="n">
        <x:v>46539</x:v>
      </x:c>
      <x:c r="F1060" s="30" t="n">
        <x:v>46566</x:v>
      </x:c>
      <x:c r="G1060" s="3" t="str">
        <x:v>GL.PEOPLE.SALARY</x:v>
      </x:c>
      <x:c r="H1060" s="3" t="str">
        <x:v>PROD</x:v>
      </x:c>
      <x:c r="I1060" s="3" t="str">
        <x:v>PAYROLL</x:v>
      </x:c>
      <x:c r="J1060" s="3" t="str">
        <x:v>MAP.ACTUAL.PAYROLL.SALARY.PROD.PAYROLL.PROD</x:v>
      </x:c>
      <x:c r="K1060" s="3" t="str">
        <x:v>PPL.SALARY</x:v>
      </x:c>
      <x:c r="L1060" s="3" t="str">
        <x:v>operating</x:v>
      </x:c>
      <x:c r="M1060" s="3" t="str">
        <x:v>recurring</x:v>
      </x:c>
      <x:c r="N1060" s="3" t="str">
        <x:v>committed</x:v>
      </x:c>
      <x:c r="O1060" s="3" t="str">
        <x:v>fixed</x:v>
      </x:c>
      <x:c r="P1060" s="32" t="n">
        <x:v>6037.5</x:v>
      </x:c>
      <x:c r="Q1060" s="32" t="n">
        <x:v>0</x:v>
      </x:c>
      <x:c r="R1060" s="24" t="n">
        <x:f>P1060-Q1060</x:f>
        <x:v>6037.5</x:v>
      </x:c>
      <x:c r="S1060" s="18" t="n">
        <x:f>'D03_Accounts'!D91</x:f>
        <x:v>1</x:v>
      </x:c>
      <x:c r="T1060" s="24" t="n">
        <x:f>R1060*S1060</x:f>
        <x:v>6037.5</x:v>
      </x:c>
      <x:c r="U1060" s="25" t="str">
        <x:f>'D03_Mappings'!E226</x:f>
        <x:v>people</x:v>
      </x:c>
      <x:c r="V1060" s="24" t="str">
        <x:f>IF(I1060="",IF(U1060="people","PAYROLL","UNMAPPED"),I1060)</x:f>
        <x:v>PAYROLL</x:v>
      </x:c>
      <x:c r="W1060" s="24" t="n">
        <x:f>IF(AND(G1060="GL.CASH",L1060="operating"),Q1060,0)</x:f>
        <x:v>0</x:v>
      </x:c>
      <x:c r="X1060" s="24" t="n">
        <x:f>IF(AND(G1060="GL.CASH",L1060="operating"),P1060,0)</x:f>
        <x:v>0</x:v>
      </x:c>
      <x:c r="Y1060" s="24" t="n">
        <x:f>IF(AND(G1060="GL.CASH",L1060="investing"),Q1060-P1060,0)</x:f>
        <x:v>0</x:v>
      </x:c>
      <x:c r="Z1060" s="24" t="n">
        <x:f>IF(AND(G1060="GL.CASH",L1060="financing"),P1060,0)</x:f>
        <x:v>0</x:v>
      </x:c>
      <x:c r="AA1060" s="24" t="n">
        <x:f>IF(AND(G1060="GL.CASH",L1060="financing"),Q1060,0)</x:f>
        <x:v>0</x:v>
      </x:c>
    </x:row>
    <x:row r="1061" ht="25" customHeight="1">
      <x:c r="A1061" s="3" t="str">
        <x:v>ACT/PAYROLL-M06-P07/2</x:v>
      </x:c>
      <x:c r="B1061" s="3" t="str">
        <x:v>PAYROLL-M06-P07</x:v>
      </x:c>
      <x:c r="C1061" s="16" t="n">
        <x:v>6</x:v>
      </x:c>
      <x:c r="D1061" s="30" t="n">
        <x:v>46566</x:v>
      </x:c>
      <x:c r="E1061" s="30" t="n">
        <x:v>46539</x:v>
      </x:c>
      <x:c r="F1061" s="30" t="n">
        <x:v>46566</x:v>
      </x:c>
      <x:c r="G1061" s="3" t="str">
        <x:v>GL.CASH</x:v>
      </x:c>
      <x:c r="H1061" s="3" t="str">
        <x:v>PROD</x:v>
      </x:c>
      <x:c r="I1061" s="3" t="str">
        <x:v>PAYROLL</x:v>
      </x:c>
      <x:c r="J1061" s="3" t="str">
        <x:v>MAP.ACTUAL.PAYROLL.SALARY.PROD.PAYROLL.PROD</x:v>
      </x:c>
      <x:c r="K1061" s="3" t="str">
        <x:v>PPL.SALARY</x:v>
      </x:c>
      <x:c r="L1061" s="3" t="str">
        <x:v>operating</x:v>
      </x:c>
      <x:c r="M1061" s="3" t="str">
        <x:v>not_applicable</x:v>
      </x:c>
      <x:c r="N1061" s="3" t="str">
        <x:v>not_applicable</x:v>
      </x:c>
      <x:c r="O1061" s="3" t="str">
        <x:v>not_applicable</x:v>
      </x:c>
      <x:c r="P1061" s="32" t="n">
        <x:v>0</x:v>
      </x:c>
      <x:c r="Q1061" s="32" t="n">
        <x:v>6037.5</x:v>
      </x:c>
      <x:c r="R1061" s="24" t="n">
        <x:f>P1061-Q1061</x:f>
        <x:v>-6037.5</x:v>
      </x:c>
      <x:c r="S1061" s="18" t="n">
        <x:f>'D03_Accounts'!D11</x:f>
        <x:v>0</x:v>
      </x:c>
      <x:c r="T1061" s="24" t="n">
        <x:f>R1061*S1061</x:f>
        <x:v>0</x:v>
      </x:c>
      <x:c r="U1061" s="25" t="str">
        <x:f>'D03_Mappings'!E227</x:f>
        <x:v>cash</x:v>
      </x:c>
      <x:c r="V1061" s="24" t="str">
        <x:f>IF(I1061="",IF(U1061="people","PAYROLL","UNMAPPED"),I1061)</x:f>
        <x:v>PAYROLL</x:v>
      </x:c>
      <x:c r="W1061" s="24" t="n">
        <x:f>IF(AND(G1061="GL.CASH",L1061="operating"),Q1061,0)</x:f>
        <x:v>6037.5</x:v>
      </x:c>
      <x:c r="X1061" s="24" t="n">
        <x:f>IF(AND(G1061="GL.CASH",L1061="operating"),P1061,0)</x:f>
        <x:v>0</x:v>
      </x:c>
      <x:c r="Y1061" s="24" t="n">
        <x:f>IF(AND(G1061="GL.CASH",L1061="investing"),Q1061-P1061,0)</x:f>
        <x:v>0</x:v>
      </x:c>
      <x:c r="Z1061" s="24" t="n">
        <x:f>IF(AND(G1061="GL.CASH",L1061="financing"),P1061,0)</x:f>
        <x:v>0</x:v>
      </x:c>
      <x:c r="AA1061" s="24" t="n">
        <x:f>IF(AND(G1061="GL.CASH",L1061="financing"),Q1061,0)</x:f>
        <x:v>0</x:v>
      </x:c>
    </x:row>
    <x:row r="1062" ht="25" customHeight="1">
      <x:c r="A1062" s="3" t="str">
        <x:v>ACT/PAYROLL-M06-P07/3</x:v>
      </x:c>
      <x:c r="B1062" s="3" t="str">
        <x:v>PAYROLL-M06-P07</x:v>
      </x:c>
      <x:c r="C1062" s="16" t="n">
        <x:v>6</x:v>
      </x:c>
      <x:c r="D1062" s="30" t="n">
        <x:v>46566</x:v>
      </x:c>
      <x:c r="E1062" s="30" t="n">
        <x:v>46539</x:v>
      </x:c>
      <x:c r="F1062" s="30" t="n">
        <x:v>46566</x:v>
      </x:c>
      <x:c r="G1062" s="3" t="str">
        <x:v>GL.PEOPLE.RV</x:v>
      </x:c>
      <x:c r="H1062" s="3" t="str">
        <x:v>PROD</x:v>
      </x:c>
      <x:c r="I1062" s="3" t="str">
        <x:v>PAYROLL</x:v>
      </x:c>
      <x:c r="J1062" s="3" t="str">
        <x:v>MAP.ACTUAL.PAYROLL.RV.PROD.PAYROLL.PROD</x:v>
      </x:c>
      <x:c r="K1062" s="3" t="str">
        <x:v>PPL.RV</x:v>
      </x:c>
      <x:c r="L1062" s="3" t="str">
        <x:v>operating</x:v>
      </x:c>
      <x:c r="M1062" s="3" t="str">
        <x:v>recurring</x:v>
      </x:c>
      <x:c r="N1062" s="3" t="str">
        <x:v>committed</x:v>
      </x:c>
      <x:c r="O1062" s="3" t="str">
        <x:v>fixed</x:v>
      </x:c>
      <x:c r="P1062" s="32" t="n">
        <x:v>561.49</x:v>
      </x:c>
      <x:c r="Q1062" s="32" t="n">
        <x:v>0</x:v>
      </x:c>
      <x:c r="R1062" s="24" t="n">
        <x:f>P1062-Q1062</x:f>
        <x:v>561.49</x:v>
      </x:c>
      <x:c r="S1062" s="18" t="n">
        <x:f>'D03_Accounts'!D92</x:f>
        <x:v>1</x:v>
      </x:c>
      <x:c r="T1062" s="24" t="n">
        <x:f>R1062*S1062</x:f>
        <x:v>561.49</x:v>
      </x:c>
      <x:c r="U1062" s="25" t="str">
        <x:f>'D03_Mappings'!E216</x:f>
        <x:v>people</x:v>
      </x:c>
      <x:c r="V1062" s="24" t="str">
        <x:f>IF(I1062="",IF(U1062="people","PAYROLL","UNMAPPED"),I1062)</x:f>
        <x:v>PAYROLL</x:v>
      </x:c>
      <x:c r="W1062" s="24" t="n">
        <x:f>IF(AND(G1062="GL.CASH",L1062="operating"),Q1062,0)</x:f>
        <x:v>0</x:v>
      </x:c>
      <x:c r="X1062" s="24" t="n">
        <x:f>IF(AND(G1062="GL.CASH",L1062="operating"),P1062,0)</x:f>
        <x:v>0</x:v>
      </x:c>
      <x:c r="Y1062" s="24" t="n">
        <x:f>IF(AND(G1062="GL.CASH",L1062="investing"),Q1062-P1062,0)</x:f>
        <x:v>0</x:v>
      </x:c>
      <x:c r="Z1062" s="24" t="n">
        <x:f>IF(AND(G1062="GL.CASH",L1062="financing"),P1062,0)</x:f>
        <x:v>0</x:v>
      </x:c>
      <x:c r="AA1062" s="24" t="n">
        <x:f>IF(AND(G1062="GL.CASH",L1062="financing"),Q1062,0)</x:f>
        <x:v>0</x:v>
      </x:c>
    </x:row>
    <x:row r="1063" ht="25" customHeight="1">
      <x:c r="A1063" s="3" t="str">
        <x:v>ACT/PAYROLL-M06-P07/4</x:v>
      </x:c>
      <x:c r="B1063" s="3" t="str">
        <x:v>PAYROLL-M06-P07</x:v>
      </x:c>
      <x:c r="C1063" s="16" t="n">
        <x:v>6</x:v>
      </x:c>
      <x:c r="D1063" s="30" t="n">
        <x:v>46566</x:v>
      </x:c>
      <x:c r="E1063" s="30" t="n">
        <x:v>46539</x:v>
      </x:c>
      <x:c r="F1063" s="30" t="n">
        <x:v>46566</x:v>
      </x:c>
      <x:c r="G1063" s="3" t="str">
        <x:v>GL.CASH</x:v>
      </x:c>
      <x:c r="H1063" s="3" t="str">
        <x:v>PROD</x:v>
      </x:c>
      <x:c r="I1063" s="3" t="str">
        <x:v>PAYROLL</x:v>
      </x:c>
      <x:c r="J1063" s="3" t="str">
        <x:v>MAP.ACTUAL.PAYROLL.RV.PROD.PAYROLL.PROD</x:v>
      </x:c>
      <x:c r="K1063" s="3" t="str">
        <x:v>PPL.RV</x:v>
      </x:c>
      <x:c r="L1063" s="3" t="str">
        <x:v>operating</x:v>
      </x:c>
      <x:c r="M1063" s="3" t="str">
        <x:v>not_applicable</x:v>
      </x:c>
      <x:c r="N1063" s="3" t="str">
        <x:v>not_applicable</x:v>
      </x:c>
      <x:c r="O1063" s="3" t="str">
        <x:v>not_applicable</x:v>
      </x:c>
      <x:c r="P1063" s="32" t="n">
        <x:v>0</x:v>
      </x:c>
      <x:c r="Q1063" s="32" t="n">
        <x:v>561.49</x:v>
      </x:c>
      <x:c r="R1063" s="24" t="n">
        <x:f>P1063-Q1063</x:f>
        <x:v>-561.49</x:v>
      </x:c>
      <x:c r="S1063" s="18" t="n">
        <x:f>'D03_Accounts'!D11</x:f>
        <x:v>0</x:v>
      </x:c>
      <x:c r="T1063" s="24" t="n">
        <x:f>R1063*S1063</x:f>
        <x:v>0</x:v>
      </x:c>
      <x:c r="U1063" s="25" t="str">
        <x:f>'D03_Mappings'!E217</x:f>
        <x:v>cash</x:v>
      </x:c>
      <x:c r="V1063" s="24" t="str">
        <x:f>IF(I1063="",IF(U1063="people","PAYROLL","UNMAPPED"),I1063)</x:f>
        <x:v>PAYROLL</x:v>
      </x:c>
      <x:c r="W1063" s="24" t="n">
        <x:f>IF(AND(G1063="GL.CASH",L1063="operating"),Q1063,0)</x:f>
        <x:v>561.49</x:v>
      </x:c>
      <x:c r="X1063" s="24" t="n">
        <x:f>IF(AND(G1063="GL.CASH",L1063="operating"),P1063,0)</x:f>
        <x:v>0</x:v>
      </x:c>
      <x:c r="Y1063" s="24" t="n">
        <x:f>IF(AND(G1063="GL.CASH",L1063="investing"),Q1063-P1063,0)</x:f>
        <x:v>0</x:v>
      </x:c>
      <x:c r="Z1063" s="24" t="n">
        <x:f>IF(AND(G1063="GL.CASH",L1063="financing"),P1063,0)</x:f>
        <x:v>0</x:v>
      </x:c>
      <x:c r="AA1063" s="24" t="n">
        <x:f>IF(AND(G1063="GL.CASH",L1063="financing"),Q1063,0)</x:f>
        <x:v>0</x:v>
      </x:c>
    </x:row>
    <x:row r="1064" ht="25" customHeight="1">
      <x:c r="A1064" s="3" t="str">
        <x:v>ACT/PAYROLL-M06-P07/5</x:v>
      </x:c>
      <x:c r="B1064" s="3" t="str">
        <x:v>PAYROLL-M06-P07</x:v>
      </x:c>
      <x:c r="C1064" s="16" t="n">
        <x:v>6</x:v>
      </x:c>
      <x:c r="D1064" s="30" t="n">
        <x:v>46566</x:v>
      </x:c>
      <x:c r="E1064" s="30" t="n">
        <x:v>46539</x:v>
      </x:c>
      <x:c r="F1064" s="30" t="n">
        <x:v>46566</x:v>
      </x:c>
      <x:c r="G1064" s="3" t="str">
        <x:v>GL.PEOPLE.AV</x:v>
      </x:c>
      <x:c r="H1064" s="3" t="str">
        <x:v>PROD</x:v>
      </x:c>
      <x:c r="I1064" s="3" t="str">
        <x:v>PAYROLL</x:v>
      </x:c>
      <x:c r="J1064" s="3" t="str">
        <x:v>MAP.ACTUAL.PAYROLL.AV.PROD.PAYROLL.PROD</x:v>
      </x:c>
      <x:c r="K1064" s="3" t="str">
        <x:v>PPL.AV</x:v>
      </x:c>
      <x:c r="L1064" s="3" t="str">
        <x:v>operating</x:v>
      </x:c>
      <x:c r="M1064" s="3" t="str">
        <x:v>recurring</x:v>
      </x:c>
      <x:c r="N1064" s="3" t="str">
        <x:v>committed</x:v>
      </x:c>
      <x:c r="O1064" s="3" t="str">
        <x:v>fixed</x:v>
      </x:c>
      <x:c r="P1064" s="32" t="n">
        <x:v>78.49</x:v>
      </x:c>
      <x:c r="Q1064" s="32" t="n">
        <x:v>0</x:v>
      </x:c>
      <x:c r="R1064" s="24" t="n">
        <x:f>P1064-Q1064</x:f>
        <x:v>78.49</x:v>
      </x:c>
      <x:c r="S1064" s="18" t="n">
        <x:f>'D03_Accounts'!D93</x:f>
        <x:v>1</x:v>
      </x:c>
      <x:c r="T1064" s="24" t="n">
        <x:f>R1064*S1064</x:f>
        <x:v>78.49</x:v>
      </x:c>
      <x:c r="U1064" s="25" t="str">
        <x:f>'D03_Mappings'!E166</x:f>
        <x:v>people</x:v>
      </x:c>
      <x:c r="V1064" s="24" t="str">
        <x:f>IF(I1064="",IF(U1064="people","PAYROLL","UNMAPPED"),I1064)</x:f>
        <x:v>PAYROLL</x:v>
      </x:c>
      <x:c r="W1064" s="24" t="n">
        <x:f>IF(AND(G1064="GL.CASH",L1064="operating"),Q1064,0)</x:f>
        <x:v>0</x:v>
      </x:c>
      <x:c r="X1064" s="24" t="n">
        <x:f>IF(AND(G1064="GL.CASH",L1064="operating"),P1064,0)</x:f>
        <x:v>0</x:v>
      </x:c>
      <x:c r="Y1064" s="24" t="n">
        <x:f>IF(AND(G1064="GL.CASH",L1064="investing"),Q1064-P1064,0)</x:f>
        <x:v>0</x:v>
      </x:c>
      <x:c r="Z1064" s="24" t="n">
        <x:f>IF(AND(G1064="GL.CASH",L1064="financing"),P1064,0)</x:f>
        <x:v>0</x:v>
      </x:c>
      <x:c r="AA1064" s="24" t="n">
        <x:f>IF(AND(G1064="GL.CASH",L1064="financing"),Q1064,0)</x:f>
        <x:v>0</x:v>
      </x:c>
    </x:row>
    <x:row r="1065" ht="25" customHeight="1">
      <x:c r="A1065" s="3" t="str">
        <x:v>ACT/PAYROLL-M06-P07/6</x:v>
      </x:c>
      <x:c r="B1065" s="3" t="str">
        <x:v>PAYROLL-M06-P07</x:v>
      </x:c>
      <x:c r="C1065" s="16" t="n">
        <x:v>6</x:v>
      </x:c>
      <x:c r="D1065" s="30" t="n">
        <x:v>46566</x:v>
      </x:c>
      <x:c r="E1065" s="30" t="n">
        <x:v>46539</x:v>
      </x:c>
      <x:c r="F1065" s="30" t="n">
        <x:v>46566</x:v>
      </x:c>
      <x:c r="G1065" s="3" t="str">
        <x:v>GL.CASH</x:v>
      </x:c>
      <x:c r="H1065" s="3" t="str">
        <x:v>PROD</x:v>
      </x:c>
      <x:c r="I1065" s="3" t="str">
        <x:v>PAYROLL</x:v>
      </x:c>
      <x:c r="J1065" s="3" t="str">
        <x:v>MAP.ACTUAL.PAYROLL.AV.PROD.PAYROLL.PROD</x:v>
      </x:c>
      <x:c r="K1065" s="3" t="str">
        <x:v>PPL.AV</x:v>
      </x:c>
      <x:c r="L1065" s="3" t="str">
        <x:v>operating</x:v>
      </x:c>
      <x:c r="M1065" s="3" t="str">
        <x:v>not_applicable</x:v>
      </x:c>
      <x:c r="N1065" s="3" t="str">
        <x:v>not_applicable</x:v>
      </x:c>
      <x:c r="O1065" s="3" t="str">
        <x:v>not_applicable</x:v>
      </x:c>
      <x:c r="P1065" s="32" t="n">
        <x:v>0</x:v>
      </x:c>
      <x:c r="Q1065" s="32" t="n">
        <x:v>78.49</x:v>
      </x:c>
      <x:c r="R1065" s="24" t="n">
        <x:f>P1065-Q1065</x:f>
        <x:v>-78.49</x:v>
      </x:c>
      <x:c r="S1065" s="18" t="n">
        <x:f>'D03_Accounts'!D11</x:f>
        <x:v>0</x:v>
      </x:c>
      <x:c r="T1065" s="24" t="n">
        <x:f>R1065*S1065</x:f>
        <x:v>0</x:v>
      </x:c>
      <x:c r="U1065" s="25" t="str">
        <x:f>'D03_Mappings'!E167</x:f>
        <x:v>cash</x:v>
      </x:c>
      <x:c r="V1065" s="24" t="str">
        <x:f>IF(I1065="",IF(U1065="people","PAYROLL","UNMAPPED"),I1065)</x:f>
        <x:v>PAYROLL</x:v>
      </x:c>
      <x:c r="W1065" s="24" t="n">
        <x:f>IF(AND(G1065="GL.CASH",L1065="operating"),Q1065,0)</x:f>
        <x:v>78.49</x:v>
      </x:c>
      <x:c r="X1065" s="24" t="n">
        <x:f>IF(AND(G1065="GL.CASH",L1065="operating"),P1065,0)</x:f>
        <x:v>0</x:v>
      </x:c>
      <x:c r="Y1065" s="24" t="n">
        <x:f>IF(AND(G1065="GL.CASH",L1065="investing"),Q1065-P1065,0)</x:f>
        <x:v>0</x:v>
      </x:c>
      <x:c r="Z1065" s="24" t="n">
        <x:f>IF(AND(G1065="GL.CASH",L1065="financing"),P1065,0)</x:f>
        <x:v>0</x:v>
      </x:c>
      <x:c r="AA1065" s="24" t="n">
        <x:f>IF(AND(G1065="GL.CASH",L1065="financing"),Q1065,0)</x:f>
        <x:v>0</x:v>
      </x:c>
    </x:row>
    <x:row r="1066" ht="25" customHeight="1">
      <x:c r="A1066" s="3" t="str">
        <x:v>ACT/PAYROLL-M06-P07/7</x:v>
      </x:c>
      <x:c r="B1066" s="3" t="str">
        <x:v>PAYROLL-M06-P07</x:v>
      </x:c>
      <x:c r="C1066" s="16" t="n">
        <x:v>6</x:v>
      </x:c>
      <x:c r="D1066" s="30" t="n">
        <x:v>46566</x:v>
      </x:c>
      <x:c r="E1066" s="30" t="n">
        <x:v>46539</x:v>
      </x:c>
      <x:c r="F1066" s="30" t="n">
        <x:v>46566</x:v>
      </x:c>
      <x:c r="G1066" s="3" t="str">
        <x:v>GL.PEOPLE.KV</x:v>
      </x:c>
      <x:c r="H1066" s="3" t="str">
        <x:v>PROD</x:v>
      </x:c>
      <x:c r="I1066" s="3" t="str">
        <x:v>PAYROLL</x:v>
      </x:c>
      <x:c r="J1066" s="3" t="str">
        <x:v>MAP.ACTUAL.PAYROLL.KV.PROD.PAYROLL.PROD</x:v>
      </x:c>
      <x:c r="K1066" s="3" t="str">
        <x:v>PPL.KV</x:v>
      </x:c>
      <x:c r="L1066" s="3" t="str">
        <x:v>operating</x:v>
      </x:c>
      <x:c r="M1066" s="3" t="str">
        <x:v>recurring</x:v>
      </x:c>
      <x:c r="N1066" s="3" t="str">
        <x:v>committed</x:v>
      </x:c>
      <x:c r="O1066" s="3" t="str">
        <x:v>fixed</x:v>
      </x:c>
      <x:c r="P1066" s="32" t="n">
        <x:v>534.32</x:v>
      </x:c>
      <x:c r="Q1066" s="32" t="n">
        <x:v>0</x:v>
      </x:c>
      <x:c r="R1066" s="24" t="n">
        <x:f>P1066-Q1066</x:f>
        <x:v>534.32</x:v>
      </x:c>
      <x:c r="S1066" s="18" t="n">
        <x:f>'D03_Accounts'!D94</x:f>
        <x:v>1</x:v>
      </x:c>
      <x:c r="T1066" s="24" t="n">
        <x:f>R1066*S1066</x:f>
        <x:v>534.32</x:v>
      </x:c>
      <x:c r="U1066" s="25" t="str">
        <x:f>'D03_Mappings'!E196</x:f>
        <x:v>people</x:v>
      </x:c>
      <x:c r="V1066" s="24" t="str">
        <x:f>IF(I1066="",IF(U1066="people","PAYROLL","UNMAPPED"),I1066)</x:f>
        <x:v>PAYROLL</x:v>
      </x:c>
      <x:c r="W1066" s="24" t="n">
        <x:f>IF(AND(G1066="GL.CASH",L1066="operating"),Q1066,0)</x:f>
        <x:v>0</x:v>
      </x:c>
      <x:c r="X1066" s="24" t="n">
        <x:f>IF(AND(G1066="GL.CASH",L1066="operating"),P1066,0)</x:f>
        <x:v>0</x:v>
      </x:c>
      <x:c r="Y1066" s="24" t="n">
        <x:f>IF(AND(G1066="GL.CASH",L1066="investing"),Q1066-P1066,0)</x:f>
        <x:v>0</x:v>
      </x:c>
      <x:c r="Z1066" s="24" t="n">
        <x:f>IF(AND(G1066="GL.CASH",L1066="financing"),P1066,0)</x:f>
        <x:v>0</x:v>
      </x:c>
      <x:c r="AA1066" s="24" t="n">
        <x:f>IF(AND(G1066="GL.CASH",L1066="financing"),Q1066,0)</x:f>
        <x:v>0</x:v>
      </x:c>
    </x:row>
    <x:row r="1067" ht="25" customHeight="1">
      <x:c r="A1067" s="3" t="str">
        <x:v>ACT/PAYROLL-M06-P07/8</x:v>
      </x:c>
      <x:c r="B1067" s="3" t="str">
        <x:v>PAYROLL-M06-P07</x:v>
      </x:c>
      <x:c r="C1067" s="16" t="n">
        <x:v>6</x:v>
      </x:c>
      <x:c r="D1067" s="30" t="n">
        <x:v>46566</x:v>
      </x:c>
      <x:c r="E1067" s="30" t="n">
        <x:v>46539</x:v>
      </x:c>
      <x:c r="F1067" s="30" t="n">
        <x:v>46566</x:v>
      </x:c>
      <x:c r="G1067" s="3" t="str">
        <x:v>GL.CASH</x:v>
      </x:c>
      <x:c r="H1067" s="3" t="str">
        <x:v>PROD</x:v>
      </x:c>
      <x:c r="I1067" s="3" t="str">
        <x:v>PAYROLL</x:v>
      </x:c>
      <x:c r="J1067" s="3" t="str">
        <x:v>MAP.ACTUAL.PAYROLL.KV.PROD.PAYROLL.PROD</x:v>
      </x:c>
      <x:c r="K1067" s="3" t="str">
        <x:v>PPL.KV</x:v>
      </x:c>
      <x:c r="L1067" s="3" t="str">
        <x:v>operating</x:v>
      </x:c>
      <x:c r="M1067" s="3" t="str">
        <x:v>not_applicable</x:v>
      </x:c>
      <x:c r="N1067" s="3" t="str">
        <x:v>not_applicable</x:v>
      </x:c>
      <x:c r="O1067" s="3" t="str">
        <x:v>not_applicable</x:v>
      </x:c>
      <x:c r="P1067" s="32" t="n">
        <x:v>0</x:v>
      </x:c>
      <x:c r="Q1067" s="32" t="n">
        <x:v>534.32</x:v>
      </x:c>
      <x:c r="R1067" s="24" t="n">
        <x:f>P1067-Q1067</x:f>
        <x:v>-534.32</x:v>
      </x:c>
      <x:c r="S1067" s="18" t="n">
        <x:f>'D03_Accounts'!D11</x:f>
        <x:v>0</x:v>
      </x:c>
      <x:c r="T1067" s="24" t="n">
        <x:f>R1067*S1067</x:f>
        <x:v>0</x:v>
      </x:c>
      <x:c r="U1067" s="25" t="str">
        <x:f>'D03_Mappings'!E197</x:f>
        <x:v>cash</x:v>
      </x:c>
      <x:c r="V1067" s="24" t="str">
        <x:f>IF(I1067="",IF(U1067="people","PAYROLL","UNMAPPED"),I1067)</x:f>
        <x:v>PAYROLL</x:v>
      </x:c>
      <x:c r="W1067" s="24" t="n">
        <x:f>IF(AND(G1067="GL.CASH",L1067="operating"),Q1067,0)</x:f>
        <x:v>534.32</x:v>
      </x:c>
      <x:c r="X1067" s="24" t="n">
        <x:f>IF(AND(G1067="GL.CASH",L1067="operating"),P1067,0)</x:f>
        <x:v>0</x:v>
      </x:c>
      <x:c r="Y1067" s="24" t="n">
        <x:f>IF(AND(G1067="GL.CASH",L1067="investing"),Q1067-P1067,0)</x:f>
        <x:v>0</x:v>
      </x:c>
      <x:c r="Z1067" s="24" t="n">
        <x:f>IF(AND(G1067="GL.CASH",L1067="financing"),P1067,0)</x:f>
        <x:v>0</x:v>
      </x:c>
      <x:c r="AA1067" s="24" t="n">
        <x:f>IF(AND(G1067="GL.CASH",L1067="financing"),Q1067,0)</x:f>
        <x:v>0</x:v>
      </x:c>
    </x:row>
    <x:row r="1068" ht="25" customHeight="1">
      <x:c r="A1068" s="3" t="str">
        <x:v>ACT/PAYROLL-M06-P07/9</x:v>
      </x:c>
      <x:c r="B1068" s="3" t="str">
        <x:v>PAYROLL-M06-P07</x:v>
      </x:c>
      <x:c r="C1068" s="16" t="n">
        <x:v>6</x:v>
      </x:c>
      <x:c r="D1068" s="30" t="n">
        <x:v>46566</x:v>
      </x:c>
      <x:c r="E1068" s="30" t="n">
        <x:v>46539</x:v>
      </x:c>
      <x:c r="F1068" s="30" t="n">
        <x:v>46566</x:v>
      </x:c>
      <x:c r="G1068" s="3" t="str">
        <x:v>GL.PEOPLE.PV</x:v>
      </x:c>
      <x:c r="H1068" s="3" t="str">
        <x:v>PROD</x:v>
      </x:c>
      <x:c r="I1068" s="3" t="str">
        <x:v>PAYROLL</x:v>
      </x:c>
      <x:c r="J1068" s="3" t="str">
        <x:v>MAP.ACTUAL.PAYROLL.PV.PROD.PAYROLL.PROD</x:v>
      </x:c>
      <x:c r="K1068" s="3" t="str">
        <x:v>PPL.PV</x:v>
      </x:c>
      <x:c r="L1068" s="3" t="str">
        <x:v>operating</x:v>
      </x:c>
      <x:c r="M1068" s="3" t="str">
        <x:v>recurring</x:v>
      </x:c>
      <x:c r="N1068" s="3" t="str">
        <x:v>committed</x:v>
      </x:c>
      <x:c r="O1068" s="3" t="str">
        <x:v>fixed</x:v>
      </x:c>
      <x:c r="P1068" s="32" t="n">
        <x:v>108.68</x:v>
      </x:c>
      <x:c r="Q1068" s="32" t="n">
        <x:v>0</x:v>
      </x:c>
      <x:c r="R1068" s="24" t="n">
        <x:f>P1068-Q1068</x:f>
        <x:v>108.68</x:v>
      </x:c>
      <x:c r="S1068" s="18" t="n">
        <x:f>'D03_Accounts'!D95</x:f>
        <x:v>1</x:v>
      </x:c>
      <x:c r="T1068" s="24" t="n">
        <x:f>R1068*S1068</x:f>
        <x:v>108.68</x:v>
      </x:c>
      <x:c r="U1068" s="25" t="str">
        <x:f>'D03_Mappings'!E206</x:f>
        <x:v>people</x:v>
      </x:c>
      <x:c r="V1068" s="24" t="str">
        <x:f>IF(I1068="",IF(U1068="people","PAYROLL","UNMAPPED"),I1068)</x:f>
        <x:v>PAYROLL</x:v>
      </x:c>
      <x:c r="W1068" s="24" t="n">
        <x:f>IF(AND(G1068="GL.CASH",L1068="operating"),Q1068,0)</x:f>
        <x:v>0</x:v>
      </x:c>
      <x:c r="X1068" s="24" t="n">
        <x:f>IF(AND(G1068="GL.CASH",L1068="operating"),P1068,0)</x:f>
        <x:v>0</x:v>
      </x:c>
      <x:c r="Y1068" s="24" t="n">
        <x:f>IF(AND(G1068="GL.CASH",L1068="investing"),Q1068-P1068,0)</x:f>
        <x:v>0</x:v>
      </x:c>
      <x:c r="Z1068" s="24" t="n">
        <x:f>IF(AND(G1068="GL.CASH",L1068="financing"),P1068,0)</x:f>
        <x:v>0</x:v>
      </x:c>
      <x:c r="AA1068" s="24" t="n">
        <x:f>IF(AND(G1068="GL.CASH",L1068="financing"),Q1068,0)</x:f>
        <x:v>0</x:v>
      </x:c>
    </x:row>
    <x:row r="1069" ht="25" customHeight="1">
      <x:c r="A1069" s="3" t="str">
        <x:v>ACT/PAYROLL-M06-P07/10</x:v>
      </x:c>
      <x:c r="B1069" s="3" t="str">
        <x:v>PAYROLL-M06-P07</x:v>
      </x:c>
      <x:c r="C1069" s="16" t="n">
        <x:v>6</x:v>
      </x:c>
      <x:c r="D1069" s="30" t="n">
        <x:v>46566</x:v>
      </x:c>
      <x:c r="E1069" s="30" t="n">
        <x:v>46539</x:v>
      </x:c>
      <x:c r="F1069" s="30" t="n">
        <x:v>46566</x:v>
      </x:c>
      <x:c r="G1069" s="3" t="str">
        <x:v>GL.CASH</x:v>
      </x:c>
      <x:c r="H1069" s="3" t="str">
        <x:v>PROD</x:v>
      </x:c>
      <x:c r="I1069" s="3" t="str">
        <x:v>PAYROLL</x:v>
      </x:c>
      <x:c r="J1069" s="3" t="str">
        <x:v>MAP.ACTUAL.PAYROLL.PV.PROD.PAYROLL.PROD</x:v>
      </x:c>
      <x:c r="K1069" s="3" t="str">
        <x:v>PPL.PV</x:v>
      </x:c>
      <x:c r="L1069" s="3" t="str">
        <x:v>operating</x:v>
      </x:c>
      <x:c r="M1069" s="3" t="str">
        <x:v>not_applicable</x:v>
      </x:c>
      <x:c r="N1069" s="3" t="str">
        <x:v>not_applicable</x:v>
      </x:c>
      <x:c r="O1069" s="3" t="str">
        <x:v>not_applicable</x:v>
      </x:c>
      <x:c r="P1069" s="32" t="n">
        <x:v>0</x:v>
      </x:c>
      <x:c r="Q1069" s="32" t="n">
        <x:v>108.68</x:v>
      </x:c>
      <x:c r="R1069" s="24" t="n">
        <x:f>P1069-Q1069</x:f>
        <x:v>-108.68</x:v>
      </x:c>
      <x:c r="S1069" s="18" t="n">
        <x:f>'D03_Accounts'!D11</x:f>
        <x:v>0</x:v>
      </x:c>
      <x:c r="T1069" s="24" t="n">
        <x:f>R1069*S1069</x:f>
        <x:v>0</x:v>
      </x:c>
      <x:c r="U1069" s="25" t="str">
        <x:f>'D03_Mappings'!E207</x:f>
        <x:v>cash</x:v>
      </x:c>
      <x:c r="V1069" s="24" t="str">
        <x:f>IF(I1069="",IF(U1069="people","PAYROLL","UNMAPPED"),I1069)</x:f>
        <x:v>PAYROLL</x:v>
      </x:c>
      <x:c r="W1069" s="24" t="n">
        <x:f>IF(AND(G1069="GL.CASH",L1069="operating"),Q1069,0)</x:f>
        <x:v>108.68</x:v>
      </x:c>
      <x:c r="X1069" s="24" t="n">
        <x:f>IF(AND(G1069="GL.CASH",L1069="operating"),P1069,0)</x:f>
        <x:v>0</x:v>
      </x:c>
      <x:c r="Y1069" s="24" t="n">
        <x:f>IF(AND(G1069="GL.CASH",L1069="investing"),Q1069-P1069,0)</x:f>
        <x:v>0</x:v>
      </x:c>
      <x:c r="Z1069" s="24" t="n">
        <x:f>IF(AND(G1069="GL.CASH",L1069="financing"),P1069,0)</x:f>
        <x:v>0</x:v>
      </x:c>
      <x:c r="AA1069" s="24" t="n">
        <x:f>IF(AND(G1069="GL.CASH",L1069="financing"),Q1069,0)</x:f>
        <x:v>0</x:v>
      </x:c>
    </x:row>
    <x:row r="1070" ht="25" customHeight="1">
      <x:c r="A1070" s="3" t="str">
        <x:v>ACT/PAYROLL-M06-P07/11</x:v>
      </x:c>
      <x:c r="B1070" s="3" t="str">
        <x:v>PAYROLL-M06-P07</x:v>
      </x:c>
      <x:c r="C1070" s="16" t="n">
        <x:v>6</x:v>
      </x:c>
      <x:c r="D1070" s="30" t="n">
        <x:v>46566</x:v>
      </x:c>
      <x:c r="E1070" s="30" t="n">
        <x:v>46539</x:v>
      </x:c>
      <x:c r="F1070" s="30" t="n">
        <x:v>46566</x:v>
      </x:c>
      <x:c r="G1070" s="3" t="str">
        <x:v>GL.PEOPLE.U1</x:v>
      </x:c>
      <x:c r="H1070" s="3" t="str">
        <x:v>PROD</x:v>
      </x:c>
      <x:c r="I1070" s="3" t="str">
        <x:v>PAYROLL</x:v>
      </x:c>
      <x:c r="J1070" s="3" t="str">
        <x:v>MAP.ACTUAL.PAYROLL.U1.PROD.PAYROLL.PROD</x:v>
      </x:c>
      <x:c r="K1070" s="3" t="str">
        <x:v>PPL.U1</x:v>
      </x:c>
      <x:c r="L1070" s="3" t="str">
        <x:v>operating</x:v>
      </x:c>
      <x:c r="M1070" s="3" t="str">
        <x:v>recurring</x:v>
      </x:c>
      <x:c r="N1070" s="3" t="str">
        <x:v>committed</x:v>
      </x:c>
      <x:c r="O1070" s="3" t="str">
        <x:v>fixed</x:v>
      </x:c>
      <x:c r="P1070" s="32" t="n">
        <x:v>126.79</x:v>
      </x:c>
      <x:c r="Q1070" s="32" t="n">
        <x:v>0</x:v>
      </x:c>
      <x:c r="R1070" s="24" t="n">
        <x:f>P1070-Q1070</x:f>
        <x:v>126.79</x:v>
      </x:c>
      <x:c r="S1070" s="18" t="n">
        <x:f>'D03_Accounts'!D96</x:f>
        <x:v>1</x:v>
      </x:c>
      <x:c r="T1070" s="24" t="n">
        <x:f>R1070*S1070</x:f>
        <x:v>126.79</x:v>
      </x:c>
      <x:c r="U1070" s="25" t="str">
        <x:f>'D03_Mappings'!E236</x:f>
        <x:v>people</x:v>
      </x:c>
      <x:c r="V1070" s="24" t="str">
        <x:f>IF(I1070="",IF(U1070="people","PAYROLL","UNMAPPED"),I1070)</x:f>
        <x:v>PAYROLL</x:v>
      </x:c>
      <x:c r="W1070" s="24" t="n">
        <x:f>IF(AND(G1070="GL.CASH",L1070="operating"),Q1070,0)</x:f>
        <x:v>0</x:v>
      </x:c>
      <x:c r="X1070" s="24" t="n">
        <x:f>IF(AND(G1070="GL.CASH",L1070="operating"),P1070,0)</x:f>
        <x:v>0</x:v>
      </x:c>
      <x:c r="Y1070" s="24" t="n">
        <x:f>IF(AND(G1070="GL.CASH",L1070="investing"),Q1070-P1070,0)</x:f>
        <x:v>0</x:v>
      </x:c>
      <x:c r="Z1070" s="24" t="n">
        <x:f>IF(AND(G1070="GL.CASH",L1070="financing"),P1070,0)</x:f>
        <x:v>0</x:v>
      </x:c>
      <x:c r="AA1070" s="24" t="n">
        <x:f>IF(AND(G1070="GL.CASH",L1070="financing"),Q1070,0)</x:f>
        <x:v>0</x:v>
      </x:c>
    </x:row>
    <x:row r="1071" ht="25" customHeight="1">
      <x:c r="A1071" s="3" t="str">
        <x:v>ACT/PAYROLL-M06-P07/12</x:v>
      </x:c>
      <x:c r="B1071" s="3" t="str">
        <x:v>PAYROLL-M06-P07</x:v>
      </x:c>
      <x:c r="C1071" s="16" t="n">
        <x:v>6</x:v>
      </x:c>
      <x:c r="D1071" s="30" t="n">
        <x:v>46566</x:v>
      </x:c>
      <x:c r="E1071" s="30" t="n">
        <x:v>46539</x:v>
      </x:c>
      <x:c r="F1071" s="30" t="n">
        <x:v>46566</x:v>
      </x:c>
      <x:c r="G1071" s="3" t="str">
        <x:v>GL.CASH</x:v>
      </x:c>
      <x:c r="H1071" s="3" t="str">
        <x:v>PROD</x:v>
      </x:c>
      <x:c r="I1071" s="3" t="str">
        <x:v>PAYROLL</x:v>
      </x:c>
      <x:c r="J1071" s="3" t="str">
        <x:v>MAP.ACTUAL.PAYROLL.U1.PROD.PAYROLL.PROD</x:v>
      </x:c>
      <x:c r="K1071" s="3" t="str">
        <x:v>PPL.U1</x:v>
      </x:c>
      <x:c r="L1071" s="3" t="str">
        <x:v>operating</x:v>
      </x:c>
      <x:c r="M1071" s="3" t="str">
        <x:v>not_applicable</x:v>
      </x:c>
      <x:c r="N1071" s="3" t="str">
        <x:v>not_applicable</x:v>
      </x:c>
      <x:c r="O1071" s="3" t="str">
        <x:v>not_applicable</x:v>
      </x:c>
      <x:c r="P1071" s="32" t="n">
        <x:v>0</x:v>
      </x:c>
      <x:c r="Q1071" s="32" t="n">
        <x:v>126.79</x:v>
      </x:c>
      <x:c r="R1071" s="24" t="n">
        <x:f>P1071-Q1071</x:f>
        <x:v>-126.79</x:v>
      </x:c>
      <x:c r="S1071" s="18" t="n">
        <x:f>'D03_Accounts'!D11</x:f>
        <x:v>0</x:v>
      </x:c>
      <x:c r="T1071" s="24" t="n">
        <x:f>R1071*S1071</x:f>
        <x:v>0</x:v>
      </x:c>
      <x:c r="U1071" s="25" t="str">
        <x:f>'D03_Mappings'!E237</x:f>
        <x:v>cash</x:v>
      </x:c>
      <x:c r="V1071" s="24" t="str">
        <x:f>IF(I1071="",IF(U1071="people","PAYROLL","UNMAPPED"),I1071)</x:f>
        <x:v>PAYROLL</x:v>
      </x:c>
      <x:c r="W1071" s="24" t="n">
        <x:f>IF(AND(G1071="GL.CASH",L1071="operating"),Q1071,0)</x:f>
        <x:v>126.79</x:v>
      </x:c>
      <x:c r="X1071" s="24" t="n">
        <x:f>IF(AND(G1071="GL.CASH",L1071="operating"),P1071,0)</x:f>
        <x:v>0</x:v>
      </x:c>
      <x:c r="Y1071" s="24" t="n">
        <x:f>IF(AND(G1071="GL.CASH",L1071="investing"),Q1071-P1071,0)</x:f>
        <x:v>0</x:v>
      </x:c>
      <x:c r="Z1071" s="24" t="n">
        <x:f>IF(AND(G1071="GL.CASH",L1071="financing"),P1071,0)</x:f>
        <x:v>0</x:v>
      </x:c>
      <x:c r="AA1071" s="24" t="n">
        <x:f>IF(AND(G1071="GL.CASH",L1071="financing"),Q1071,0)</x:f>
        <x:v>0</x:v>
      </x:c>
    </x:row>
    <x:row r="1072" ht="25" customHeight="1">
      <x:c r="A1072" s="3" t="str">
        <x:v>ACT/PAYROLL-M06-P07/13</x:v>
      </x:c>
      <x:c r="B1072" s="3" t="str">
        <x:v>PAYROLL-M06-P07</x:v>
      </x:c>
      <x:c r="C1072" s="16" t="n">
        <x:v>6</x:v>
      </x:c>
      <x:c r="D1072" s="30" t="n">
        <x:v>46566</x:v>
      </x:c>
      <x:c r="E1072" s="30" t="n">
        <x:v>46539</x:v>
      </x:c>
      <x:c r="F1072" s="30" t="n">
        <x:v>46566</x:v>
      </x:c>
      <x:c r="G1072" s="3" t="str">
        <x:v>GL.PEOPLE.U2</x:v>
      </x:c>
      <x:c r="H1072" s="3" t="str">
        <x:v>PROD</x:v>
      </x:c>
      <x:c r="I1072" s="3" t="str">
        <x:v>PAYROLL</x:v>
      </x:c>
      <x:c r="J1072" s="3" t="str">
        <x:v>MAP.ACTUAL.PAYROLL.U2.PROD.PAYROLL.PROD</x:v>
      </x:c>
      <x:c r="K1072" s="3" t="str">
        <x:v>PPL.U2</x:v>
      </x:c>
      <x:c r="L1072" s="3" t="str">
        <x:v>operating</x:v>
      </x:c>
      <x:c r="M1072" s="3" t="str">
        <x:v>recurring</x:v>
      </x:c>
      <x:c r="N1072" s="3" t="str">
        <x:v>committed</x:v>
      </x:c>
      <x:c r="O1072" s="3" t="str">
        <x:v>fixed</x:v>
      </x:c>
      <x:c r="P1072" s="32" t="n">
        <x:v>26.57</x:v>
      </x:c>
      <x:c r="Q1072" s="32" t="n">
        <x:v>0</x:v>
      </x:c>
      <x:c r="R1072" s="24" t="n">
        <x:f>P1072-Q1072</x:f>
        <x:v>26.57</x:v>
      </x:c>
      <x:c r="S1072" s="18" t="n">
        <x:f>'D03_Accounts'!D97</x:f>
        <x:v>1</x:v>
      </x:c>
      <x:c r="T1072" s="24" t="n">
        <x:f>R1072*S1072</x:f>
        <x:v>26.57</x:v>
      </x:c>
      <x:c r="U1072" s="25" t="str">
        <x:f>'D03_Mappings'!E246</x:f>
        <x:v>people</x:v>
      </x:c>
      <x:c r="V1072" s="24" t="str">
        <x:f>IF(I1072="",IF(U1072="people","PAYROLL","UNMAPPED"),I1072)</x:f>
        <x:v>PAYROLL</x:v>
      </x:c>
      <x:c r="W1072" s="24" t="n">
        <x:f>IF(AND(G1072="GL.CASH",L1072="operating"),Q1072,0)</x:f>
        <x:v>0</x:v>
      </x:c>
      <x:c r="X1072" s="24" t="n">
        <x:f>IF(AND(G1072="GL.CASH",L1072="operating"),P1072,0)</x:f>
        <x:v>0</x:v>
      </x:c>
      <x:c r="Y1072" s="24" t="n">
        <x:f>IF(AND(G1072="GL.CASH",L1072="investing"),Q1072-P1072,0)</x:f>
        <x:v>0</x:v>
      </x:c>
      <x:c r="Z1072" s="24" t="n">
        <x:f>IF(AND(G1072="GL.CASH",L1072="financing"),P1072,0)</x:f>
        <x:v>0</x:v>
      </x:c>
      <x:c r="AA1072" s="24" t="n">
        <x:f>IF(AND(G1072="GL.CASH",L1072="financing"),Q1072,0)</x:f>
        <x:v>0</x:v>
      </x:c>
    </x:row>
    <x:row r="1073" ht="25" customHeight="1">
      <x:c r="A1073" s="3" t="str">
        <x:v>ACT/PAYROLL-M06-P07/14</x:v>
      </x:c>
      <x:c r="B1073" s="3" t="str">
        <x:v>PAYROLL-M06-P07</x:v>
      </x:c>
      <x:c r="C1073" s="16" t="n">
        <x:v>6</x:v>
      </x:c>
      <x:c r="D1073" s="30" t="n">
        <x:v>46566</x:v>
      </x:c>
      <x:c r="E1073" s="30" t="n">
        <x:v>46539</x:v>
      </x:c>
      <x:c r="F1073" s="30" t="n">
        <x:v>46566</x:v>
      </x:c>
      <x:c r="G1073" s="3" t="str">
        <x:v>GL.CASH</x:v>
      </x:c>
      <x:c r="H1073" s="3" t="str">
        <x:v>PROD</x:v>
      </x:c>
      <x:c r="I1073" s="3" t="str">
        <x:v>PAYROLL</x:v>
      </x:c>
      <x:c r="J1073" s="3" t="str">
        <x:v>MAP.ACTUAL.PAYROLL.U2.PROD.PAYROLL.PROD</x:v>
      </x:c>
      <x:c r="K1073" s="3" t="str">
        <x:v>PPL.U2</x:v>
      </x:c>
      <x:c r="L1073" s="3" t="str">
        <x:v>operating</x:v>
      </x:c>
      <x:c r="M1073" s="3" t="str">
        <x:v>not_applicable</x:v>
      </x:c>
      <x:c r="N1073" s="3" t="str">
        <x:v>not_applicable</x:v>
      </x:c>
      <x:c r="O1073" s="3" t="str">
        <x:v>not_applicable</x:v>
      </x:c>
      <x:c r="P1073" s="32" t="n">
        <x:v>0</x:v>
      </x:c>
      <x:c r="Q1073" s="32" t="n">
        <x:v>26.57</x:v>
      </x:c>
      <x:c r="R1073" s="24" t="n">
        <x:f>P1073-Q1073</x:f>
        <x:v>-26.57</x:v>
      </x:c>
      <x:c r="S1073" s="18" t="n">
        <x:f>'D03_Accounts'!D11</x:f>
        <x:v>0</x:v>
      </x:c>
      <x:c r="T1073" s="24" t="n">
        <x:f>R1073*S1073</x:f>
        <x:v>0</x:v>
      </x:c>
      <x:c r="U1073" s="25" t="str">
        <x:f>'D03_Mappings'!E247</x:f>
        <x:v>cash</x:v>
      </x:c>
      <x:c r="V1073" s="24" t="str">
        <x:f>IF(I1073="",IF(U1073="people","PAYROLL","UNMAPPED"),I1073)</x:f>
        <x:v>PAYROLL</x:v>
      </x:c>
      <x:c r="W1073" s="24" t="n">
        <x:f>IF(AND(G1073="GL.CASH",L1073="operating"),Q1073,0)</x:f>
        <x:v>26.57</x:v>
      </x:c>
      <x:c r="X1073" s="24" t="n">
        <x:f>IF(AND(G1073="GL.CASH",L1073="operating"),P1073,0)</x:f>
        <x:v>0</x:v>
      </x:c>
      <x:c r="Y1073" s="24" t="n">
        <x:f>IF(AND(G1073="GL.CASH",L1073="investing"),Q1073-P1073,0)</x:f>
        <x:v>0</x:v>
      </x:c>
      <x:c r="Z1073" s="24" t="n">
        <x:f>IF(AND(G1073="GL.CASH",L1073="financing"),P1073,0)</x:f>
        <x:v>0</x:v>
      </x:c>
      <x:c r="AA1073" s="24" t="n">
        <x:f>IF(AND(G1073="GL.CASH",L1073="financing"),Q1073,0)</x:f>
        <x:v>0</x:v>
      </x:c>
    </x:row>
    <x:row r="1074" ht="25" customHeight="1">
      <x:c r="A1074" s="3" t="str">
        <x:v>ACT/PAYROLL-M06-P07/15</x:v>
      </x:c>
      <x:c r="B1074" s="3" t="str">
        <x:v>PAYROLL-M06-P07</x:v>
      </x:c>
      <x:c r="C1074" s="16" t="n">
        <x:v>6</x:v>
      </x:c>
      <x:c r="D1074" s="30" t="n">
        <x:v>46566</x:v>
      </x:c>
      <x:c r="E1074" s="30" t="n">
        <x:v>46539</x:v>
      </x:c>
      <x:c r="F1074" s="30" t="n">
        <x:v>46566</x:v>
      </x:c>
      <x:c r="G1074" s="3" t="str">
        <x:v>GL.PEOPLE.INSOLV</x:v>
      </x:c>
      <x:c r="H1074" s="3" t="str">
        <x:v>PROD</x:v>
      </x:c>
      <x:c r="I1074" s="3" t="str">
        <x:v>PAYROLL</x:v>
      </x:c>
      <x:c r="J1074" s="3" t="str">
        <x:v>MAP.ACTUAL.PAYROLL.INSOLV.PROD.PAYROLL.PROD</x:v>
      </x:c>
      <x:c r="K1074" s="3" t="str">
        <x:v>PPL.INSOLV</x:v>
      </x:c>
      <x:c r="L1074" s="3" t="str">
        <x:v>operating</x:v>
      </x:c>
      <x:c r="M1074" s="3" t="str">
        <x:v>recurring</x:v>
      </x:c>
      <x:c r="N1074" s="3" t="str">
        <x:v>committed</x:v>
      </x:c>
      <x:c r="O1074" s="3" t="str">
        <x:v>fixed</x:v>
      </x:c>
      <x:c r="P1074" s="32" t="n">
        <x:v>9.06</x:v>
      </x:c>
      <x:c r="Q1074" s="32" t="n">
        <x:v>0</x:v>
      </x:c>
      <x:c r="R1074" s="24" t="n">
        <x:f>P1074-Q1074</x:f>
        <x:v>9.06</x:v>
      </x:c>
      <x:c r="S1074" s="18" t="n">
        <x:f>'D03_Accounts'!D98</x:f>
        <x:v>1</x:v>
      </x:c>
      <x:c r="T1074" s="24" t="n">
        <x:f>R1074*S1074</x:f>
        <x:v>9.06</x:v>
      </x:c>
      <x:c r="U1074" s="25" t="str">
        <x:f>'D03_Mappings'!E186</x:f>
        <x:v>people</x:v>
      </x:c>
      <x:c r="V1074" s="24" t="str">
        <x:f>IF(I1074="",IF(U1074="people","PAYROLL","UNMAPPED"),I1074)</x:f>
        <x:v>PAYROLL</x:v>
      </x:c>
      <x:c r="W1074" s="24" t="n">
        <x:f>IF(AND(G1074="GL.CASH",L1074="operating"),Q1074,0)</x:f>
        <x:v>0</x:v>
      </x:c>
      <x:c r="X1074" s="24" t="n">
        <x:f>IF(AND(G1074="GL.CASH",L1074="operating"),P1074,0)</x:f>
        <x:v>0</x:v>
      </x:c>
      <x:c r="Y1074" s="24" t="n">
        <x:f>IF(AND(G1074="GL.CASH",L1074="investing"),Q1074-P1074,0)</x:f>
        <x:v>0</x:v>
      </x:c>
      <x:c r="Z1074" s="24" t="n">
        <x:f>IF(AND(G1074="GL.CASH",L1074="financing"),P1074,0)</x:f>
        <x:v>0</x:v>
      </x:c>
      <x:c r="AA1074" s="24" t="n">
        <x:f>IF(AND(G1074="GL.CASH",L1074="financing"),Q1074,0)</x:f>
        <x:v>0</x:v>
      </x:c>
    </x:row>
    <x:row r="1075" ht="25" customHeight="1">
      <x:c r="A1075" s="3" t="str">
        <x:v>ACT/PAYROLL-M06-P07/16</x:v>
      </x:c>
      <x:c r="B1075" s="3" t="str">
        <x:v>PAYROLL-M06-P07</x:v>
      </x:c>
      <x:c r="C1075" s="16" t="n">
        <x:v>6</x:v>
      </x:c>
      <x:c r="D1075" s="30" t="n">
        <x:v>46566</x:v>
      </x:c>
      <x:c r="E1075" s="30" t="n">
        <x:v>46539</x:v>
      </x:c>
      <x:c r="F1075" s="30" t="n">
        <x:v>46566</x:v>
      </x:c>
      <x:c r="G1075" s="3" t="str">
        <x:v>GL.CASH</x:v>
      </x:c>
      <x:c r="H1075" s="3" t="str">
        <x:v>PROD</x:v>
      </x:c>
      <x:c r="I1075" s="3" t="str">
        <x:v>PAYROLL</x:v>
      </x:c>
      <x:c r="J1075" s="3" t="str">
        <x:v>MAP.ACTUAL.PAYROLL.INSOLV.PROD.PAYROLL.PROD</x:v>
      </x:c>
      <x:c r="K1075" s="3" t="str">
        <x:v>PPL.INSOLV</x:v>
      </x:c>
      <x:c r="L1075" s="3" t="str">
        <x:v>operating</x:v>
      </x:c>
      <x:c r="M1075" s="3" t="str">
        <x:v>not_applicable</x:v>
      </x:c>
      <x:c r="N1075" s="3" t="str">
        <x:v>not_applicable</x:v>
      </x:c>
      <x:c r="O1075" s="3" t="str">
        <x:v>not_applicable</x:v>
      </x:c>
      <x:c r="P1075" s="32" t="n">
        <x:v>0</x:v>
      </x:c>
      <x:c r="Q1075" s="32" t="n">
        <x:v>9.06</x:v>
      </x:c>
      <x:c r="R1075" s="24" t="n">
        <x:f>P1075-Q1075</x:f>
        <x:v>-9.06</x:v>
      </x:c>
      <x:c r="S1075" s="18" t="n">
        <x:f>'D03_Accounts'!D11</x:f>
        <x:v>0</x:v>
      </x:c>
      <x:c r="T1075" s="24" t="n">
        <x:f>R1075*S1075</x:f>
        <x:v>0</x:v>
      </x:c>
      <x:c r="U1075" s="25" t="str">
        <x:f>'D03_Mappings'!E187</x:f>
        <x:v>cash</x:v>
      </x:c>
      <x:c r="V1075" s="24" t="str">
        <x:f>IF(I1075="",IF(U1075="people","PAYROLL","UNMAPPED"),I1075)</x:f>
        <x:v>PAYROLL</x:v>
      </x:c>
      <x:c r="W1075" s="24" t="n">
        <x:f>IF(AND(G1075="GL.CASH",L1075="operating"),Q1075,0)</x:f>
        <x:v>9.06</x:v>
      </x:c>
      <x:c r="X1075" s="24" t="n">
        <x:f>IF(AND(G1075="GL.CASH",L1075="operating"),P1075,0)</x:f>
        <x:v>0</x:v>
      </x:c>
      <x:c r="Y1075" s="24" t="n">
        <x:f>IF(AND(G1075="GL.CASH",L1075="investing"),Q1075-P1075,0)</x:f>
        <x:v>0</x:v>
      </x:c>
      <x:c r="Z1075" s="24" t="n">
        <x:f>IF(AND(G1075="GL.CASH",L1075="financing"),P1075,0)</x:f>
        <x:v>0</x:v>
      </x:c>
      <x:c r="AA1075" s="24" t="n">
        <x:f>IF(AND(G1075="GL.CASH",L1075="financing"),Q1075,0)</x:f>
        <x:v>0</x:v>
      </x:c>
    </x:row>
    <x:row r="1076" ht="25" customHeight="1">
      <x:c r="A1076" s="3" t="str">
        <x:v>ACT/PAYROLL-M06-P07/17</x:v>
      </x:c>
      <x:c r="B1076" s="3" t="str">
        <x:v>PAYROLL-M06-P07</x:v>
      </x:c>
      <x:c r="C1076" s="16" t="n">
        <x:v>6</x:v>
      </x:c>
      <x:c r="D1076" s="30" t="n">
        <x:v>46566</x:v>
      </x:c>
      <x:c r="E1076" s="30" t="n">
        <x:v>46539</x:v>
      </x:c>
      <x:c r="F1076" s="30" t="n">
        <x:v>46566</x:v>
      </x:c>
      <x:c r="G1076" s="3" t="str">
        <x:v>GL.PEOPLE.BG</x:v>
      </x:c>
      <x:c r="H1076" s="3" t="str">
        <x:v>PROD</x:v>
      </x:c>
      <x:c r="I1076" s="3" t="str">
        <x:v>PAYROLL</x:v>
      </x:c>
      <x:c r="J1076" s="3" t="str">
        <x:v>MAP.ACTUAL.PAYROLL.BG.PROD.PAYROLL.PROD</x:v>
      </x:c>
      <x:c r="K1076" s="3" t="str">
        <x:v>PPL.BG</x:v>
      </x:c>
      <x:c r="L1076" s="3" t="str">
        <x:v>operating</x:v>
      </x:c>
      <x:c r="M1076" s="3" t="str">
        <x:v>recurring</x:v>
      </x:c>
      <x:c r="N1076" s="3" t="str">
        <x:v>committed</x:v>
      </x:c>
      <x:c r="O1076" s="3" t="str">
        <x:v>fixed</x:v>
      </x:c>
      <x:c r="P1076" s="32" t="n">
        <x:v>18.11</x:v>
      </x:c>
      <x:c r="Q1076" s="32" t="n">
        <x:v>0</x:v>
      </x:c>
      <x:c r="R1076" s="24" t="n">
        <x:f>P1076-Q1076</x:f>
        <x:v>18.11</x:v>
      </x:c>
      <x:c r="S1076" s="18" t="n">
        <x:f>'D03_Accounts'!D99</x:f>
        <x:v>1</x:v>
      </x:c>
      <x:c r="T1076" s="24" t="n">
        <x:f>R1076*S1076</x:f>
        <x:v>18.11</x:v>
      </x:c>
      <x:c r="U1076" s="25" t="str">
        <x:f>'D03_Mappings'!E176</x:f>
        <x:v>people</x:v>
      </x:c>
      <x:c r="V1076" s="24" t="str">
        <x:f>IF(I1076="",IF(U1076="people","PAYROLL","UNMAPPED"),I1076)</x:f>
        <x:v>PAYROLL</x:v>
      </x:c>
      <x:c r="W1076" s="24" t="n">
        <x:f>IF(AND(G1076="GL.CASH",L1076="operating"),Q1076,0)</x:f>
        <x:v>0</x:v>
      </x:c>
      <x:c r="X1076" s="24" t="n">
        <x:f>IF(AND(G1076="GL.CASH",L1076="operating"),P1076,0)</x:f>
        <x:v>0</x:v>
      </x:c>
      <x:c r="Y1076" s="24" t="n">
        <x:f>IF(AND(G1076="GL.CASH",L1076="investing"),Q1076-P1076,0)</x:f>
        <x:v>0</x:v>
      </x:c>
      <x:c r="Z1076" s="24" t="n">
        <x:f>IF(AND(G1076="GL.CASH",L1076="financing"),P1076,0)</x:f>
        <x:v>0</x:v>
      </x:c>
      <x:c r="AA1076" s="24" t="n">
        <x:f>IF(AND(G1076="GL.CASH",L1076="financing"),Q1076,0)</x:f>
        <x:v>0</x:v>
      </x:c>
    </x:row>
    <x:row r="1077" ht="25" customHeight="1">
      <x:c r="A1077" s="3" t="str">
        <x:v>ACT/PAYROLL-M06-P07/18</x:v>
      </x:c>
      <x:c r="B1077" s="3" t="str">
        <x:v>PAYROLL-M06-P07</x:v>
      </x:c>
      <x:c r="C1077" s="16" t="n">
        <x:v>6</x:v>
      </x:c>
      <x:c r="D1077" s="30" t="n">
        <x:v>46566</x:v>
      </x:c>
      <x:c r="E1077" s="30" t="n">
        <x:v>46539</x:v>
      </x:c>
      <x:c r="F1077" s="30" t="n">
        <x:v>46566</x:v>
      </x:c>
      <x:c r="G1077" s="3" t="str">
        <x:v>GL.CASH</x:v>
      </x:c>
      <x:c r="H1077" s="3" t="str">
        <x:v>PROD</x:v>
      </x:c>
      <x:c r="I1077" s="3" t="str">
        <x:v>PAYROLL</x:v>
      </x:c>
      <x:c r="J1077" s="3" t="str">
        <x:v>MAP.ACTUAL.PAYROLL.BG.PROD.PAYROLL.PROD</x:v>
      </x:c>
      <x:c r="K1077" s="3" t="str">
        <x:v>PPL.BG</x:v>
      </x:c>
      <x:c r="L1077" s="3" t="str">
        <x:v>operating</x:v>
      </x:c>
      <x:c r="M1077" s="3" t="str">
        <x:v>not_applicable</x:v>
      </x:c>
      <x:c r="N1077" s="3" t="str">
        <x:v>not_applicable</x:v>
      </x:c>
      <x:c r="O1077" s="3" t="str">
        <x:v>not_applicable</x:v>
      </x:c>
      <x:c r="P1077" s="32" t="n">
        <x:v>0</x:v>
      </x:c>
      <x:c r="Q1077" s="32" t="n">
        <x:v>18.11</x:v>
      </x:c>
      <x:c r="R1077" s="24" t="n">
        <x:f>P1077-Q1077</x:f>
        <x:v>-18.11</x:v>
      </x:c>
      <x:c r="S1077" s="18" t="n">
        <x:f>'D03_Accounts'!D11</x:f>
        <x:v>0</x:v>
      </x:c>
      <x:c r="T1077" s="24" t="n">
        <x:f>R1077*S1077</x:f>
        <x:v>0</x:v>
      </x:c>
      <x:c r="U1077" s="25" t="str">
        <x:f>'D03_Mappings'!E177</x:f>
        <x:v>cash</x:v>
      </x:c>
      <x:c r="V1077" s="24" t="str">
        <x:f>IF(I1077="",IF(U1077="people","PAYROLL","UNMAPPED"),I1077)</x:f>
        <x:v>PAYROLL</x:v>
      </x:c>
      <x:c r="W1077" s="24" t="n">
        <x:f>IF(AND(G1077="GL.CASH",L1077="operating"),Q1077,0)</x:f>
        <x:v>18.11</x:v>
      </x:c>
      <x:c r="X1077" s="24" t="n">
        <x:f>IF(AND(G1077="GL.CASH",L1077="operating"),P1077,0)</x:f>
        <x:v>0</x:v>
      </x:c>
      <x:c r="Y1077" s="24" t="n">
        <x:f>IF(AND(G1077="GL.CASH",L1077="investing"),Q1077-P1077,0)</x:f>
        <x:v>0</x:v>
      </x:c>
      <x:c r="Z1077" s="24" t="n">
        <x:f>IF(AND(G1077="GL.CASH",L1077="financing"),P1077,0)</x:f>
        <x:v>0</x:v>
      </x:c>
      <x:c r="AA1077" s="24" t="n">
        <x:f>IF(AND(G1077="GL.CASH",L1077="financing"),Q1077,0)</x:f>
        <x:v>0</x:v>
      </x:c>
    </x:row>
    <x:row r="1078" ht="25" customHeight="1">
      <x:c r="A1078" s="3" t="str">
        <x:v>ACT/PAYROLL-M06-P08/1</x:v>
      </x:c>
      <x:c r="B1078" s="3" t="str">
        <x:v>PAYROLL-M06-P08</x:v>
      </x:c>
      <x:c r="C1078" s="16" t="n">
        <x:v>6</x:v>
      </x:c>
      <x:c r="D1078" s="30" t="n">
        <x:v>46566</x:v>
      </x:c>
      <x:c r="E1078" s="30" t="n">
        <x:v>46539</x:v>
      </x:c>
      <x:c r="F1078" s="30" t="n">
        <x:v>46566</x:v>
      </x:c>
      <x:c r="G1078" s="3" t="str">
        <x:v>GL.PEOPLE.SALARY</x:v>
      </x:c>
      <x:c r="H1078" s="3" t="str">
        <x:v>ENG</x:v>
      </x:c>
      <x:c r="I1078" s="3" t="str">
        <x:v>PAYROLL</x:v>
      </x:c>
      <x:c r="J1078" s="3" t="str">
        <x:v>MAP.ACTUAL.PAYROLL.SALARY.ENG.PAYROLL.ENG</x:v>
      </x:c>
      <x:c r="K1078" s="3" t="str">
        <x:v>PPL.SALARY</x:v>
      </x:c>
      <x:c r="L1078" s="3" t="str">
        <x:v>operating</x:v>
      </x:c>
      <x:c r="M1078" s="3" t="str">
        <x:v>recurring</x:v>
      </x:c>
      <x:c r="N1078" s="3" t="str">
        <x:v>committed</x:v>
      </x:c>
      <x:c r="O1078" s="3" t="str">
        <x:v>fixed</x:v>
      </x:c>
      <x:c r="P1078" s="32" t="n">
        <x:v>6900</x:v>
      </x:c>
      <x:c r="Q1078" s="32" t="n">
        <x:v>0</x:v>
      </x:c>
      <x:c r="R1078" s="24" t="n">
        <x:f>P1078-Q1078</x:f>
        <x:v>6900</x:v>
      </x:c>
      <x:c r="S1078" s="18" t="n">
        <x:f>'D03_Accounts'!D91</x:f>
        <x:v>1</x:v>
      </x:c>
      <x:c r="T1078" s="24" t="n">
        <x:f>R1078*S1078</x:f>
        <x:v>6900</x:v>
      </x:c>
      <x:c r="U1078" s="25" t="str">
        <x:f>'D03_Mappings'!E220</x:f>
        <x:v>people</x:v>
      </x:c>
      <x:c r="V1078" s="24" t="str">
        <x:f>IF(I1078="",IF(U1078="people","PAYROLL","UNMAPPED"),I1078)</x:f>
        <x:v>PAYROLL</x:v>
      </x:c>
      <x:c r="W1078" s="24" t="n">
        <x:f>IF(AND(G1078="GL.CASH",L1078="operating"),Q1078,0)</x:f>
        <x:v>0</x:v>
      </x:c>
      <x:c r="X1078" s="24" t="n">
        <x:f>IF(AND(G1078="GL.CASH",L1078="operating"),P1078,0)</x:f>
        <x:v>0</x:v>
      </x:c>
      <x:c r="Y1078" s="24" t="n">
        <x:f>IF(AND(G1078="GL.CASH",L1078="investing"),Q1078-P1078,0)</x:f>
        <x:v>0</x:v>
      </x:c>
      <x:c r="Z1078" s="24" t="n">
        <x:f>IF(AND(G1078="GL.CASH",L1078="financing"),P1078,0)</x:f>
        <x:v>0</x:v>
      </x:c>
      <x:c r="AA1078" s="24" t="n">
        <x:f>IF(AND(G1078="GL.CASH",L1078="financing"),Q1078,0)</x:f>
        <x:v>0</x:v>
      </x:c>
    </x:row>
    <x:row r="1079" ht="25" customHeight="1">
      <x:c r="A1079" s="3" t="str">
        <x:v>ACT/PAYROLL-M06-P08/2</x:v>
      </x:c>
      <x:c r="B1079" s="3" t="str">
        <x:v>PAYROLL-M06-P08</x:v>
      </x:c>
      <x:c r="C1079" s="16" t="n">
        <x:v>6</x:v>
      </x:c>
      <x:c r="D1079" s="30" t="n">
        <x:v>46566</x:v>
      </x:c>
      <x:c r="E1079" s="30" t="n">
        <x:v>46539</x:v>
      </x:c>
      <x:c r="F1079" s="30" t="n">
        <x:v>46566</x:v>
      </x:c>
      <x:c r="G1079" s="3" t="str">
        <x:v>GL.CASH</x:v>
      </x:c>
      <x:c r="H1079" s="3" t="str">
        <x:v>ENG</x:v>
      </x:c>
      <x:c r="I1079" s="3" t="str">
        <x:v>PAYROLL</x:v>
      </x:c>
      <x:c r="J1079" s="3" t="str">
        <x:v>MAP.ACTUAL.PAYROLL.SALARY.ENG.PAYROLL.ENG</x:v>
      </x:c>
      <x:c r="K1079" s="3" t="str">
        <x:v>PPL.SALARY</x:v>
      </x:c>
      <x:c r="L1079" s="3" t="str">
        <x:v>operating</x:v>
      </x:c>
      <x:c r="M1079" s="3" t="str">
        <x:v>not_applicable</x:v>
      </x:c>
      <x:c r="N1079" s="3" t="str">
        <x:v>not_applicable</x:v>
      </x:c>
      <x:c r="O1079" s="3" t="str">
        <x:v>not_applicable</x:v>
      </x:c>
      <x:c r="P1079" s="32" t="n">
        <x:v>0</x:v>
      </x:c>
      <x:c r="Q1079" s="32" t="n">
        <x:v>6900</x:v>
      </x:c>
      <x:c r="R1079" s="24" t="n">
        <x:f>P1079-Q1079</x:f>
        <x:v>-6900</x:v>
      </x:c>
      <x:c r="S1079" s="18" t="n">
        <x:f>'D03_Accounts'!D11</x:f>
        <x:v>0</x:v>
      </x:c>
      <x:c r="T1079" s="24" t="n">
        <x:f>R1079*S1079</x:f>
        <x:v>0</x:v>
      </x:c>
      <x:c r="U1079" s="25" t="str">
        <x:f>'D03_Mappings'!E221</x:f>
        <x:v>cash</x:v>
      </x:c>
      <x:c r="V1079" s="24" t="str">
        <x:f>IF(I1079="",IF(U1079="people","PAYROLL","UNMAPPED"),I1079)</x:f>
        <x:v>PAYROLL</x:v>
      </x:c>
      <x:c r="W1079" s="24" t="n">
        <x:f>IF(AND(G1079="GL.CASH",L1079="operating"),Q1079,0)</x:f>
        <x:v>6900</x:v>
      </x:c>
      <x:c r="X1079" s="24" t="n">
        <x:f>IF(AND(G1079="GL.CASH",L1079="operating"),P1079,0)</x:f>
        <x:v>0</x:v>
      </x:c>
      <x:c r="Y1079" s="24" t="n">
        <x:f>IF(AND(G1079="GL.CASH",L1079="investing"),Q1079-P1079,0)</x:f>
        <x:v>0</x:v>
      </x:c>
      <x:c r="Z1079" s="24" t="n">
        <x:f>IF(AND(G1079="GL.CASH",L1079="financing"),P1079,0)</x:f>
        <x:v>0</x:v>
      </x:c>
      <x:c r="AA1079" s="24" t="n">
        <x:f>IF(AND(G1079="GL.CASH",L1079="financing"),Q1079,0)</x:f>
        <x:v>0</x:v>
      </x:c>
    </x:row>
    <x:row r="1080" ht="25" customHeight="1">
      <x:c r="A1080" s="3" t="str">
        <x:v>ACT/PAYROLL-M06-P08/3</x:v>
      </x:c>
      <x:c r="B1080" s="3" t="str">
        <x:v>PAYROLL-M06-P08</x:v>
      </x:c>
      <x:c r="C1080" s="16" t="n">
        <x:v>6</x:v>
      </x:c>
      <x:c r="D1080" s="30" t="n">
        <x:v>46566</x:v>
      </x:c>
      <x:c r="E1080" s="30" t="n">
        <x:v>46539</x:v>
      </x:c>
      <x:c r="F1080" s="30" t="n">
        <x:v>46566</x:v>
      </x:c>
      <x:c r="G1080" s="3" t="str">
        <x:v>GL.PEOPLE.RV</x:v>
      </x:c>
      <x:c r="H1080" s="3" t="str">
        <x:v>ENG</x:v>
      </x:c>
      <x:c r="I1080" s="3" t="str">
        <x:v>PAYROLL</x:v>
      </x:c>
      <x:c r="J1080" s="3" t="str">
        <x:v>MAP.ACTUAL.PAYROLL.RV.ENG.PAYROLL.ENG</x:v>
      </x:c>
      <x:c r="K1080" s="3" t="str">
        <x:v>PPL.RV</x:v>
      </x:c>
      <x:c r="L1080" s="3" t="str">
        <x:v>operating</x:v>
      </x:c>
      <x:c r="M1080" s="3" t="str">
        <x:v>recurring</x:v>
      </x:c>
      <x:c r="N1080" s="3" t="str">
        <x:v>committed</x:v>
      </x:c>
      <x:c r="O1080" s="3" t="str">
        <x:v>fixed</x:v>
      </x:c>
      <x:c r="P1080" s="32" t="n">
        <x:v>641.7</x:v>
      </x:c>
      <x:c r="Q1080" s="32" t="n">
        <x:v>0</x:v>
      </x:c>
      <x:c r="R1080" s="24" t="n">
        <x:f>P1080-Q1080</x:f>
        <x:v>641.7</x:v>
      </x:c>
      <x:c r="S1080" s="18" t="n">
        <x:f>'D03_Accounts'!D92</x:f>
        <x:v>1</x:v>
      </x:c>
      <x:c r="T1080" s="24" t="n">
        <x:f>R1080*S1080</x:f>
        <x:v>641.7</x:v>
      </x:c>
      <x:c r="U1080" s="25" t="str">
        <x:f>'D03_Mappings'!E210</x:f>
        <x:v>people</x:v>
      </x:c>
      <x:c r="V1080" s="24" t="str">
        <x:f>IF(I1080="",IF(U1080="people","PAYROLL","UNMAPPED"),I1080)</x:f>
        <x:v>PAYROLL</x:v>
      </x:c>
      <x:c r="W1080" s="24" t="n">
        <x:f>IF(AND(G1080="GL.CASH",L1080="operating"),Q1080,0)</x:f>
        <x:v>0</x:v>
      </x:c>
      <x:c r="X1080" s="24" t="n">
        <x:f>IF(AND(G1080="GL.CASH",L1080="operating"),P1080,0)</x:f>
        <x:v>0</x:v>
      </x:c>
      <x:c r="Y1080" s="24" t="n">
        <x:f>IF(AND(G1080="GL.CASH",L1080="investing"),Q1080-P1080,0)</x:f>
        <x:v>0</x:v>
      </x:c>
      <x:c r="Z1080" s="24" t="n">
        <x:f>IF(AND(G1080="GL.CASH",L1080="financing"),P1080,0)</x:f>
        <x:v>0</x:v>
      </x:c>
      <x:c r="AA1080" s="24" t="n">
        <x:f>IF(AND(G1080="GL.CASH",L1080="financing"),Q1080,0)</x:f>
        <x:v>0</x:v>
      </x:c>
    </x:row>
    <x:row r="1081" ht="25" customHeight="1">
      <x:c r="A1081" s="3" t="str">
        <x:v>ACT/PAYROLL-M06-P08/4</x:v>
      </x:c>
      <x:c r="B1081" s="3" t="str">
        <x:v>PAYROLL-M06-P08</x:v>
      </x:c>
      <x:c r="C1081" s="16" t="n">
        <x:v>6</x:v>
      </x:c>
      <x:c r="D1081" s="30" t="n">
        <x:v>46566</x:v>
      </x:c>
      <x:c r="E1081" s="30" t="n">
        <x:v>46539</x:v>
      </x:c>
      <x:c r="F1081" s="30" t="n">
        <x:v>46566</x:v>
      </x:c>
      <x:c r="G1081" s="3" t="str">
        <x:v>GL.CASH</x:v>
      </x:c>
      <x:c r="H1081" s="3" t="str">
        <x:v>ENG</x:v>
      </x:c>
      <x:c r="I1081" s="3" t="str">
        <x:v>PAYROLL</x:v>
      </x:c>
      <x:c r="J1081" s="3" t="str">
        <x:v>MAP.ACTUAL.PAYROLL.RV.ENG.PAYROLL.ENG</x:v>
      </x:c>
      <x:c r="K1081" s="3" t="str">
        <x:v>PPL.RV</x:v>
      </x:c>
      <x:c r="L1081" s="3" t="str">
        <x:v>operating</x:v>
      </x:c>
      <x:c r="M1081" s="3" t="str">
        <x:v>not_applicable</x:v>
      </x:c>
      <x:c r="N1081" s="3" t="str">
        <x:v>not_applicable</x:v>
      </x:c>
      <x:c r="O1081" s="3" t="str">
        <x:v>not_applicable</x:v>
      </x:c>
      <x:c r="P1081" s="32" t="n">
        <x:v>0</x:v>
      </x:c>
      <x:c r="Q1081" s="32" t="n">
        <x:v>641.7</x:v>
      </x:c>
      <x:c r="R1081" s="24" t="n">
        <x:f>P1081-Q1081</x:f>
        <x:v>-641.7</x:v>
      </x:c>
      <x:c r="S1081" s="18" t="n">
        <x:f>'D03_Accounts'!D11</x:f>
        <x:v>0</x:v>
      </x:c>
      <x:c r="T1081" s="24" t="n">
        <x:f>R1081*S1081</x:f>
        <x:v>0</x:v>
      </x:c>
      <x:c r="U1081" s="25" t="str">
        <x:f>'D03_Mappings'!E211</x:f>
        <x:v>cash</x:v>
      </x:c>
      <x:c r="V1081" s="24" t="str">
        <x:f>IF(I1081="",IF(U1081="people","PAYROLL","UNMAPPED"),I1081)</x:f>
        <x:v>PAYROLL</x:v>
      </x:c>
      <x:c r="W1081" s="24" t="n">
        <x:f>IF(AND(G1081="GL.CASH",L1081="operating"),Q1081,0)</x:f>
        <x:v>641.7</x:v>
      </x:c>
      <x:c r="X1081" s="24" t="n">
        <x:f>IF(AND(G1081="GL.CASH",L1081="operating"),P1081,0)</x:f>
        <x:v>0</x:v>
      </x:c>
      <x:c r="Y1081" s="24" t="n">
        <x:f>IF(AND(G1081="GL.CASH",L1081="investing"),Q1081-P1081,0)</x:f>
        <x:v>0</x:v>
      </x:c>
      <x:c r="Z1081" s="24" t="n">
        <x:f>IF(AND(G1081="GL.CASH",L1081="financing"),P1081,0)</x:f>
        <x:v>0</x:v>
      </x:c>
      <x:c r="AA1081" s="24" t="n">
        <x:f>IF(AND(G1081="GL.CASH",L1081="financing"),Q1081,0)</x:f>
        <x:v>0</x:v>
      </x:c>
    </x:row>
    <x:row r="1082" ht="25" customHeight="1">
      <x:c r="A1082" s="3" t="str">
        <x:v>ACT/PAYROLL-M06-P08/5</x:v>
      </x:c>
      <x:c r="B1082" s="3" t="str">
        <x:v>PAYROLL-M06-P08</x:v>
      </x:c>
      <x:c r="C1082" s="16" t="n">
        <x:v>6</x:v>
      </x:c>
      <x:c r="D1082" s="30" t="n">
        <x:v>46566</x:v>
      </x:c>
      <x:c r="E1082" s="30" t="n">
        <x:v>46539</x:v>
      </x:c>
      <x:c r="F1082" s="30" t="n">
        <x:v>46566</x:v>
      </x:c>
      <x:c r="G1082" s="3" t="str">
        <x:v>GL.PEOPLE.AV</x:v>
      </x:c>
      <x:c r="H1082" s="3" t="str">
        <x:v>ENG</x:v>
      </x:c>
      <x:c r="I1082" s="3" t="str">
        <x:v>PAYROLL</x:v>
      </x:c>
      <x:c r="J1082" s="3" t="str">
        <x:v>MAP.ACTUAL.PAYROLL.AV.ENG.PAYROLL.ENG</x:v>
      </x:c>
      <x:c r="K1082" s="3" t="str">
        <x:v>PPL.AV</x:v>
      </x:c>
      <x:c r="L1082" s="3" t="str">
        <x:v>operating</x:v>
      </x:c>
      <x:c r="M1082" s="3" t="str">
        <x:v>recurring</x:v>
      </x:c>
      <x:c r="N1082" s="3" t="str">
        <x:v>committed</x:v>
      </x:c>
      <x:c r="O1082" s="3" t="str">
        <x:v>fixed</x:v>
      </x:c>
      <x:c r="P1082" s="32" t="n">
        <x:v>89.7</x:v>
      </x:c>
      <x:c r="Q1082" s="32" t="n">
        <x:v>0</x:v>
      </x:c>
      <x:c r="R1082" s="24" t="n">
        <x:f>P1082-Q1082</x:f>
        <x:v>89.7</x:v>
      </x:c>
      <x:c r="S1082" s="18" t="n">
        <x:f>'D03_Accounts'!D93</x:f>
        <x:v>1</x:v>
      </x:c>
      <x:c r="T1082" s="24" t="n">
        <x:f>R1082*S1082</x:f>
        <x:v>89.7</x:v>
      </x:c>
      <x:c r="U1082" s="25" t="str">
        <x:f>'D03_Mappings'!E160</x:f>
        <x:v>people</x:v>
      </x:c>
      <x:c r="V1082" s="24" t="str">
        <x:f>IF(I1082="",IF(U1082="people","PAYROLL","UNMAPPED"),I1082)</x:f>
        <x:v>PAYROLL</x:v>
      </x:c>
      <x:c r="W1082" s="24" t="n">
        <x:f>IF(AND(G1082="GL.CASH",L1082="operating"),Q1082,0)</x:f>
        <x:v>0</x:v>
      </x:c>
      <x:c r="X1082" s="24" t="n">
        <x:f>IF(AND(G1082="GL.CASH",L1082="operating"),P1082,0)</x:f>
        <x:v>0</x:v>
      </x:c>
      <x:c r="Y1082" s="24" t="n">
        <x:f>IF(AND(G1082="GL.CASH",L1082="investing"),Q1082-P1082,0)</x:f>
        <x:v>0</x:v>
      </x:c>
      <x:c r="Z1082" s="24" t="n">
        <x:f>IF(AND(G1082="GL.CASH",L1082="financing"),P1082,0)</x:f>
        <x:v>0</x:v>
      </x:c>
      <x:c r="AA1082" s="24" t="n">
        <x:f>IF(AND(G1082="GL.CASH",L1082="financing"),Q1082,0)</x:f>
        <x:v>0</x:v>
      </x:c>
    </x:row>
    <x:row r="1083" ht="25" customHeight="1">
      <x:c r="A1083" s="3" t="str">
        <x:v>ACT/PAYROLL-M06-P08/6</x:v>
      </x:c>
      <x:c r="B1083" s="3" t="str">
        <x:v>PAYROLL-M06-P08</x:v>
      </x:c>
      <x:c r="C1083" s="16" t="n">
        <x:v>6</x:v>
      </x:c>
      <x:c r="D1083" s="30" t="n">
        <x:v>46566</x:v>
      </x:c>
      <x:c r="E1083" s="30" t="n">
        <x:v>46539</x:v>
      </x:c>
      <x:c r="F1083" s="30" t="n">
        <x:v>46566</x:v>
      </x:c>
      <x:c r="G1083" s="3" t="str">
        <x:v>GL.CASH</x:v>
      </x:c>
      <x:c r="H1083" s="3" t="str">
        <x:v>ENG</x:v>
      </x:c>
      <x:c r="I1083" s="3" t="str">
        <x:v>PAYROLL</x:v>
      </x:c>
      <x:c r="J1083" s="3" t="str">
        <x:v>MAP.ACTUAL.PAYROLL.AV.ENG.PAYROLL.ENG</x:v>
      </x:c>
      <x:c r="K1083" s="3" t="str">
        <x:v>PPL.AV</x:v>
      </x:c>
      <x:c r="L1083" s="3" t="str">
        <x:v>operating</x:v>
      </x:c>
      <x:c r="M1083" s="3" t="str">
        <x:v>not_applicable</x:v>
      </x:c>
      <x:c r="N1083" s="3" t="str">
        <x:v>not_applicable</x:v>
      </x:c>
      <x:c r="O1083" s="3" t="str">
        <x:v>not_applicable</x:v>
      </x:c>
      <x:c r="P1083" s="32" t="n">
        <x:v>0</x:v>
      </x:c>
      <x:c r="Q1083" s="32" t="n">
        <x:v>89.7</x:v>
      </x:c>
      <x:c r="R1083" s="24" t="n">
        <x:f>P1083-Q1083</x:f>
        <x:v>-89.7</x:v>
      </x:c>
      <x:c r="S1083" s="18" t="n">
        <x:f>'D03_Accounts'!D11</x:f>
        <x:v>0</x:v>
      </x:c>
      <x:c r="T1083" s="24" t="n">
        <x:f>R1083*S1083</x:f>
        <x:v>0</x:v>
      </x:c>
      <x:c r="U1083" s="25" t="str">
        <x:f>'D03_Mappings'!E161</x:f>
        <x:v>cash</x:v>
      </x:c>
      <x:c r="V1083" s="24" t="str">
        <x:f>IF(I1083="",IF(U1083="people","PAYROLL","UNMAPPED"),I1083)</x:f>
        <x:v>PAYROLL</x:v>
      </x:c>
      <x:c r="W1083" s="24" t="n">
        <x:f>IF(AND(G1083="GL.CASH",L1083="operating"),Q1083,0)</x:f>
        <x:v>89.7</x:v>
      </x:c>
      <x:c r="X1083" s="24" t="n">
        <x:f>IF(AND(G1083="GL.CASH",L1083="operating"),P1083,0)</x:f>
        <x:v>0</x:v>
      </x:c>
      <x:c r="Y1083" s="24" t="n">
        <x:f>IF(AND(G1083="GL.CASH",L1083="investing"),Q1083-P1083,0)</x:f>
        <x:v>0</x:v>
      </x:c>
      <x:c r="Z1083" s="24" t="n">
        <x:f>IF(AND(G1083="GL.CASH",L1083="financing"),P1083,0)</x:f>
        <x:v>0</x:v>
      </x:c>
      <x:c r="AA1083" s="24" t="n">
        <x:f>IF(AND(G1083="GL.CASH",L1083="financing"),Q1083,0)</x:f>
        <x:v>0</x:v>
      </x:c>
    </x:row>
    <x:row r="1084" ht="25" customHeight="1">
      <x:c r="A1084" s="3" t="str">
        <x:v>ACT/PAYROLL-M06-P08/7</x:v>
      </x:c>
      <x:c r="B1084" s="3" t="str">
        <x:v>PAYROLL-M06-P08</x:v>
      </x:c>
      <x:c r="C1084" s="16" t="n">
        <x:v>6</x:v>
      </x:c>
      <x:c r="D1084" s="30" t="n">
        <x:v>46566</x:v>
      </x:c>
      <x:c r="E1084" s="30" t="n">
        <x:v>46539</x:v>
      </x:c>
      <x:c r="F1084" s="30" t="n">
        <x:v>46566</x:v>
      </x:c>
      <x:c r="G1084" s="3" t="str">
        <x:v>GL.PEOPLE.KV</x:v>
      </x:c>
      <x:c r="H1084" s="3" t="str">
        <x:v>ENG</x:v>
      </x:c>
      <x:c r="I1084" s="3" t="str">
        <x:v>PAYROLL</x:v>
      </x:c>
      <x:c r="J1084" s="3" t="str">
        <x:v>MAP.ACTUAL.PAYROLL.KV.ENG.PAYROLL.ENG</x:v>
      </x:c>
      <x:c r="K1084" s="3" t="str">
        <x:v>PPL.KV</x:v>
      </x:c>
      <x:c r="L1084" s="3" t="str">
        <x:v>operating</x:v>
      </x:c>
      <x:c r="M1084" s="3" t="str">
        <x:v>recurring</x:v>
      </x:c>
      <x:c r="N1084" s="3" t="str">
        <x:v>committed</x:v>
      </x:c>
      <x:c r="O1084" s="3" t="str">
        <x:v>fixed</x:v>
      </x:c>
      <x:c r="P1084" s="32" t="n">
        <x:v>564.19</x:v>
      </x:c>
      <x:c r="Q1084" s="32" t="n">
        <x:v>0</x:v>
      </x:c>
      <x:c r="R1084" s="24" t="n">
        <x:f>P1084-Q1084</x:f>
        <x:v>564.19</x:v>
      </x:c>
      <x:c r="S1084" s="18" t="n">
        <x:f>'D03_Accounts'!D94</x:f>
        <x:v>1</x:v>
      </x:c>
      <x:c r="T1084" s="24" t="n">
        <x:f>R1084*S1084</x:f>
        <x:v>564.19</x:v>
      </x:c>
      <x:c r="U1084" s="25" t="str">
        <x:f>'D03_Mappings'!E190</x:f>
        <x:v>people</x:v>
      </x:c>
      <x:c r="V1084" s="24" t="str">
        <x:f>IF(I1084="",IF(U1084="people","PAYROLL","UNMAPPED"),I1084)</x:f>
        <x:v>PAYROLL</x:v>
      </x:c>
      <x:c r="W1084" s="24" t="n">
        <x:f>IF(AND(G1084="GL.CASH",L1084="operating"),Q1084,0)</x:f>
        <x:v>0</x:v>
      </x:c>
      <x:c r="X1084" s="24" t="n">
        <x:f>IF(AND(G1084="GL.CASH",L1084="operating"),P1084,0)</x:f>
        <x:v>0</x:v>
      </x:c>
      <x:c r="Y1084" s="24" t="n">
        <x:f>IF(AND(G1084="GL.CASH",L1084="investing"),Q1084-P1084,0)</x:f>
        <x:v>0</x:v>
      </x:c>
      <x:c r="Z1084" s="24" t="n">
        <x:f>IF(AND(G1084="GL.CASH",L1084="financing"),P1084,0)</x:f>
        <x:v>0</x:v>
      </x:c>
      <x:c r="AA1084" s="24" t="n">
        <x:f>IF(AND(G1084="GL.CASH",L1084="financing"),Q1084,0)</x:f>
        <x:v>0</x:v>
      </x:c>
    </x:row>
    <x:row r="1085" ht="25" customHeight="1">
      <x:c r="A1085" s="3" t="str">
        <x:v>ACT/PAYROLL-M06-P08/8</x:v>
      </x:c>
      <x:c r="B1085" s="3" t="str">
        <x:v>PAYROLL-M06-P08</x:v>
      </x:c>
      <x:c r="C1085" s="16" t="n">
        <x:v>6</x:v>
      </x:c>
      <x:c r="D1085" s="30" t="n">
        <x:v>46566</x:v>
      </x:c>
      <x:c r="E1085" s="30" t="n">
        <x:v>46539</x:v>
      </x:c>
      <x:c r="F1085" s="30" t="n">
        <x:v>46566</x:v>
      </x:c>
      <x:c r="G1085" s="3" t="str">
        <x:v>GL.CASH</x:v>
      </x:c>
      <x:c r="H1085" s="3" t="str">
        <x:v>ENG</x:v>
      </x:c>
      <x:c r="I1085" s="3" t="str">
        <x:v>PAYROLL</x:v>
      </x:c>
      <x:c r="J1085" s="3" t="str">
        <x:v>MAP.ACTUAL.PAYROLL.KV.ENG.PAYROLL.ENG</x:v>
      </x:c>
      <x:c r="K1085" s="3" t="str">
        <x:v>PPL.KV</x:v>
      </x:c>
      <x:c r="L1085" s="3" t="str">
        <x:v>operating</x:v>
      </x:c>
      <x:c r="M1085" s="3" t="str">
        <x:v>not_applicable</x:v>
      </x:c>
      <x:c r="N1085" s="3" t="str">
        <x:v>not_applicable</x:v>
      </x:c>
      <x:c r="O1085" s="3" t="str">
        <x:v>not_applicable</x:v>
      </x:c>
      <x:c r="P1085" s="32" t="n">
        <x:v>0</x:v>
      </x:c>
      <x:c r="Q1085" s="32" t="n">
        <x:v>564.19</x:v>
      </x:c>
      <x:c r="R1085" s="24" t="n">
        <x:f>P1085-Q1085</x:f>
        <x:v>-564.19</x:v>
      </x:c>
      <x:c r="S1085" s="18" t="n">
        <x:f>'D03_Accounts'!D11</x:f>
        <x:v>0</x:v>
      </x:c>
      <x:c r="T1085" s="24" t="n">
        <x:f>R1085*S1085</x:f>
        <x:v>0</x:v>
      </x:c>
      <x:c r="U1085" s="25" t="str">
        <x:f>'D03_Mappings'!E191</x:f>
        <x:v>cash</x:v>
      </x:c>
      <x:c r="V1085" s="24" t="str">
        <x:f>IF(I1085="",IF(U1085="people","PAYROLL","UNMAPPED"),I1085)</x:f>
        <x:v>PAYROLL</x:v>
      </x:c>
      <x:c r="W1085" s="24" t="n">
        <x:f>IF(AND(G1085="GL.CASH",L1085="operating"),Q1085,0)</x:f>
        <x:v>564.19</x:v>
      </x:c>
      <x:c r="X1085" s="24" t="n">
        <x:f>IF(AND(G1085="GL.CASH",L1085="operating"),P1085,0)</x:f>
        <x:v>0</x:v>
      </x:c>
      <x:c r="Y1085" s="24" t="n">
        <x:f>IF(AND(G1085="GL.CASH",L1085="investing"),Q1085-P1085,0)</x:f>
        <x:v>0</x:v>
      </x:c>
      <x:c r="Z1085" s="24" t="n">
        <x:f>IF(AND(G1085="GL.CASH",L1085="financing"),P1085,0)</x:f>
        <x:v>0</x:v>
      </x:c>
      <x:c r="AA1085" s="24" t="n">
        <x:f>IF(AND(G1085="GL.CASH",L1085="financing"),Q1085,0)</x:f>
        <x:v>0</x:v>
      </x:c>
    </x:row>
    <x:row r="1086" ht="25" customHeight="1">
      <x:c r="A1086" s="3" t="str">
        <x:v>ACT/PAYROLL-M06-P08/9</x:v>
      </x:c>
      <x:c r="B1086" s="3" t="str">
        <x:v>PAYROLL-M06-P08</x:v>
      </x:c>
      <x:c r="C1086" s="16" t="n">
        <x:v>6</x:v>
      </x:c>
      <x:c r="D1086" s="30" t="n">
        <x:v>46566</x:v>
      </x:c>
      <x:c r="E1086" s="30" t="n">
        <x:v>46539</x:v>
      </x:c>
      <x:c r="F1086" s="30" t="n">
        <x:v>46566</x:v>
      </x:c>
      <x:c r="G1086" s="3" t="str">
        <x:v>GL.PEOPLE.PV</x:v>
      </x:c>
      <x:c r="H1086" s="3" t="str">
        <x:v>ENG</x:v>
      </x:c>
      <x:c r="I1086" s="3" t="str">
        <x:v>PAYROLL</x:v>
      </x:c>
      <x:c r="J1086" s="3" t="str">
        <x:v>MAP.ACTUAL.PAYROLL.PV.ENG.PAYROLL.ENG</x:v>
      </x:c>
      <x:c r="K1086" s="3" t="str">
        <x:v>PPL.PV</x:v>
      </x:c>
      <x:c r="L1086" s="3" t="str">
        <x:v>operating</x:v>
      </x:c>
      <x:c r="M1086" s="3" t="str">
        <x:v>recurring</x:v>
      </x:c>
      <x:c r="N1086" s="3" t="str">
        <x:v>committed</x:v>
      </x:c>
      <x:c r="O1086" s="3" t="str">
        <x:v>fixed</x:v>
      </x:c>
      <x:c r="P1086" s="32" t="n">
        <x:v>114.75</x:v>
      </x:c>
      <x:c r="Q1086" s="32" t="n">
        <x:v>0</x:v>
      </x:c>
      <x:c r="R1086" s="24" t="n">
        <x:f>P1086-Q1086</x:f>
        <x:v>114.75</x:v>
      </x:c>
      <x:c r="S1086" s="18" t="n">
        <x:f>'D03_Accounts'!D95</x:f>
        <x:v>1</x:v>
      </x:c>
      <x:c r="T1086" s="24" t="n">
        <x:f>R1086*S1086</x:f>
        <x:v>114.75</x:v>
      </x:c>
      <x:c r="U1086" s="25" t="str">
        <x:f>'D03_Mappings'!E200</x:f>
        <x:v>people</x:v>
      </x:c>
      <x:c r="V1086" s="24" t="str">
        <x:f>IF(I1086="",IF(U1086="people","PAYROLL","UNMAPPED"),I1086)</x:f>
        <x:v>PAYROLL</x:v>
      </x:c>
      <x:c r="W1086" s="24" t="n">
        <x:f>IF(AND(G1086="GL.CASH",L1086="operating"),Q1086,0)</x:f>
        <x:v>0</x:v>
      </x:c>
      <x:c r="X1086" s="24" t="n">
        <x:f>IF(AND(G1086="GL.CASH",L1086="operating"),P1086,0)</x:f>
        <x:v>0</x:v>
      </x:c>
      <x:c r="Y1086" s="24" t="n">
        <x:f>IF(AND(G1086="GL.CASH",L1086="investing"),Q1086-P1086,0)</x:f>
        <x:v>0</x:v>
      </x:c>
      <x:c r="Z1086" s="24" t="n">
        <x:f>IF(AND(G1086="GL.CASH",L1086="financing"),P1086,0)</x:f>
        <x:v>0</x:v>
      </x:c>
      <x:c r="AA1086" s="24" t="n">
        <x:f>IF(AND(G1086="GL.CASH",L1086="financing"),Q1086,0)</x:f>
        <x:v>0</x:v>
      </x:c>
    </x:row>
    <x:row r="1087" ht="25" customHeight="1">
      <x:c r="A1087" s="3" t="str">
        <x:v>ACT/PAYROLL-M06-P08/10</x:v>
      </x:c>
      <x:c r="B1087" s="3" t="str">
        <x:v>PAYROLL-M06-P08</x:v>
      </x:c>
      <x:c r="C1087" s="16" t="n">
        <x:v>6</x:v>
      </x:c>
      <x:c r="D1087" s="30" t="n">
        <x:v>46566</x:v>
      </x:c>
      <x:c r="E1087" s="30" t="n">
        <x:v>46539</x:v>
      </x:c>
      <x:c r="F1087" s="30" t="n">
        <x:v>46566</x:v>
      </x:c>
      <x:c r="G1087" s="3" t="str">
        <x:v>GL.CASH</x:v>
      </x:c>
      <x:c r="H1087" s="3" t="str">
        <x:v>ENG</x:v>
      </x:c>
      <x:c r="I1087" s="3" t="str">
        <x:v>PAYROLL</x:v>
      </x:c>
      <x:c r="J1087" s="3" t="str">
        <x:v>MAP.ACTUAL.PAYROLL.PV.ENG.PAYROLL.ENG</x:v>
      </x:c>
      <x:c r="K1087" s="3" t="str">
        <x:v>PPL.PV</x:v>
      </x:c>
      <x:c r="L1087" s="3" t="str">
        <x:v>operating</x:v>
      </x:c>
      <x:c r="M1087" s="3" t="str">
        <x:v>not_applicable</x:v>
      </x:c>
      <x:c r="N1087" s="3" t="str">
        <x:v>not_applicable</x:v>
      </x:c>
      <x:c r="O1087" s="3" t="str">
        <x:v>not_applicable</x:v>
      </x:c>
      <x:c r="P1087" s="32" t="n">
        <x:v>0</x:v>
      </x:c>
      <x:c r="Q1087" s="32" t="n">
        <x:v>114.75</x:v>
      </x:c>
      <x:c r="R1087" s="24" t="n">
        <x:f>P1087-Q1087</x:f>
        <x:v>-114.75</x:v>
      </x:c>
      <x:c r="S1087" s="18" t="n">
        <x:f>'D03_Accounts'!D11</x:f>
        <x:v>0</x:v>
      </x:c>
      <x:c r="T1087" s="24" t="n">
        <x:f>R1087*S1087</x:f>
        <x:v>0</x:v>
      </x:c>
      <x:c r="U1087" s="25" t="str">
        <x:f>'D03_Mappings'!E201</x:f>
        <x:v>cash</x:v>
      </x:c>
      <x:c r="V1087" s="24" t="str">
        <x:f>IF(I1087="",IF(U1087="people","PAYROLL","UNMAPPED"),I1087)</x:f>
        <x:v>PAYROLL</x:v>
      </x:c>
      <x:c r="W1087" s="24" t="n">
        <x:f>IF(AND(G1087="GL.CASH",L1087="operating"),Q1087,0)</x:f>
        <x:v>114.75</x:v>
      </x:c>
      <x:c r="X1087" s="24" t="n">
        <x:f>IF(AND(G1087="GL.CASH",L1087="operating"),P1087,0)</x:f>
        <x:v>0</x:v>
      </x:c>
      <x:c r="Y1087" s="24" t="n">
        <x:f>IF(AND(G1087="GL.CASH",L1087="investing"),Q1087-P1087,0)</x:f>
        <x:v>0</x:v>
      </x:c>
      <x:c r="Z1087" s="24" t="n">
        <x:f>IF(AND(G1087="GL.CASH",L1087="financing"),P1087,0)</x:f>
        <x:v>0</x:v>
      </x:c>
      <x:c r="AA1087" s="24" t="n">
        <x:f>IF(AND(G1087="GL.CASH",L1087="financing"),Q1087,0)</x:f>
        <x:v>0</x:v>
      </x:c>
    </x:row>
    <x:row r="1088" ht="25" customHeight="1">
      <x:c r="A1088" s="3" t="str">
        <x:v>ACT/PAYROLL-M06-P08/11</x:v>
      </x:c>
      <x:c r="B1088" s="3" t="str">
        <x:v>PAYROLL-M06-P08</x:v>
      </x:c>
      <x:c r="C1088" s="16" t="n">
        <x:v>6</x:v>
      </x:c>
      <x:c r="D1088" s="30" t="n">
        <x:v>46566</x:v>
      </x:c>
      <x:c r="E1088" s="30" t="n">
        <x:v>46539</x:v>
      </x:c>
      <x:c r="F1088" s="30" t="n">
        <x:v>46566</x:v>
      </x:c>
      <x:c r="G1088" s="3" t="str">
        <x:v>GL.PEOPLE.U1</x:v>
      </x:c>
      <x:c r="H1088" s="3" t="str">
        <x:v>ENG</x:v>
      </x:c>
      <x:c r="I1088" s="3" t="str">
        <x:v>PAYROLL</x:v>
      </x:c>
      <x:c r="J1088" s="3" t="str">
        <x:v>MAP.ACTUAL.PAYROLL.U1.ENG.PAYROLL.ENG</x:v>
      </x:c>
      <x:c r="K1088" s="3" t="str">
        <x:v>PPL.U1</x:v>
      </x:c>
      <x:c r="L1088" s="3" t="str">
        <x:v>operating</x:v>
      </x:c>
      <x:c r="M1088" s="3" t="str">
        <x:v>recurring</x:v>
      </x:c>
      <x:c r="N1088" s="3" t="str">
        <x:v>committed</x:v>
      </x:c>
      <x:c r="O1088" s="3" t="str">
        <x:v>fixed</x:v>
      </x:c>
      <x:c r="P1088" s="32" t="n">
        <x:v>144.9</x:v>
      </x:c>
      <x:c r="Q1088" s="32" t="n">
        <x:v>0</x:v>
      </x:c>
      <x:c r="R1088" s="24" t="n">
        <x:f>P1088-Q1088</x:f>
        <x:v>144.9</x:v>
      </x:c>
      <x:c r="S1088" s="18" t="n">
        <x:f>'D03_Accounts'!D96</x:f>
        <x:v>1</x:v>
      </x:c>
      <x:c r="T1088" s="24" t="n">
        <x:f>R1088*S1088</x:f>
        <x:v>144.9</x:v>
      </x:c>
      <x:c r="U1088" s="25" t="str">
        <x:f>'D03_Mappings'!E230</x:f>
        <x:v>people</x:v>
      </x:c>
      <x:c r="V1088" s="24" t="str">
        <x:f>IF(I1088="",IF(U1088="people","PAYROLL","UNMAPPED"),I1088)</x:f>
        <x:v>PAYROLL</x:v>
      </x:c>
      <x:c r="W1088" s="24" t="n">
        <x:f>IF(AND(G1088="GL.CASH",L1088="operating"),Q1088,0)</x:f>
        <x:v>0</x:v>
      </x:c>
      <x:c r="X1088" s="24" t="n">
        <x:f>IF(AND(G1088="GL.CASH",L1088="operating"),P1088,0)</x:f>
        <x:v>0</x:v>
      </x:c>
      <x:c r="Y1088" s="24" t="n">
        <x:f>IF(AND(G1088="GL.CASH",L1088="investing"),Q1088-P1088,0)</x:f>
        <x:v>0</x:v>
      </x:c>
      <x:c r="Z1088" s="24" t="n">
        <x:f>IF(AND(G1088="GL.CASH",L1088="financing"),P1088,0)</x:f>
        <x:v>0</x:v>
      </x:c>
      <x:c r="AA1088" s="24" t="n">
        <x:f>IF(AND(G1088="GL.CASH",L1088="financing"),Q1088,0)</x:f>
        <x:v>0</x:v>
      </x:c>
    </x:row>
    <x:row r="1089" ht="25" customHeight="1">
      <x:c r="A1089" s="3" t="str">
        <x:v>ACT/PAYROLL-M06-P08/12</x:v>
      </x:c>
      <x:c r="B1089" s="3" t="str">
        <x:v>PAYROLL-M06-P08</x:v>
      </x:c>
      <x:c r="C1089" s="16" t="n">
        <x:v>6</x:v>
      </x:c>
      <x:c r="D1089" s="30" t="n">
        <x:v>46566</x:v>
      </x:c>
      <x:c r="E1089" s="30" t="n">
        <x:v>46539</x:v>
      </x:c>
      <x:c r="F1089" s="30" t="n">
        <x:v>46566</x:v>
      </x:c>
      <x:c r="G1089" s="3" t="str">
        <x:v>GL.CASH</x:v>
      </x:c>
      <x:c r="H1089" s="3" t="str">
        <x:v>ENG</x:v>
      </x:c>
      <x:c r="I1089" s="3" t="str">
        <x:v>PAYROLL</x:v>
      </x:c>
      <x:c r="J1089" s="3" t="str">
        <x:v>MAP.ACTUAL.PAYROLL.U1.ENG.PAYROLL.ENG</x:v>
      </x:c>
      <x:c r="K1089" s="3" t="str">
        <x:v>PPL.U1</x:v>
      </x:c>
      <x:c r="L1089" s="3" t="str">
        <x:v>operating</x:v>
      </x:c>
      <x:c r="M1089" s="3" t="str">
        <x:v>not_applicable</x:v>
      </x:c>
      <x:c r="N1089" s="3" t="str">
        <x:v>not_applicable</x:v>
      </x:c>
      <x:c r="O1089" s="3" t="str">
        <x:v>not_applicable</x:v>
      </x:c>
      <x:c r="P1089" s="32" t="n">
        <x:v>0</x:v>
      </x:c>
      <x:c r="Q1089" s="32" t="n">
        <x:v>144.9</x:v>
      </x:c>
      <x:c r="R1089" s="24" t="n">
        <x:f>P1089-Q1089</x:f>
        <x:v>-144.9</x:v>
      </x:c>
      <x:c r="S1089" s="18" t="n">
        <x:f>'D03_Accounts'!D11</x:f>
        <x:v>0</x:v>
      </x:c>
      <x:c r="T1089" s="24" t="n">
        <x:f>R1089*S1089</x:f>
        <x:v>0</x:v>
      </x:c>
      <x:c r="U1089" s="25" t="str">
        <x:f>'D03_Mappings'!E231</x:f>
        <x:v>cash</x:v>
      </x:c>
      <x:c r="V1089" s="24" t="str">
        <x:f>IF(I1089="",IF(U1089="people","PAYROLL","UNMAPPED"),I1089)</x:f>
        <x:v>PAYROLL</x:v>
      </x:c>
      <x:c r="W1089" s="24" t="n">
        <x:f>IF(AND(G1089="GL.CASH",L1089="operating"),Q1089,0)</x:f>
        <x:v>144.9</x:v>
      </x:c>
      <x:c r="X1089" s="24" t="n">
        <x:f>IF(AND(G1089="GL.CASH",L1089="operating"),P1089,0)</x:f>
        <x:v>0</x:v>
      </x:c>
      <x:c r="Y1089" s="24" t="n">
        <x:f>IF(AND(G1089="GL.CASH",L1089="investing"),Q1089-P1089,0)</x:f>
        <x:v>0</x:v>
      </x:c>
      <x:c r="Z1089" s="24" t="n">
        <x:f>IF(AND(G1089="GL.CASH",L1089="financing"),P1089,0)</x:f>
        <x:v>0</x:v>
      </x:c>
      <x:c r="AA1089" s="24" t="n">
        <x:f>IF(AND(G1089="GL.CASH",L1089="financing"),Q1089,0)</x:f>
        <x:v>0</x:v>
      </x:c>
    </x:row>
    <x:row r="1090" ht="25" customHeight="1">
      <x:c r="A1090" s="3" t="str">
        <x:v>ACT/PAYROLL-M06-P08/13</x:v>
      </x:c>
      <x:c r="B1090" s="3" t="str">
        <x:v>PAYROLL-M06-P08</x:v>
      </x:c>
      <x:c r="C1090" s="16" t="n">
        <x:v>6</x:v>
      </x:c>
      <x:c r="D1090" s="30" t="n">
        <x:v>46566</x:v>
      </x:c>
      <x:c r="E1090" s="30" t="n">
        <x:v>46539</x:v>
      </x:c>
      <x:c r="F1090" s="30" t="n">
        <x:v>46566</x:v>
      </x:c>
      <x:c r="G1090" s="3" t="str">
        <x:v>GL.PEOPLE.U2</x:v>
      </x:c>
      <x:c r="H1090" s="3" t="str">
        <x:v>ENG</x:v>
      </x:c>
      <x:c r="I1090" s="3" t="str">
        <x:v>PAYROLL</x:v>
      </x:c>
      <x:c r="J1090" s="3" t="str">
        <x:v>MAP.ACTUAL.PAYROLL.U2.ENG.PAYROLL.ENG</x:v>
      </x:c>
      <x:c r="K1090" s="3" t="str">
        <x:v>PPL.U2</x:v>
      </x:c>
      <x:c r="L1090" s="3" t="str">
        <x:v>operating</x:v>
      </x:c>
      <x:c r="M1090" s="3" t="str">
        <x:v>recurring</x:v>
      </x:c>
      <x:c r="N1090" s="3" t="str">
        <x:v>committed</x:v>
      </x:c>
      <x:c r="O1090" s="3" t="str">
        <x:v>fixed</x:v>
      </x:c>
      <x:c r="P1090" s="32" t="n">
        <x:v>30.36</x:v>
      </x:c>
      <x:c r="Q1090" s="32" t="n">
        <x:v>0</x:v>
      </x:c>
      <x:c r="R1090" s="24" t="n">
        <x:f>P1090-Q1090</x:f>
        <x:v>30.36</x:v>
      </x:c>
      <x:c r="S1090" s="18" t="n">
        <x:f>'D03_Accounts'!D97</x:f>
        <x:v>1</x:v>
      </x:c>
      <x:c r="T1090" s="24" t="n">
        <x:f>R1090*S1090</x:f>
        <x:v>30.36</x:v>
      </x:c>
      <x:c r="U1090" s="25" t="str">
        <x:f>'D03_Mappings'!E240</x:f>
        <x:v>people</x:v>
      </x:c>
      <x:c r="V1090" s="24" t="str">
        <x:f>IF(I1090="",IF(U1090="people","PAYROLL","UNMAPPED"),I1090)</x:f>
        <x:v>PAYROLL</x:v>
      </x:c>
      <x:c r="W1090" s="24" t="n">
        <x:f>IF(AND(G1090="GL.CASH",L1090="operating"),Q1090,0)</x:f>
        <x:v>0</x:v>
      </x:c>
      <x:c r="X1090" s="24" t="n">
        <x:f>IF(AND(G1090="GL.CASH",L1090="operating"),P1090,0)</x:f>
        <x:v>0</x:v>
      </x:c>
      <x:c r="Y1090" s="24" t="n">
        <x:f>IF(AND(G1090="GL.CASH",L1090="investing"),Q1090-P1090,0)</x:f>
        <x:v>0</x:v>
      </x:c>
      <x:c r="Z1090" s="24" t="n">
        <x:f>IF(AND(G1090="GL.CASH",L1090="financing"),P1090,0)</x:f>
        <x:v>0</x:v>
      </x:c>
      <x:c r="AA1090" s="24" t="n">
        <x:f>IF(AND(G1090="GL.CASH",L1090="financing"),Q1090,0)</x:f>
        <x:v>0</x:v>
      </x:c>
    </x:row>
    <x:row r="1091" ht="25" customHeight="1">
      <x:c r="A1091" s="3" t="str">
        <x:v>ACT/PAYROLL-M06-P08/14</x:v>
      </x:c>
      <x:c r="B1091" s="3" t="str">
        <x:v>PAYROLL-M06-P08</x:v>
      </x:c>
      <x:c r="C1091" s="16" t="n">
        <x:v>6</x:v>
      </x:c>
      <x:c r="D1091" s="30" t="n">
        <x:v>46566</x:v>
      </x:c>
      <x:c r="E1091" s="30" t="n">
        <x:v>46539</x:v>
      </x:c>
      <x:c r="F1091" s="30" t="n">
        <x:v>46566</x:v>
      </x:c>
      <x:c r="G1091" s="3" t="str">
        <x:v>GL.CASH</x:v>
      </x:c>
      <x:c r="H1091" s="3" t="str">
        <x:v>ENG</x:v>
      </x:c>
      <x:c r="I1091" s="3" t="str">
        <x:v>PAYROLL</x:v>
      </x:c>
      <x:c r="J1091" s="3" t="str">
        <x:v>MAP.ACTUAL.PAYROLL.U2.ENG.PAYROLL.ENG</x:v>
      </x:c>
      <x:c r="K1091" s="3" t="str">
        <x:v>PPL.U2</x:v>
      </x:c>
      <x:c r="L1091" s="3" t="str">
        <x:v>operating</x:v>
      </x:c>
      <x:c r="M1091" s="3" t="str">
        <x:v>not_applicable</x:v>
      </x:c>
      <x:c r="N1091" s="3" t="str">
        <x:v>not_applicable</x:v>
      </x:c>
      <x:c r="O1091" s="3" t="str">
        <x:v>not_applicable</x:v>
      </x:c>
      <x:c r="P1091" s="32" t="n">
        <x:v>0</x:v>
      </x:c>
      <x:c r="Q1091" s="32" t="n">
        <x:v>30.36</x:v>
      </x:c>
      <x:c r="R1091" s="24" t="n">
        <x:f>P1091-Q1091</x:f>
        <x:v>-30.36</x:v>
      </x:c>
      <x:c r="S1091" s="18" t="n">
        <x:f>'D03_Accounts'!D11</x:f>
        <x:v>0</x:v>
      </x:c>
      <x:c r="T1091" s="24" t="n">
        <x:f>R1091*S1091</x:f>
        <x:v>0</x:v>
      </x:c>
      <x:c r="U1091" s="25" t="str">
        <x:f>'D03_Mappings'!E241</x:f>
        <x:v>cash</x:v>
      </x:c>
      <x:c r="V1091" s="24" t="str">
        <x:f>IF(I1091="",IF(U1091="people","PAYROLL","UNMAPPED"),I1091)</x:f>
        <x:v>PAYROLL</x:v>
      </x:c>
      <x:c r="W1091" s="24" t="n">
        <x:f>IF(AND(G1091="GL.CASH",L1091="operating"),Q1091,0)</x:f>
        <x:v>30.36</x:v>
      </x:c>
      <x:c r="X1091" s="24" t="n">
        <x:f>IF(AND(G1091="GL.CASH",L1091="operating"),P1091,0)</x:f>
        <x:v>0</x:v>
      </x:c>
      <x:c r="Y1091" s="24" t="n">
        <x:f>IF(AND(G1091="GL.CASH",L1091="investing"),Q1091-P1091,0)</x:f>
        <x:v>0</x:v>
      </x:c>
      <x:c r="Z1091" s="24" t="n">
        <x:f>IF(AND(G1091="GL.CASH",L1091="financing"),P1091,0)</x:f>
        <x:v>0</x:v>
      </x:c>
      <x:c r="AA1091" s="24" t="n">
        <x:f>IF(AND(G1091="GL.CASH",L1091="financing"),Q1091,0)</x:f>
        <x:v>0</x:v>
      </x:c>
    </x:row>
    <x:row r="1092" ht="25" customHeight="1">
      <x:c r="A1092" s="3" t="str">
        <x:v>ACT/PAYROLL-M06-P08/15</x:v>
      </x:c>
      <x:c r="B1092" s="3" t="str">
        <x:v>PAYROLL-M06-P08</x:v>
      </x:c>
      <x:c r="C1092" s="16" t="n">
        <x:v>6</x:v>
      </x:c>
      <x:c r="D1092" s="30" t="n">
        <x:v>46566</x:v>
      </x:c>
      <x:c r="E1092" s="30" t="n">
        <x:v>46539</x:v>
      </x:c>
      <x:c r="F1092" s="30" t="n">
        <x:v>46566</x:v>
      </x:c>
      <x:c r="G1092" s="3" t="str">
        <x:v>GL.PEOPLE.INSOLV</x:v>
      </x:c>
      <x:c r="H1092" s="3" t="str">
        <x:v>ENG</x:v>
      </x:c>
      <x:c r="I1092" s="3" t="str">
        <x:v>PAYROLL</x:v>
      </x:c>
      <x:c r="J1092" s="3" t="str">
        <x:v>MAP.ACTUAL.PAYROLL.INSOLV.ENG.PAYROLL.ENG</x:v>
      </x:c>
      <x:c r="K1092" s="3" t="str">
        <x:v>PPL.INSOLV</x:v>
      </x:c>
      <x:c r="L1092" s="3" t="str">
        <x:v>operating</x:v>
      </x:c>
      <x:c r="M1092" s="3" t="str">
        <x:v>recurring</x:v>
      </x:c>
      <x:c r="N1092" s="3" t="str">
        <x:v>committed</x:v>
      </x:c>
      <x:c r="O1092" s="3" t="str">
        <x:v>fixed</x:v>
      </x:c>
      <x:c r="P1092" s="32" t="n">
        <x:v>10.35</x:v>
      </x:c>
      <x:c r="Q1092" s="32" t="n">
        <x:v>0</x:v>
      </x:c>
      <x:c r="R1092" s="24" t="n">
        <x:f>P1092-Q1092</x:f>
        <x:v>10.35</x:v>
      </x:c>
      <x:c r="S1092" s="18" t="n">
        <x:f>'D03_Accounts'!D98</x:f>
        <x:v>1</x:v>
      </x:c>
      <x:c r="T1092" s="24" t="n">
        <x:f>R1092*S1092</x:f>
        <x:v>10.35</x:v>
      </x:c>
      <x:c r="U1092" s="25" t="str">
        <x:f>'D03_Mappings'!E180</x:f>
        <x:v>people</x:v>
      </x:c>
      <x:c r="V1092" s="24" t="str">
        <x:f>IF(I1092="",IF(U1092="people","PAYROLL","UNMAPPED"),I1092)</x:f>
        <x:v>PAYROLL</x:v>
      </x:c>
      <x:c r="W1092" s="24" t="n">
        <x:f>IF(AND(G1092="GL.CASH",L1092="operating"),Q1092,0)</x:f>
        <x:v>0</x:v>
      </x:c>
      <x:c r="X1092" s="24" t="n">
        <x:f>IF(AND(G1092="GL.CASH",L1092="operating"),P1092,0)</x:f>
        <x:v>0</x:v>
      </x:c>
      <x:c r="Y1092" s="24" t="n">
        <x:f>IF(AND(G1092="GL.CASH",L1092="investing"),Q1092-P1092,0)</x:f>
        <x:v>0</x:v>
      </x:c>
      <x:c r="Z1092" s="24" t="n">
        <x:f>IF(AND(G1092="GL.CASH",L1092="financing"),P1092,0)</x:f>
        <x:v>0</x:v>
      </x:c>
      <x:c r="AA1092" s="24" t="n">
        <x:f>IF(AND(G1092="GL.CASH",L1092="financing"),Q1092,0)</x:f>
        <x:v>0</x:v>
      </x:c>
    </x:row>
    <x:row r="1093" ht="25" customHeight="1">
      <x:c r="A1093" s="3" t="str">
        <x:v>ACT/PAYROLL-M06-P08/16</x:v>
      </x:c>
      <x:c r="B1093" s="3" t="str">
        <x:v>PAYROLL-M06-P08</x:v>
      </x:c>
      <x:c r="C1093" s="16" t="n">
        <x:v>6</x:v>
      </x:c>
      <x:c r="D1093" s="30" t="n">
        <x:v>46566</x:v>
      </x:c>
      <x:c r="E1093" s="30" t="n">
        <x:v>46539</x:v>
      </x:c>
      <x:c r="F1093" s="30" t="n">
        <x:v>46566</x:v>
      </x:c>
      <x:c r="G1093" s="3" t="str">
        <x:v>GL.CASH</x:v>
      </x:c>
      <x:c r="H1093" s="3" t="str">
        <x:v>ENG</x:v>
      </x:c>
      <x:c r="I1093" s="3" t="str">
        <x:v>PAYROLL</x:v>
      </x:c>
      <x:c r="J1093" s="3" t="str">
        <x:v>MAP.ACTUAL.PAYROLL.INSOLV.ENG.PAYROLL.ENG</x:v>
      </x:c>
      <x:c r="K1093" s="3" t="str">
        <x:v>PPL.INSOLV</x:v>
      </x:c>
      <x:c r="L1093" s="3" t="str">
        <x:v>operating</x:v>
      </x:c>
      <x:c r="M1093" s="3" t="str">
        <x:v>not_applicable</x:v>
      </x:c>
      <x:c r="N1093" s="3" t="str">
        <x:v>not_applicable</x:v>
      </x:c>
      <x:c r="O1093" s="3" t="str">
        <x:v>not_applicable</x:v>
      </x:c>
      <x:c r="P1093" s="32" t="n">
        <x:v>0</x:v>
      </x:c>
      <x:c r="Q1093" s="32" t="n">
        <x:v>10.35</x:v>
      </x:c>
      <x:c r="R1093" s="24" t="n">
        <x:f>P1093-Q1093</x:f>
        <x:v>-10.35</x:v>
      </x:c>
      <x:c r="S1093" s="18" t="n">
        <x:f>'D03_Accounts'!D11</x:f>
        <x:v>0</x:v>
      </x:c>
      <x:c r="T1093" s="24" t="n">
        <x:f>R1093*S1093</x:f>
        <x:v>0</x:v>
      </x:c>
      <x:c r="U1093" s="25" t="str">
        <x:f>'D03_Mappings'!E181</x:f>
        <x:v>cash</x:v>
      </x:c>
      <x:c r="V1093" s="24" t="str">
        <x:f>IF(I1093="",IF(U1093="people","PAYROLL","UNMAPPED"),I1093)</x:f>
        <x:v>PAYROLL</x:v>
      </x:c>
      <x:c r="W1093" s="24" t="n">
        <x:f>IF(AND(G1093="GL.CASH",L1093="operating"),Q1093,0)</x:f>
        <x:v>10.35</x:v>
      </x:c>
      <x:c r="X1093" s="24" t="n">
        <x:f>IF(AND(G1093="GL.CASH",L1093="operating"),P1093,0)</x:f>
        <x:v>0</x:v>
      </x:c>
      <x:c r="Y1093" s="24" t="n">
        <x:f>IF(AND(G1093="GL.CASH",L1093="investing"),Q1093-P1093,0)</x:f>
        <x:v>0</x:v>
      </x:c>
      <x:c r="Z1093" s="24" t="n">
        <x:f>IF(AND(G1093="GL.CASH",L1093="financing"),P1093,0)</x:f>
        <x:v>0</x:v>
      </x:c>
      <x:c r="AA1093" s="24" t="n">
        <x:f>IF(AND(G1093="GL.CASH",L1093="financing"),Q1093,0)</x:f>
        <x:v>0</x:v>
      </x:c>
    </x:row>
    <x:row r="1094" ht="25" customHeight="1">
      <x:c r="A1094" s="3" t="str">
        <x:v>ACT/PAYROLL-M06-P08/17</x:v>
      </x:c>
      <x:c r="B1094" s="3" t="str">
        <x:v>PAYROLL-M06-P08</x:v>
      </x:c>
      <x:c r="C1094" s="16" t="n">
        <x:v>6</x:v>
      </x:c>
      <x:c r="D1094" s="30" t="n">
        <x:v>46566</x:v>
      </x:c>
      <x:c r="E1094" s="30" t="n">
        <x:v>46539</x:v>
      </x:c>
      <x:c r="F1094" s="30" t="n">
        <x:v>46566</x:v>
      </x:c>
      <x:c r="G1094" s="3" t="str">
        <x:v>GL.PEOPLE.BG</x:v>
      </x:c>
      <x:c r="H1094" s="3" t="str">
        <x:v>ENG</x:v>
      </x:c>
      <x:c r="I1094" s="3" t="str">
        <x:v>PAYROLL</x:v>
      </x:c>
      <x:c r="J1094" s="3" t="str">
        <x:v>MAP.ACTUAL.PAYROLL.BG.ENG.PAYROLL.ENG</x:v>
      </x:c>
      <x:c r="K1094" s="3" t="str">
        <x:v>PPL.BG</x:v>
      </x:c>
      <x:c r="L1094" s="3" t="str">
        <x:v>operating</x:v>
      </x:c>
      <x:c r="M1094" s="3" t="str">
        <x:v>recurring</x:v>
      </x:c>
      <x:c r="N1094" s="3" t="str">
        <x:v>committed</x:v>
      </x:c>
      <x:c r="O1094" s="3" t="str">
        <x:v>fixed</x:v>
      </x:c>
      <x:c r="P1094" s="32" t="n">
        <x:v>20.7</x:v>
      </x:c>
      <x:c r="Q1094" s="32" t="n">
        <x:v>0</x:v>
      </x:c>
      <x:c r="R1094" s="24" t="n">
        <x:f>P1094-Q1094</x:f>
        <x:v>20.7</x:v>
      </x:c>
      <x:c r="S1094" s="18" t="n">
        <x:f>'D03_Accounts'!D99</x:f>
        <x:v>1</x:v>
      </x:c>
      <x:c r="T1094" s="24" t="n">
        <x:f>R1094*S1094</x:f>
        <x:v>20.7</x:v>
      </x:c>
      <x:c r="U1094" s="25" t="str">
        <x:f>'D03_Mappings'!E170</x:f>
        <x:v>people</x:v>
      </x:c>
      <x:c r="V1094" s="24" t="str">
        <x:f>IF(I1094="",IF(U1094="people","PAYROLL","UNMAPPED"),I1094)</x:f>
        <x:v>PAYROLL</x:v>
      </x:c>
      <x:c r="W1094" s="24" t="n">
        <x:f>IF(AND(G1094="GL.CASH",L1094="operating"),Q1094,0)</x:f>
        <x:v>0</x:v>
      </x:c>
      <x:c r="X1094" s="24" t="n">
        <x:f>IF(AND(G1094="GL.CASH",L1094="operating"),P1094,0)</x:f>
        <x:v>0</x:v>
      </x:c>
      <x:c r="Y1094" s="24" t="n">
        <x:f>IF(AND(G1094="GL.CASH",L1094="investing"),Q1094-P1094,0)</x:f>
        <x:v>0</x:v>
      </x:c>
      <x:c r="Z1094" s="24" t="n">
        <x:f>IF(AND(G1094="GL.CASH",L1094="financing"),P1094,0)</x:f>
        <x:v>0</x:v>
      </x:c>
      <x:c r="AA1094" s="24" t="n">
        <x:f>IF(AND(G1094="GL.CASH",L1094="financing"),Q1094,0)</x:f>
        <x:v>0</x:v>
      </x:c>
    </x:row>
    <x:row r="1095" ht="25" customHeight="1">
      <x:c r="A1095" s="3" t="str">
        <x:v>ACT/PAYROLL-M06-P08/18</x:v>
      </x:c>
      <x:c r="B1095" s="3" t="str">
        <x:v>PAYROLL-M06-P08</x:v>
      </x:c>
      <x:c r="C1095" s="16" t="n">
        <x:v>6</x:v>
      </x:c>
      <x:c r="D1095" s="30" t="n">
        <x:v>46566</x:v>
      </x:c>
      <x:c r="E1095" s="30" t="n">
        <x:v>46539</x:v>
      </x:c>
      <x:c r="F1095" s="30" t="n">
        <x:v>46566</x:v>
      </x:c>
      <x:c r="G1095" s="3" t="str">
        <x:v>GL.CASH</x:v>
      </x:c>
      <x:c r="H1095" s="3" t="str">
        <x:v>ENG</x:v>
      </x:c>
      <x:c r="I1095" s="3" t="str">
        <x:v>PAYROLL</x:v>
      </x:c>
      <x:c r="J1095" s="3" t="str">
        <x:v>MAP.ACTUAL.PAYROLL.BG.ENG.PAYROLL.ENG</x:v>
      </x:c>
      <x:c r="K1095" s="3" t="str">
        <x:v>PPL.BG</x:v>
      </x:c>
      <x:c r="L1095" s="3" t="str">
        <x:v>operating</x:v>
      </x:c>
      <x:c r="M1095" s="3" t="str">
        <x:v>not_applicable</x:v>
      </x:c>
      <x:c r="N1095" s="3" t="str">
        <x:v>not_applicable</x:v>
      </x:c>
      <x:c r="O1095" s="3" t="str">
        <x:v>not_applicable</x:v>
      </x:c>
      <x:c r="P1095" s="32" t="n">
        <x:v>0</x:v>
      </x:c>
      <x:c r="Q1095" s="32" t="n">
        <x:v>20.7</x:v>
      </x:c>
      <x:c r="R1095" s="24" t="n">
        <x:f>P1095-Q1095</x:f>
        <x:v>-20.7</x:v>
      </x:c>
      <x:c r="S1095" s="18" t="n">
        <x:f>'D03_Accounts'!D11</x:f>
        <x:v>0</x:v>
      </x:c>
      <x:c r="T1095" s="24" t="n">
        <x:f>R1095*S1095</x:f>
        <x:v>0</x:v>
      </x:c>
      <x:c r="U1095" s="25" t="str">
        <x:f>'D03_Mappings'!E171</x:f>
        <x:v>cash</x:v>
      </x:c>
      <x:c r="V1095" s="24" t="str">
        <x:f>IF(I1095="",IF(U1095="people","PAYROLL","UNMAPPED"),I1095)</x:f>
        <x:v>PAYROLL</x:v>
      </x:c>
      <x:c r="W1095" s="24" t="n">
        <x:f>IF(AND(G1095="GL.CASH",L1095="operating"),Q1095,0)</x:f>
        <x:v>20.7</x:v>
      </x:c>
      <x:c r="X1095" s="24" t="n">
        <x:f>IF(AND(G1095="GL.CASH",L1095="operating"),P1095,0)</x:f>
        <x:v>0</x:v>
      </x:c>
      <x:c r="Y1095" s="24" t="n">
        <x:f>IF(AND(G1095="GL.CASH",L1095="investing"),Q1095-P1095,0)</x:f>
        <x:v>0</x:v>
      </x:c>
      <x:c r="Z1095" s="24" t="n">
        <x:f>IF(AND(G1095="GL.CASH",L1095="financing"),P1095,0)</x:f>
        <x:v>0</x:v>
      </x:c>
      <x:c r="AA1095" s="24" t="n">
        <x:f>IF(AND(G1095="GL.CASH",L1095="financing"),Q1095,0)</x:f>
        <x:v>0</x:v>
      </x:c>
    </x:row>
    <x:row r="1096" ht="25" customHeight="1">
      <x:c r="A1096" s="3" t="str">
        <x:v>ACT/PAYROLL-M06-P10/1</x:v>
      </x:c>
      <x:c r="B1096" s="3" t="str">
        <x:v>PAYROLL-M06-P10</x:v>
      </x:c>
      <x:c r="C1096" s="16" t="n">
        <x:v>6</x:v>
      </x:c>
      <x:c r="D1096" s="30" t="n">
        <x:v>46566</x:v>
      </x:c>
      <x:c r="E1096" s="30" t="n">
        <x:v>46539</x:v>
      </x:c>
      <x:c r="F1096" s="30" t="n">
        <x:v>46566</x:v>
      </x:c>
      <x:c r="G1096" s="3" t="str">
        <x:v>GL.PEOPLE.SALARY</x:v>
      </x:c>
      <x:c r="H1096" s="3" t="str">
        <x:v>MKT</x:v>
      </x:c>
      <x:c r="I1096" s="3" t="str">
        <x:v>PAYROLL</x:v>
      </x:c>
      <x:c r="J1096" s="3" t="str">
        <x:v>MAP.ACTUAL.PAYROLL.SALARY.MKT.PAYROLL.MKT</x:v>
      </x:c>
      <x:c r="K1096" s="3" t="str">
        <x:v>PPL.SALARY</x:v>
      </x:c>
      <x:c r="L1096" s="3" t="str">
        <x:v>operating</x:v>
      </x:c>
      <x:c r="M1096" s="3" t="str">
        <x:v>recurring</x:v>
      </x:c>
      <x:c r="N1096" s="3" t="str">
        <x:v>committed</x:v>
      </x:c>
      <x:c r="O1096" s="3" t="str">
        <x:v>fixed</x:v>
      </x:c>
      <x:c r="P1096" s="32" t="n">
        <x:v>5175</x:v>
      </x:c>
      <x:c r="Q1096" s="32" t="n">
        <x:v>0</x:v>
      </x:c>
      <x:c r="R1096" s="24" t="n">
        <x:f>P1096-Q1096</x:f>
        <x:v>5175</x:v>
      </x:c>
      <x:c r="S1096" s="18" t="n">
        <x:f>'D03_Accounts'!D91</x:f>
        <x:v>1</x:v>
      </x:c>
      <x:c r="T1096" s="24" t="n">
        <x:f>R1096*S1096</x:f>
        <x:v>5175</x:v>
      </x:c>
      <x:c r="U1096" s="25" t="str">
        <x:f>'D03_Mappings'!E224</x:f>
        <x:v>people</x:v>
      </x:c>
      <x:c r="V1096" s="24" t="str">
        <x:f>IF(I1096="",IF(U1096="people","PAYROLL","UNMAPPED"),I1096)</x:f>
        <x:v>PAYROLL</x:v>
      </x:c>
      <x:c r="W1096" s="24" t="n">
        <x:f>IF(AND(G1096="GL.CASH",L1096="operating"),Q1096,0)</x:f>
        <x:v>0</x:v>
      </x:c>
      <x:c r="X1096" s="24" t="n">
        <x:f>IF(AND(G1096="GL.CASH",L1096="operating"),P1096,0)</x:f>
        <x:v>0</x:v>
      </x:c>
      <x:c r="Y1096" s="24" t="n">
        <x:f>IF(AND(G1096="GL.CASH",L1096="investing"),Q1096-P1096,0)</x:f>
        <x:v>0</x:v>
      </x:c>
      <x:c r="Z1096" s="24" t="n">
        <x:f>IF(AND(G1096="GL.CASH",L1096="financing"),P1096,0)</x:f>
        <x:v>0</x:v>
      </x:c>
      <x:c r="AA1096" s="24" t="n">
        <x:f>IF(AND(G1096="GL.CASH",L1096="financing"),Q1096,0)</x:f>
        <x:v>0</x:v>
      </x:c>
    </x:row>
    <x:row r="1097" ht="25" customHeight="1">
      <x:c r="A1097" s="3" t="str">
        <x:v>ACT/PAYROLL-M06-P10/2</x:v>
      </x:c>
      <x:c r="B1097" s="3" t="str">
        <x:v>PAYROLL-M06-P10</x:v>
      </x:c>
      <x:c r="C1097" s="16" t="n">
        <x:v>6</x:v>
      </x:c>
      <x:c r="D1097" s="30" t="n">
        <x:v>46566</x:v>
      </x:c>
      <x:c r="E1097" s="30" t="n">
        <x:v>46539</x:v>
      </x:c>
      <x:c r="F1097" s="30" t="n">
        <x:v>46566</x:v>
      </x:c>
      <x:c r="G1097" s="3" t="str">
        <x:v>GL.CASH</x:v>
      </x:c>
      <x:c r="H1097" s="3" t="str">
        <x:v>MKT</x:v>
      </x:c>
      <x:c r="I1097" s="3" t="str">
        <x:v>PAYROLL</x:v>
      </x:c>
      <x:c r="J1097" s="3" t="str">
        <x:v>MAP.ACTUAL.PAYROLL.SALARY.MKT.PAYROLL.MKT</x:v>
      </x:c>
      <x:c r="K1097" s="3" t="str">
        <x:v>PPL.SALARY</x:v>
      </x:c>
      <x:c r="L1097" s="3" t="str">
        <x:v>operating</x:v>
      </x:c>
      <x:c r="M1097" s="3" t="str">
        <x:v>not_applicable</x:v>
      </x:c>
      <x:c r="N1097" s="3" t="str">
        <x:v>not_applicable</x:v>
      </x:c>
      <x:c r="O1097" s="3" t="str">
        <x:v>not_applicable</x:v>
      </x:c>
      <x:c r="P1097" s="32" t="n">
        <x:v>0</x:v>
      </x:c>
      <x:c r="Q1097" s="32" t="n">
        <x:v>5175</x:v>
      </x:c>
      <x:c r="R1097" s="24" t="n">
        <x:f>P1097-Q1097</x:f>
        <x:v>-5175</x:v>
      </x:c>
      <x:c r="S1097" s="18" t="n">
        <x:f>'D03_Accounts'!D11</x:f>
        <x:v>0</x:v>
      </x:c>
      <x:c r="T1097" s="24" t="n">
        <x:f>R1097*S1097</x:f>
        <x:v>0</x:v>
      </x:c>
      <x:c r="U1097" s="25" t="str">
        <x:f>'D03_Mappings'!E225</x:f>
        <x:v>cash</x:v>
      </x:c>
      <x:c r="V1097" s="24" t="str">
        <x:f>IF(I1097="",IF(U1097="people","PAYROLL","UNMAPPED"),I1097)</x:f>
        <x:v>PAYROLL</x:v>
      </x:c>
      <x:c r="W1097" s="24" t="n">
        <x:f>IF(AND(G1097="GL.CASH",L1097="operating"),Q1097,0)</x:f>
        <x:v>5175</x:v>
      </x:c>
      <x:c r="X1097" s="24" t="n">
        <x:f>IF(AND(G1097="GL.CASH",L1097="operating"),P1097,0)</x:f>
        <x:v>0</x:v>
      </x:c>
      <x:c r="Y1097" s="24" t="n">
        <x:f>IF(AND(G1097="GL.CASH",L1097="investing"),Q1097-P1097,0)</x:f>
        <x:v>0</x:v>
      </x:c>
      <x:c r="Z1097" s="24" t="n">
        <x:f>IF(AND(G1097="GL.CASH",L1097="financing"),P1097,0)</x:f>
        <x:v>0</x:v>
      </x:c>
      <x:c r="AA1097" s="24" t="n">
        <x:f>IF(AND(G1097="GL.CASH",L1097="financing"),Q1097,0)</x:f>
        <x:v>0</x:v>
      </x:c>
    </x:row>
    <x:row r="1098" ht="25" customHeight="1">
      <x:c r="A1098" s="3" t="str">
        <x:v>ACT/PAYROLL-M06-P10/3</x:v>
      </x:c>
      <x:c r="B1098" s="3" t="str">
        <x:v>PAYROLL-M06-P10</x:v>
      </x:c>
      <x:c r="C1098" s="16" t="n">
        <x:v>6</x:v>
      </x:c>
      <x:c r="D1098" s="30" t="n">
        <x:v>46566</x:v>
      </x:c>
      <x:c r="E1098" s="30" t="n">
        <x:v>46539</x:v>
      </x:c>
      <x:c r="F1098" s="30" t="n">
        <x:v>46566</x:v>
      </x:c>
      <x:c r="G1098" s="3" t="str">
        <x:v>GL.PEOPLE.RV</x:v>
      </x:c>
      <x:c r="H1098" s="3" t="str">
        <x:v>MKT</x:v>
      </x:c>
      <x:c r="I1098" s="3" t="str">
        <x:v>PAYROLL</x:v>
      </x:c>
      <x:c r="J1098" s="3" t="str">
        <x:v>MAP.ACTUAL.PAYROLL.RV.MKT.PAYROLL.MKT</x:v>
      </x:c>
      <x:c r="K1098" s="3" t="str">
        <x:v>PPL.RV</x:v>
      </x:c>
      <x:c r="L1098" s="3" t="str">
        <x:v>operating</x:v>
      </x:c>
      <x:c r="M1098" s="3" t="str">
        <x:v>recurring</x:v>
      </x:c>
      <x:c r="N1098" s="3" t="str">
        <x:v>committed</x:v>
      </x:c>
      <x:c r="O1098" s="3" t="str">
        <x:v>fixed</x:v>
      </x:c>
      <x:c r="P1098" s="32" t="n">
        <x:v>481.28</x:v>
      </x:c>
      <x:c r="Q1098" s="32" t="n">
        <x:v>0</x:v>
      </x:c>
      <x:c r="R1098" s="24" t="n">
        <x:f>P1098-Q1098</x:f>
        <x:v>481.28</x:v>
      </x:c>
      <x:c r="S1098" s="18" t="n">
        <x:f>'D03_Accounts'!D92</x:f>
        <x:v>1</x:v>
      </x:c>
      <x:c r="T1098" s="24" t="n">
        <x:f>R1098*S1098</x:f>
        <x:v>481.28</x:v>
      </x:c>
      <x:c r="U1098" s="25" t="str">
        <x:f>'D03_Mappings'!E214</x:f>
        <x:v>people</x:v>
      </x:c>
      <x:c r="V1098" s="24" t="str">
        <x:f>IF(I1098="",IF(U1098="people","PAYROLL","UNMAPPED"),I1098)</x:f>
        <x:v>PAYROLL</x:v>
      </x:c>
      <x:c r="W1098" s="24" t="n">
        <x:f>IF(AND(G1098="GL.CASH",L1098="operating"),Q1098,0)</x:f>
        <x:v>0</x:v>
      </x:c>
      <x:c r="X1098" s="24" t="n">
        <x:f>IF(AND(G1098="GL.CASH",L1098="operating"),P1098,0)</x:f>
        <x:v>0</x:v>
      </x:c>
      <x:c r="Y1098" s="24" t="n">
        <x:f>IF(AND(G1098="GL.CASH",L1098="investing"),Q1098-P1098,0)</x:f>
        <x:v>0</x:v>
      </x:c>
      <x:c r="Z1098" s="24" t="n">
        <x:f>IF(AND(G1098="GL.CASH",L1098="financing"),P1098,0)</x:f>
        <x:v>0</x:v>
      </x:c>
      <x:c r="AA1098" s="24" t="n">
        <x:f>IF(AND(G1098="GL.CASH",L1098="financing"),Q1098,0)</x:f>
        <x:v>0</x:v>
      </x:c>
    </x:row>
    <x:row r="1099" ht="25" customHeight="1">
      <x:c r="A1099" s="3" t="str">
        <x:v>ACT/PAYROLL-M06-P10/4</x:v>
      </x:c>
      <x:c r="B1099" s="3" t="str">
        <x:v>PAYROLL-M06-P10</x:v>
      </x:c>
      <x:c r="C1099" s="16" t="n">
        <x:v>6</x:v>
      </x:c>
      <x:c r="D1099" s="30" t="n">
        <x:v>46566</x:v>
      </x:c>
      <x:c r="E1099" s="30" t="n">
        <x:v>46539</x:v>
      </x:c>
      <x:c r="F1099" s="30" t="n">
        <x:v>46566</x:v>
      </x:c>
      <x:c r="G1099" s="3" t="str">
        <x:v>GL.CASH</x:v>
      </x:c>
      <x:c r="H1099" s="3" t="str">
        <x:v>MKT</x:v>
      </x:c>
      <x:c r="I1099" s="3" t="str">
        <x:v>PAYROLL</x:v>
      </x:c>
      <x:c r="J1099" s="3" t="str">
        <x:v>MAP.ACTUAL.PAYROLL.RV.MKT.PAYROLL.MKT</x:v>
      </x:c>
      <x:c r="K1099" s="3" t="str">
        <x:v>PPL.RV</x:v>
      </x:c>
      <x:c r="L1099" s="3" t="str">
        <x:v>operating</x:v>
      </x:c>
      <x:c r="M1099" s="3" t="str">
        <x:v>not_applicable</x:v>
      </x:c>
      <x:c r="N1099" s="3" t="str">
        <x:v>not_applicable</x:v>
      </x:c>
      <x:c r="O1099" s="3" t="str">
        <x:v>not_applicable</x:v>
      </x:c>
      <x:c r="P1099" s="32" t="n">
        <x:v>0</x:v>
      </x:c>
      <x:c r="Q1099" s="32" t="n">
        <x:v>481.28</x:v>
      </x:c>
      <x:c r="R1099" s="24" t="n">
        <x:f>P1099-Q1099</x:f>
        <x:v>-481.28</x:v>
      </x:c>
      <x:c r="S1099" s="18" t="n">
        <x:f>'D03_Accounts'!D11</x:f>
        <x:v>0</x:v>
      </x:c>
      <x:c r="T1099" s="24" t="n">
        <x:f>R1099*S1099</x:f>
        <x:v>0</x:v>
      </x:c>
      <x:c r="U1099" s="25" t="str">
        <x:f>'D03_Mappings'!E215</x:f>
        <x:v>cash</x:v>
      </x:c>
      <x:c r="V1099" s="24" t="str">
        <x:f>IF(I1099="",IF(U1099="people","PAYROLL","UNMAPPED"),I1099)</x:f>
        <x:v>PAYROLL</x:v>
      </x:c>
      <x:c r="W1099" s="24" t="n">
        <x:f>IF(AND(G1099="GL.CASH",L1099="operating"),Q1099,0)</x:f>
        <x:v>481.28</x:v>
      </x:c>
      <x:c r="X1099" s="24" t="n">
        <x:f>IF(AND(G1099="GL.CASH",L1099="operating"),P1099,0)</x:f>
        <x:v>0</x:v>
      </x:c>
      <x:c r="Y1099" s="24" t="n">
        <x:f>IF(AND(G1099="GL.CASH",L1099="investing"),Q1099-P1099,0)</x:f>
        <x:v>0</x:v>
      </x:c>
      <x:c r="Z1099" s="24" t="n">
        <x:f>IF(AND(G1099="GL.CASH",L1099="financing"),P1099,0)</x:f>
        <x:v>0</x:v>
      </x:c>
      <x:c r="AA1099" s="24" t="n">
        <x:f>IF(AND(G1099="GL.CASH",L1099="financing"),Q1099,0)</x:f>
        <x:v>0</x:v>
      </x:c>
    </x:row>
    <x:row r="1100" ht="25" customHeight="1">
      <x:c r="A1100" s="3" t="str">
        <x:v>ACT/PAYROLL-M06-P10/5</x:v>
      </x:c>
      <x:c r="B1100" s="3" t="str">
        <x:v>PAYROLL-M06-P10</x:v>
      </x:c>
      <x:c r="C1100" s="16" t="n">
        <x:v>6</x:v>
      </x:c>
      <x:c r="D1100" s="30" t="n">
        <x:v>46566</x:v>
      </x:c>
      <x:c r="E1100" s="30" t="n">
        <x:v>46539</x:v>
      </x:c>
      <x:c r="F1100" s="30" t="n">
        <x:v>46566</x:v>
      </x:c>
      <x:c r="G1100" s="3" t="str">
        <x:v>GL.PEOPLE.AV</x:v>
      </x:c>
      <x:c r="H1100" s="3" t="str">
        <x:v>MKT</x:v>
      </x:c>
      <x:c r="I1100" s="3" t="str">
        <x:v>PAYROLL</x:v>
      </x:c>
      <x:c r="J1100" s="3" t="str">
        <x:v>MAP.ACTUAL.PAYROLL.AV.MKT.PAYROLL.MKT</x:v>
      </x:c>
      <x:c r="K1100" s="3" t="str">
        <x:v>PPL.AV</x:v>
      </x:c>
      <x:c r="L1100" s="3" t="str">
        <x:v>operating</x:v>
      </x:c>
      <x:c r="M1100" s="3" t="str">
        <x:v>recurring</x:v>
      </x:c>
      <x:c r="N1100" s="3" t="str">
        <x:v>committed</x:v>
      </x:c>
      <x:c r="O1100" s="3" t="str">
        <x:v>fixed</x:v>
      </x:c>
      <x:c r="P1100" s="32" t="n">
        <x:v>67.28</x:v>
      </x:c>
      <x:c r="Q1100" s="32" t="n">
        <x:v>0</x:v>
      </x:c>
      <x:c r="R1100" s="24" t="n">
        <x:f>P1100-Q1100</x:f>
        <x:v>67.28</x:v>
      </x:c>
      <x:c r="S1100" s="18" t="n">
        <x:f>'D03_Accounts'!D93</x:f>
        <x:v>1</x:v>
      </x:c>
      <x:c r="T1100" s="24" t="n">
        <x:f>R1100*S1100</x:f>
        <x:v>67.28</x:v>
      </x:c>
      <x:c r="U1100" s="25" t="str">
        <x:f>'D03_Mappings'!E164</x:f>
        <x:v>people</x:v>
      </x:c>
      <x:c r="V1100" s="24" t="str">
        <x:f>IF(I1100="",IF(U1100="people","PAYROLL","UNMAPPED"),I1100)</x:f>
        <x:v>PAYROLL</x:v>
      </x:c>
      <x:c r="W1100" s="24" t="n">
        <x:f>IF(AND(G1100="GL.CASH",L1100="operating"),Q1100,0)</x:f>
        <x:v>0</x:v>
      </x:c>
      <x:c r="X1100" s="24" t="n">
        <x:f>IF(AND(G1100="GL.CASH",L1100="operating"),P1100,0)</x:f>
        <x:v>0</x:v>
      </x:c>
      <x:c r="Y1100" s="24" t="n">
        <x:f>IF(AND(G1100="GL.CASH",L1100="investing"),Q1100-P1100,0)</x:f>
        <x:v>0</x:v>
      </x:c>
      <x:c r="Z1100" s="24" t="n">
        <x:f>IF(AND(G1100="GL.CASH",L1100="financing"),P1100,0)</x:f>
        <x:v>0</x:v>
      </x:c>
      <x:c r="AA1100" s="24" t="n">
        <x:f>IF(AND(G1100="GL.CASH",L1100="financing"),Q1100,0)</x:f>
        <x:v>0</x:v>
      </x:c>
    </x:row>
    <x:row r="1101" ht="25" customHeight="1">
      <x:c r="A1101" s="3" t="str">
        <x:v>ACT/PAYROLL-M06-P10/6</x:v>
      </x:c>
      <x:c r="B1101" s="3" t="str">
        <x:v>PAYROLL-M06-P10</x:v>
      </x:c>
      <x:c r="C1101" s="16" t="n">
        <x:v>6</x:v>
      </x:c>
      <x:c r="D1101" s="30" t="n">
        <x:v>46566</x:v>
      </x:c>
      <x:c r="E1101" s="30" t="n">
        <x:v>46539</x:v>
      </x:c>
      <x:c r="F1101" s="30" t="n">
        <x:v>46566</x:v>
      </x:c>
      <x:c r="G1101" s="3" t="str">
        <x:v>GL.CASH</x:v>
      </x:c>
      <x:c r="H1101" s="3" t="str">
        <x:v>MKT</x:v>
      </x:c>
      <x:c r="I1101" s="3" t="str">
        <x:v>PAYROLL</x:v>
      </x:c>
      <x:c r="J1101" s="3" t="str">
        <x:v>MAP.ACTUAL.PAYROLL.AV.MKT.PAYROLL.MKT</x:v>
      </x:c>
      <x:c r="K1101" s="3" t="str">
        <x:v>PPL.AV</x:v>
      </x:c>
      <x:c r="L1101" s="3" t="str">
        <x:v>operating</x:v>
      </x:c>
      <x:c r="M1101" s="3" t="str">
        <x:v>not_applicable</x:v>
      </x:c>
      <x:c r="N1101" s="3" t="str">
        <x:v>not_applicable</x:v>
      </x:c>
      <x:c r="O1101" s="3" t="str">
        <x:v>not_applicable</x:v>
      </x:c>
      <x:c r="P1101" s="32" t="n">
        <x:v>0</x:v>
      </x:c>
      <x:c r="Q1101" s="32" t="n">
        <x:v>67.28</x:v>
      </x:c>
      <x:c r="R1101" s="24" t="n">
        <x:f>P1101-Q1101</x:f>
        <x:v>-67.28</x:v>
      </x:c>
      <x:c r="S1101" s="18" t="n">
        <x:f>'D03_Accounts'!D11</x:f>
        <x:v>0</x:v>
      </x:c>
      <x:c r="T1101" s="24" t="n">
        <x:f>R1101*S1101</x:f>
        <x:v>0</x:v>
      </x:c>
      <x:c r="U1101" s="25" t="str">
        <x:f>'D03_Mappings'!E165</x:f>
        <x:v>cash</x:v>
      </x:c>
      <x:c r="V1101" s="24" t="str">
        <x:f>IF(I1101="",IF(U1101="people","PAYROLL","UNMAPPED"),I1101)</x:f>
        <x:v>PAYROLL</x:v>
      </x:c>
      <x:c r="W1101" s="24" t="n">
        <x:f>IF(AND(G1101="GL.CASH",L1101="operating"),Q1101,0)</x:f>
        <x:v>67.28</x:v>
      </x:c>
      <x:c r="X1101" s="24" t="n">
        <x:f>IF(AND(G1101="GL.CASH",L1101="operating"),P1101,0)</x:f>
        <x:v>0</x:v>
      </x:c>
      <x:c r="Y1101" s="24" t="n">
        <x:f>IF(AND(G1101="GL.CASH",L1101="investing"),Q1101-P1101,0)</x:f>
        <x:v>0</x:v>
      </x:c>
      <x:c r="Z1101" s="24" t="n">
        <x:f>IF(AND(G1101="GL.CASH",L1101="financing"),P1101,0)</x:f>
        <x:v>0</x:v>
      </x:c>
      <x:c r="AA1101" s="24" t="n">
        <x:f>IF(AND(G1101="GL.CASH",L1101="financing"),Q1101,0)</x:f>
        <x:v>0</x:v>
      </x:c>
    </x:row>
    <x:row r="1102" ht="25" customHeight="1">
      <x:c r="A1102" s="3" t="str">
        <x:v>ACT/PAYROLL-M06-P10/7</x:v>
      </x:c>
      <x:c r="B1102" s="3" t="str">
        <x:v>PAYROLL-M06-P10</x:v>
      </x:c>
      <x:c r="C1102" s="16" t="n">
        <x:v>6</x:v>
      </x:c>
      <x:c r="D1102" s="30" t="n">
        <x:v>46566</x:v>
      </x:c>
      <x:c r="E1102" s="30" t="n">
        <x:v>46539</x:v>
      </x:c>
      <x:c r="F1102" s="30" t="n">
        <x:v>46566</x:v>
      </x:c>
      <x:c r="G1102" s="3" t="str">
        <x:v>GL.PEOPLE.KV</x:v>
      </x:c>
      <x:c r="H1102" s="3" t="str">
        <x:v>MKT</x:v>
      </x:c>
      <x:c r="I1102" s="3" t="str">
        <x:v>PAYROLL</x:v>
      </x:c>
      <x:c r="J1102" s="3" t="str">
        <x:v>MAP.ACTUAL.PAYROLL.KV.MKT.PAYROLL.MKT</x:v>
      </x:c>
      <x:c r="K1102" s="3" t="str">
        <x:v>PPL.KV</x:v>
      </x:c>
      <x:c r="L1102" s="3" t="str">
        <x:v>operating</x:v>
      </x:c>
      <x:c r="M1102" s="3" t="str">
        <x:v>recurring</x:v>
      </x:c>
      <x:c r="N1102" s="3" t="str">
        <x:v>committed</x:v>
      </x:c>
      <x:c r="O1102" s="3" t="str">
        <x:v>fixed</x:v>
      </x:c>
      <x:c r="P1102" s="32" t="n">
        <x:v>457.99</x:v>
      </x:c>
      <x:c r="Q1102" s="32" t="n">
        <x:v>0</x:v>
      </x:c>
      <x:c r="R1102" s="24" t="n">
        <x:f>P1102-Q1102</x:f>
        <x:v>457.99</x:v>
      </x:c>
      <x:c r="S1102" s="18" t="n">
        <x:f>'D03_Accounts'!D94</x:f>
        <x:v>1</x:v>
      </x:c>
      <x:c r="T1102" s="24" t="n">
        <x:f>R1102*S1102</x:f>
        <x:v>457.99</x:v>
      </x:c>
      <x:c r="U1102" s="25" t="str">
        <x:f>'D03_Mappings'!E194</x:f>
        <x:v>people</x:v>
      </x:c>
      <x:c r="V1102" s="24" t="str">
        <x:f>IF(I1102="",IF(U1102="people","PAYROLL","UNMAPPED"),I1102)</x:f>
        <x:v>PAYROLL</x:v>
      </x:c>
      <x:c r="W1102" s="24" t="n">
        <x:f>IF(AND(G1102="GL.CASH",L1102="operating"),Q1102,0)</x:f>
        <x:v>0</x:v>
      </x:c>
      <x:c r="X1102" s="24" t="n">
        <x:f>IF(AND(G1102="GL.CASH",L1102="operating"),P1102,0)</x:f>
        <x:v>0</x:v>
      </x:c>
      <x:c r="Y1102" s="24" t="n">
        <x:f>IF(AND(G1102="GL.CASH",L1102="investing"),Q1102-P1102,0)</x:f>
        <x:v>0</x:v>
      </x:c>
      <x:c r="Z1102" s="24" t="n">
        <x:f>IF(AND(G1102="GL.CASH",L1102="financing"),P1102,0)</x:f>
        <x:v>0</x:v>
      </x:c>
      <x:c r="AA1102" s="24" t="n">
        <x:f>IF(AND(G1102="GL.CASH",L1102="financing"),Q1102,0)</x:f>
        <x:v>0</x:v>
      </x:c>
    </x:row>
    <x:row r="1103" ht="25" customHeight="1">
      <x:c r="A1103" s="3" t="str">
        <x:v>ACT/PAYROLL-M06-P10/8</x:v>
      </x:c>
      <x:c r="B1103" s="3" t="str">
        <x:v>PAYROLL-M06-P10</x:v>
      </x:c>
      <x:c r="C1103" s="16" t="n">
        <x:v>6</x:v>
      </x:c>
      <x:c r="D1103" s="30" t="n">
        <x:v>46566</x:v>
      </x:c>
      <x:c r="E1103" s="30" t="n">
        <x:v>46539</x:v>
      </x:c>
      <x:c r="F1103" s="30" t="n">
        <x:v>46566</x:v>
      </x:c>
      <x:c r="G1103" s="3" t="str">
        <x:v>GL.CASH</x:v>
      </x:c>
      <x:c r="H1103" s="3" t="str">
        <x:v>MKT</x:v>
      </x:c>
      <x:c r="I1103" s="3" t="str">
        <x:v>PAYROLL</x:v>
      </x:c>
      <x:c r="J1103" s="3" t="str">
        <x:v>MAP.ACTUAL.PAYROLL.KV.MKT.PAYROLL.MKT</x:v>
      </x:c>
      <x:c r="K1103" s="3" t="str">
        <x:v>PPL.KV</x:v>
      </x:c>
      <x:c r="L1103" s="3" t="str">
        <x:v>operating</x:v>
      </x:c>
      <x:c r="M1103" s="3" t="str">
        <x:v>not_applicable</x:v>
      </x:c>
      <x:c r="N1103" s="3" t="str">
        <x:v>not_applicable</x:v>
      </x:c>
      <x:c r="O1103" s="3" t="str">
        <x:v>not_applicable</x:v>
      </x:c>
      <x:c r="P1103" s="32" t="n">
        <x:v>0</x:v>
      </x:c>
      <x:c r="Q1103" s="32" t="n">
        <x:v>457.99</x:v>
      </x:c>
      <x:c r="R1103" s="24" t="n">
        <x:f>P1103-Q1103</x:f>
        <x:v>-457.99</x:v>
      </x:c>
      <x:c r="S1103" s="18" t="n">
        <x:f>'D03_Accounts'!D11</x:f>
        <x:v>0</x:v>
      </x:c>
      <x:c r="T1103" s="24" t="n">
        <x:f>R1103*S1103</x:f>
        <x:v>0</x:v>
      </x:c>
      <x:c r="U1103" s="25" t="str">
        <x:f>'D03_Mappings'!E195</x:f>
        <x:v>cash</x:v>
      </x:c>
      <x:c r="V1103" s="24" t="str">
        <x:f>IF(I1103="",IF(U1103="people","PAYROLL","UNMAPPED"),I1103)</x:f>
        <x:v>PAYROLL</x:v>
      </x:c>
      <x:c r="W1103" s="24" t="n">
        <x:f>IF(AND(G1103="GL.CASH",L1103="operating"),Q1103,0)</x:f>
        <x:v>457.99</x:v>
      </x:c>
      <x:c r="X1103" s="24" t="n">
        <x:f>IF(AND(G1103="GL.CASH",L1103="operating"),P1103,0)</x:f>
        <x:v>0</x:v>
      </x:c>
      <x:c r="Y1103" s="24" t="n">
        <x:f>IF(AND(G1103="GL.CASH",L1103="investing"),Q1103-P1103,0)</x:f>
        <x:v>0</x:v>
      </x:c>
      <x:c r="Z1103" s="24" t="n">
        <x:f>IF(AND(G1103="GL.CASH",L1103="financing"),P1103,0)</x:f>
        <x:v>0</x:v>
      </x:c>
      <x:c r="AA1103" s="24" t="n">
        <x:f>IF(AND(G1103="GL.CASH",L1103="financing"),Q1103,0)</x:f>
        <x:v>0</x:v>
      </x:c>
    </x:row>
    <x:row r="1104" ht="25" customHeight="1">
      <x:c r="A1104" s="3" t="str">
        <x:v>ACT/PAYROLL-M06-P10/9</x:v>
      </x:c>
      <x:c r="B1104" s="3" t="str">
        <x:v>PAYROLL-M06-P10</x:v>
      </x:c>
      <x:c r="C1104" s="16" t="n">
        <x:v>6</x:v>
      </x:c>
      <x:c r="D1104" s="30" t="n">
        <x:v>46566</x:v>
      </x:c>
      <x:c r="E1104" s="30" t="n">
        <x:v>46539</x:v>
      </x:c>
      <x:c r="F1104" s="30" t="n">
        <x:v>46566</x:v>
      </x:c>
      <x:c r="G1104" s="3" t="str">
        <x:v>GL.PEOPLE.PV</x:v>
      </x:c>
      <x:c r="H1104" s="3" t="str">
        <x:v>MKT</x:v>
      </x:c>
      <x:c r="I1104" s="3" t="str">
        <x:v>PAYROLL</x:v>
      </x:c>
      <x:c r="J1104" s="3" t="str">
        <x:v>MAP.ACTUAL.PAYROLL.PV.MKT.PAYROLL.MKT</x:v>
      </x:c>
      <x:c r="K1104" s="3" t="str">
        <x:v>PPL.PV</x:v>
      </x:c>
      <x:c r="L1104" s="3" t="str">
        <x:v>operating</x:v>
      </x:c>
      <x:c r="M1104" s="3" t="str">
        <x:v>recurring</x:v>
      </x:c>
      <x:c r="N1104" s="3" t="str">
        <x:v>committed</x:v>
      </x:c>
      <x:c r="O1104" s="3" t="str">
        <x:v>fixed</x:v>
      </x:c>
      <x:c r="P1104" s="32" t="n">
        <x:v>93.15</x:v>
      </x:c>
      <x:c r="Q1104" s="32" t="n">
        <x:v>0</x:v>
      </x:c>
      <x:c r="R1104" s="24" t="n">
        <x:f>P1104-Q1104</x:f>
        <x:v>93.15</x:v>
      </x:c>
      <x:c r="S1104" s="18" t="n">
        <x:f>'D03_Accounts'!D95</x:f>
        <x:v>1</x:v>
      </x:c>
      <x:c r="T1104" s="24" t="n">
        <x:f>R1104*S1104</x:f>
        <x:v>93.15</x:v>
      </x:c>
      <x:c r="U1104" s="25" t="str">
        <x:f>'D03_Mappings'!E204</x:f>
        <x:v>people</x:v>
      </x:c>
      <x:c r="V1104" s="24" t="str">
        <x:f>IF(I1104="",IF(U1104="people","PAYROLL","UNMAPPED"),I1104)</x:f>
        <x:v>PAYROLL</x:v>
      </x:c>
      <x:c r="W1104" s="24" t="n">
        <x:f>IF(AND(G1104="GL.CASH",L1104="operating"),Q1104,0)</x:f>
        <x:v>0</x:v>
      </x:c>
      <x:c r="X1104" s="24" t="n">
        <x:f>IF(AND(G1104="GL.CASH",L1104="operating"),P1104,0)</x:f>
        <x:v>0</x:v>
      </x:c>
      <x:c r="Y1104" s="24" t="n">
        <x:f>IF(AND(G1104="GL.CASH",L1104="investing"),Q1104-P1104,0)</x:f>
        <x:v>0</x:v>
      </x:c>
      <x:c r="Z1104" s="24" t="n">
        <x:f>IF(AND(G1104="GL.CASH",L1104="financing"),P1104,0)</x:f>
        <x:v>0</x:v>
      </x:c>
      <x:c r="AA1104" s="24" t="n">
        <x:f>IF(AND(G1104="GL.CASH",L1104="financing"),Q1104,0)</x:f>
        <x:v>0</x:v>
      </x:c>
    </x:row>
    <x:row r="1105" ht="25" customHeight="1">
      <x:c r="A1105" s="3" t="str">
        <x:v>ACT/PAYROLL-M06-P10/10</x:v>
      </x:c>
      <x:c r="B1105" s="3" t="str">
        <x:v>PAYROLL-M06-P10</x:v>
      </x:c>
      <x:c r="C1105" s="16" t="n">
        <x:v>6</x:v>
      </x:c>
      <x:c r="D1105" s="30" t="n">
        <x:v>46566</x:v>
      </x:c>
      <x:c r="E1105" s="30" t="n">
        <x:v>46539</x:v>
      </x:c>
      <x:c r="F1105" s="30" t="n">
        <x:v>46566</x:v>
      </x:c>
      <x:c r="G1105" s="3" t="str">
        <x:v>GL.CASH</x:v>
      </x:c>
      <x:c r="H1105" s="3" t="str">
        <x:v>MKT</x:v>
      </x:c>
      <x:c r="I1105" s="3" t="str">
        <x:v>PAYROLL</x:v>
      </x:c>
      <x:c r="J1105" s="3" t="str">
        <x:v>MAP.ACTUAL.PAYROLL.PV.MKT.PAYROLL.MKT</x:v>
      </x:c>
      <x:c r="K1105" s="3" t="str">
        <x:v>PPL.PV</x:v>
      </x:c>
      <x:c r="L1105" s="3" t="str">
        <x:v>operating</x:v>
      </x:c>
      <x:c r="M1105" s="3" t="str">
        <x:v>not_applicable</x:v>
      </x:c>
      <x:c r="N1105" s="3" t="str">
        <x:v>not_applicable</x:v>
      </x:c>
      <x:c r="O1105" s="3" t="str">
        <x:v>not_applicable</x:v>
      </x:c>
      <x:c r="P1105" s="32" t="n">
        <x:v>0</x:v>
      </x:c>
      <x:c r="Q1105" s="32" t="n">
        <x:v>93.15</x:v>
      </x:c>
      <x:c r="R1105" s="24" t="n">
        <x:f>P1105-Q1105</x:f>
        <x:v>-93.15</x:v>
      </x:c>
      <x:c r="S1105" s="18" t="n">
        <x:f>'D03_Accounts'!D11</x:f>
        <x:v>0</x:v>
      </x:c>
      <x:c r="T1105" s="24" t="n">
        <x:f>R1105*S1105</x:f>
        <x:v>0</x:v>
      </x:c>
      <x:c r="U1105" s="25" t="str">
        <x:f>'D03_Mappings'!E205</x:f>
        <x:v>cash</x:v>
      </x:c>
      <x:c r="V1105" s="24" t="str">
        <x:f>IF(I1105="",IF(U1105="people","PAYROLL","UNMAPPED"),I1105)</x:f>
        <x:v>PAYROLL</x:v>
      </x:c>
      <x:c r="W1105" s="24" t="n">
        <x:f>IF(AND(G1105="GL.CASH",L1105="operating"),Q1105,0)</x:f>
        <x:v>93.15</x:v>
      </x:c>
      <x:c r="X1105" s="24" t="n">
        <x:f>IF(AND(G1105="GL.CASH",L1105="operating"),P1105,0)</x:f>
        <x:v>0</x:v>
      </x:c>
      <x:c r="Y1105" s="24" t="n">
        <x:f>IF(AND(G1105="GL.CASH",L1105="investing"),Q1105-P1105,0)</x:f>
        <x:v>0</x:v>
      </x:c>
      <x:c r="Z1105" s="24" t="n">
        <x:f>IF(AND(G1105="GL.CASH",L1105="financing"),P1105,0)</x:f>
        <x:v>0</x:v>
      </x:c>
      <x:c r="AA1105" s="24" t="n">
        <x:f>IF(AND(G1105="GL.CASH",L1105="financing"),Q1105,0)</x:f>
        <x:v>0</x:v>
      </x:c>
    </x:row>
    <x:row r="1106" ht="25" customHeight="1">
      <x:c r="A1106" s="3" t="str">
        <x:v>ACT/PAYROLL-M06-P10/11</x:v>
      </x:c>
      <x:c r="B1106" s="3" t="str">
        <x:v>PAYROLL-M06-P10</x:v>
      </x:c>
      <x:c r="C1106" s="16" t="n">
        <x:v>6</x:v>
      </x:c>
      <x:c r="D1106" s="30" t="n">
        <x:v>46566</x:v>
      </x:c>
      <x:c r="E1106" s="30" t="n">
        <x:v>46539</x:v>
      </x:c>
      <x:c r="F1106" s="30" t="n">
        <x:v>46566</x:v>
      </x:c>
      <x:c r="G1106" s="3" t="str">
        <x:v>GL.PEOPLE.U1</x:v>
      </x:c>
      <x:c r="H1106" s="3" t="str">
        <x:v>MKT</x:v>
      </x:c>
      <x:c r="I1106" s="3" t="str">
        <x:v>PAYROLL</x:v>
      </x:c>
      <x:c r="J1106" s="3" t="str">
        <x:v>MAP.ACTUAL.PAYROLL.U1.MKT.PAYROLL.MKT</x:v>
      </x:c>
      <x:c r="K1106" s="3" t="str">
        <x:v>PPL.U1</x:v>
      </x:c>
      <x:c r="L1106" s="3" t="str">
        <x:v>operating</x:v>
      </x:c>
      <x:c r="M1106" s="3" t="str">
        <x:v>recurring</x:v>
      </x:c>
      <x:c r="N1106" s="3" t="str">
        <x:v>committed</x:v>
      </x:c>
      <x:c r="O1106" s="3" t="str">
        <x:v>fixed</x:v>
      </x:c>
      <x:c r="P1106" s="32" t="n">
        <x:v>108.68</x:v>
      </x:c>
      <x:c r="Q1106" s="32" t="n">
        <x:v>0</x:v>
      </x:c>
      <x:c r="R1106" s="24" t="n">
        <x:f>P1106-Q1106</x:f>
        <x:v>108.68</x:v>
      </x:c>
      <x:c r="S1106" s="18" t="n">
        <x:f>'D03_Accounts'!D96</x:f>
        <x:v>1</x:v>
      </x:c>
      <x:c r="T1106" s="24" t="n">
        <x:f>R1106*S1106</x:f>
        <x:v>108.68</x:v>
      </x:c>
      <x:c r="U1106" s="25" t="str">
        <x:f>'D03_Mappings'!E234</x:f>
        <x:v>people</x:v>
      </x:c>
      <x:c r="V1106" s="24" t="str">
        <x:f>IF(I1106="",IF(U1106="people","PAYROLL","UNMAPPED"),I1106)</x:f>
        <x:v>PAYROLL</x:v>
      </x:c>
      <x:c r="W1106" s="24" t="n">
        <x:f>IF(AND(G1106="GL.CASH",L1106="operating"),Q1106,0)</x:f>
        <x:v>0</x:v>
      </x:c>
      <x:c r="X1106" s="24" t="n">
        <x:f>IF(AND(G1106="GL.CASH",L1106="operating"),P1106,0)</x:f>
        <x:v>0</x:v>
      </x:c>
      <x:c r="Y1106" s="24" t="n">
        <x:f>IF(AND(G1106="GL.CASH",L1106="investing"),Q1106-P1106,0)</x:f>
        <x:v>0</x:v>
      </x:c>
      <x:c r="Z1106" s="24" t="n">
        <x:f>IF(AND(G1106="GL.CASH",L1106="financing"),P1106,0)</x:f>
        <x:v>0</x:v>
      </x:c>
      <x:c r="AA1106" s="24" t="n">
        <x:f>IF(AND(G1106="GL.CASH",L1106="financing"),Q1106,0)</x:f>
        <x:v>0</x:v>
      </x:c>
    </x:row>
    <x:row r="1107" ht="25" customHeight="1">
      <x:c r="A1107" s="3" t="str">
        <x:v>ACT/PAYROLL-M06-P10/12</x:v>
      </x:c>
      <x:c r="B1107" s="3" t="str">
        <x:v>PAYROLL-M06-P10</x:v>
      </x:c>
      <x:c r="C1107" s="16" t="n">
        <x:v>6</x:v>
      </x:c>
      <x:c r="D1107" s="30" t="n">
        <x:v>46566</x:v>
      </x:c>
      <x:c r="E1107" s="30" t="n">
        <x:v>46539</x:v>
      </x:c>
      <x:c r="F1107" s="30" t="n">
        <x:v>46566</x:v>
      </x:c>
      <x:c r="G1107" s="3" t="str">
        <x:v>GL.CASH</x:v>
      </x:c>
      <x:c r="H1107" s="3" t="str">
        <x:v>MKT</x:v>
      </x:c>
      <x:c r="I1107" s="3" t="str">
        <x:v>PAYROLL</x:v>
      </x:c>
      <x:c r="J1107" s="3" t="str">
        <x:v>MAP.ACTUAL.PAYROLL.U1.MKT.PAYROLL.MKT</x:v>
      </x:c>
      <x:c r="K1107" s="3" t="str">
        <x:v>PPL.U1</x:v>
      </x:c>
      <x:c r="L1107" s="3" t="str">
        <x:v>operating</x:v>
      </x:c>
      <x:c r="M1107" s="3" t="str">
        <x:v>not_applicable</x:v>
      </x:c>
      <x:c r="N1107" s="3" t="str">
        <x:v>not_applicable</x:v>
      </x:c>
      <x:c r="O1107" s="3" t="str">
        <x:v>not_applicable</x:v>
      </x:c>
      <x:c r="P1107" s="32" t="n">
        <x:v>0</x:v>
      </x:c>
      <x:c r="Q1107" s="32" t="n">
        <x:v>108.68</x:v>
      </x:c>
      <x:c r="R1107" s="24" t="n">
        <x:f>P1107-Q1107</x:f>
        <x:v>-108.68</x:v>
      </x:c>
      <x:c r="S1107" s="18" t="n">
        <x:f>'D03_Accounts'!D11</x:f>
        <x:v>0</x:v>
      </x:c>
      <x:c r="T1107" s="24" t="n">
        <x:f>R1107*S1107</x:f>
        <x:v>0</x:v>
      </x:c>
      <x:c r="U1107" s="25" t="str">
        <x:f>'D03_Mappings'!E235</x:f>
        <x:v>cash</x:v>
      </x:c>
      <x:c r="V1107" s="24" t="str">
        <x:f>IF(I1107="",IF(U1107="people","PAYROLL","UNMAPPED"),I1107)</x:f>
        <x:v>PAYROLL</x:v>
      </x:c>
      <x:c r="W1107" s="24" t="n">
        <x:f>IF(AND(G1107="GL.CASH",L1107="operating"),Q1107,0)</x:f>
        <x:v>108.68</x:v>
      </x:c>
      <x:c r="X1107" s="24" t="n">
        <x:f>IF(AND(G1107="GL.CASH",L1107="operating"),P1107,0)</x:f>
        <x:v>0</x:v>
      </x:c>
      <x:c r="Y1107" s="24" t="n">
        <x:f>IF(AND(G1107="GL.CASH",L1107="investing"),Q1107-P1107,0)</x:f>
        <x:v>0</x:v>
      </x:c>
      <x:c r="Z1107" s="24" t="n">
        <x:f>IF(AND(G1107="GL.CASH",L1107="financing"),P1107,0)</x:f>
        <x:v>0</x:v>
      </x:c>
      <x:c r="AA1107" s="24" t="n">
        <x:f>IF(AND(G1107="GL.CASH",L1107="financing"),Q1107,0)</x:f>
        <x:v>0</x:v>
      </x:c>
    </x:row>
    <x:row r="1108" ht="25" customHeight="1">
      <x:c r="A1108" s="3" t="str">
        <x:v>ACT/PAYROLL-M06-P10/13</x:v>
      </x:c>
      <x:c r="B1108" s="3" t="str">
        <x:v>PAYROLL-M06-P10</x:v>
      </x:c>
      <x:c r="C1108" s="16" t="n">
        <x:v>6</x:v>
      </x:c>
      <x:c r="D1108" s="30" t="n">
        <x:v>46566</x:v>
      </x:c>
      <x:c r="E1108" s="30" t="n">
        <x:v>46539</x:v>
      </x:c>
      <x:c r="F1108" s="30" t="n">
        <x:v>46566</x:v>
      </x:c>
      <x:c r="G1108" s="3" t="str">
        <x:v>GL.PEOPLE.U2</x:v>
      </x:c>
      <x:c r="H1108" s="3" t="str">
        <x:v>MKT</x:v>
      </x:c>
      <x:c r="I1108" s="3" t="str">
        <x:v>PAYROLL</x:v>
      </x:c>
      <x:c r="J1108" s="3" t="str">
        <x:v>MAP.ACTUAL.PAYROLL.U2.MKT.PAYROLL.MKT</x:v>
      </x:c>
      <x:c r="K1108" s="3" t="str">
        <x:v>PPL.U2</x:v>
      </x:c>
      <x:c r="L1108" s="3" t="str">
        <x:v>operating</x:v>
      </x:c>
      <x:c r="M1108" s="3" t="str">
        <x:v>recurring</x:v>
      </x:c>
      <x:c r="N1108" s="3" t="str">
        <x:v>committed</x:v>
      </x:c>
      <x:c r="O1108" s="3" t="str">
        <x:v>fixed</x:v>
      </x:c>
      <x:c r="P1108" s="32" t="n">
        <x:v>22.77</x:v>
      </x:c>
      <x:c r="Q1108" s="32" t="n">
        <x:v>0</x:v>
      </x:c>
      <x:c r="R1108" s="24" t="n">
        <x:f>P1108-Q1108</x:f>
        <x:v>22.77</x:v>
      </x:c>
      <x:c r="S1108" s="18" t="n">
        <x:f>'D03_Accounts'!D97</x:f>
        <x:v>1</x:v>
      </x:c>
      <x:c r="T1108" s="24" t="n">
        <x:f>R1108*S1108</x:f>
        <x:v>22.77</x:v>
      </x:c>
      <x:c r="U1108" s="25" t="str">
        <x:f>'D03_Mappings'!E244</x:f>
        <x:v>people</x:v>
      </x:c>
      <x:c r="V1108" s="24" t="str">
        <x:f>IF(I1108="",IF(U1108="people","PAYROLL","UNMAPPED"),I1108)</x:f>
        <x:v>PAYROLL</x:v>
      </x:c>
      <x:c r="W1108" s="24" t="n">
        <x:f>IF(AND(G1108="GL.CASH",L1108="operating"),Q1108,0)</x:f>
        <x:v>0</x:v>
      </x:c>
      <x:c r="X1108" s="24" t="n">
        <x:f>IF(AND(G1108="GL.CASH",L1108="operating"),P1108,0)</x:f>
        <x:v>0</x:v>
      </x:c>
      <x:c r="Y1108" s="24" t="n">
        <x:f>IF(AND(G1108="GL.CASH",L1108="investing"),Q1108-P1108,0)</x:f>
        <x:v>0</x:v>
      </x:c>
      <x:c r="Z1108" s="24" t="n">
        <x:f>IF(AND(G1108="GL.CASH",L1108="financing"),P1108,0)</x:f>
        <x:v>0</x:v>
      </x:c>
      <x:c r="AA1108" s="24" t="n">
        <x:f>IF(AND(G1108="GL.CASH",L1108="financing"),Q1108,0)</x:f>
        <x:v>0</x:v>
      </x:c>
    </x:row>
    <x:row r="1109" ht="25" customHeight="1">
      <x:c r="A1109" s="3" t="str">
        <x:v>ACT/PAYROLL-M06-P10/14</x:v>
      </x:c>
      <x:c r="B1109" s="3" t="str">
        <x:v>PAYROLL-M06-P10</x:v>
      </x:c>
      <x:c r="C1109" s="16" t="n">
        <x:v>6</x:v>
      </x:c>
      <x:c r="D1109" s="30" t="n">
        <x:v>46566</x:v>
      </x:c>
      <x:c r="E1109" s="30" t="n">
        <x:v>46539</x:v>
      </x:c>
      <x:c r="F1109" s="30" t="n">
        <x:v>46566</x:v>
      </x:c>
      <x:c r="G1109" s="3" t="str">
        <x:v>GL.CASH</x:v>
      </x:c>
      <x:c r="H1109" s="3" t="str">
        <x:v>MKT</x:v>
      </x:c>
      <x:c r="I1109" s="3" t="str">
        <x:v>PAYROLL</x:v>
      </x:c>
      <x:c r="J1109" s="3" t="str">
        <x:v>MAP.ACTUAL.PAYROLL.U2.MKT.PAYROLL.MKT</x:v>
      </x:c>
      <x:c r="K1109" s="3" t="str">
        <x:v>PPL.U2</x:v>
      </x:c>
      <x:c r="L1109" s="3" t="str">
        <x:v>operating</x:v>
      </x:c>
      <x:c r="M1109" s="3" t="str">
        <x:v>not_applicable</x:v>
      </x:c>
      <x:c r="N1109" s="3" t="str">
        <x:v>not_applicable</x:v>
      </x:c>
      <x:c r="O1109" s="3" t="str">
        <x:v>not_applicable</x:v>
      </x:c>
      <x:c r="P1109" s="32" t="n">
        <x:v>0</x:v>
      </x:c>
      <x:c r="Q1109" s="32" t="n">
        <x:v>22.77</x:v>
      </x:c>
      <x:c r="R1109" s="24" t="n">
        <x:f>P1109-Q1109</x:f>
        <x:v>-22.77</x:v>
      </x:c>
      <x:c r="S1109" s="18" t="n">
        <x:f>'D03_Accounts'!D11</x:f>
        <x:v>0</x:v>
      </x:c>
      <x:c r="T1109" s="24" t="n">
        <x:f>R1109*S1109</x:f>
        <x:v>0</x:v>
      </x:c>
      <x:c r="U1109" s="25" t="str">
        <x:f>'D03_Mappings'!E245</x:f>
        <x:v>cash</x:v>
      </x:c>
      <x:c r="V1109" s="24" t="str">
        <x:f>IF(I1109="",IF(U1109="people","PAYROLL","UNMAPPED"),I1109)</x:f>
        <x:v>PAYROLL</x:v>
      </x:c>
      <x:c r="W1109" s="24" t="n">
        <x:f>IF(AND(G1109="GL.CASH",L1109="operating"),Q1109,0)</x:f>
        <x:v>22.77</x:v>
      </x:c>
      <x:c r="X1109" s="24" t="n">
        <x:f>IF(AND(G1109="GL.CASH",L1109="operating"),P1109,0)</x:f>
        <x:v>0</x:v>
      </x:c>
      <x:c r="Y1109" s="24" t="n">
        <x:f>IF(AND(G1109="GL.CASH",L1109="investing"),Q1109-P1109,0)</x:f>
        <x:v>0</x:v>
      </x:c>
      <x:c r="Z1109" s="24" t="n">
        <x:f>IF(AND(G1109="GL.CASH",L1109="financing"),P1109,0)</x:f>
        <x:v>0</x:v>
      </x:c>
      <x:c r="AA1109" s="24" t="n">
        <x:f>IF(AND(G1109="GL.CASH",L1109="financing"),Q1109,0)</x:f>
        <x:v>0</x:v>
      </x:c>
    </x:row>
    <x:row r="1110" ht="25" customHeight="1">
      <x:c r="A1110" s="3" t="str">
        <x:v>ACT/PAYROLL-M06-P10/15</x:v>
      </x:c>
      <x:c r="B1110" s="3" t="str">
        <x:v>PAYROLL-M06-P10</x:v>
      </x:c>
      <x:c r="C1110" s="16" t="n">
        <x:v>6</x:v>
      </x:c>
      <x:c r="D1110" s="30" t="n">
        <x:v>46566</x:v>
      </x:c>
      <x:c r="E1110" s="30" t="n">
        <x:v>46539</x:v>
      </x:c>
      <x:c r="F1110" s="30" t="n">
        <x:v>46566</x:v>
      </x:c>
      <x:c r="G1110" s="3" t="str">
        <x:v>GL.PEOPLE.INSOLV</x:v>
      </x:c>
      <x:c r="H1110" s="3" t="str">
        <x:v>MKT</x:v>
      </x:c>
      <x:c r="I1110" s="3" t="str">
        <x:v>PAYROLL</x:v>
      </x:c>
      <x:c r="J1110" s="3" t="str">
        <x:v>MAP.ACTUAL.PAYROLL.INSOLV.MKT.PAYROLL.MKT</x:v>
      </x:c>
      <x:c r="K1110" s="3" t="str">
        <x:v>PPL.INSOLV</x:v>
      </x:c>
      <x:c r="L1110" s="3" t="str">
        <x:v>operating</x:v>
      </x:c>
      <x:c r="M1110" s="3" t="str">
        <x:v>recurring</x:v>
      </x:c>
      <x:c r="N1110" s="3" t="str">
        <x:v>committed</x:v>
      </x:c>
      <x:c r="O1110" s="3" t="str">
        <x:v>fixed</x:v>
      </x:c>
      <x:c r="P1110" s="32" t="n">
        <x:v>7.76</x:v>
      </x:c>
      <x:c r="Q1110" s="32" t="n">
        <x:v>0</x:v>
      </x:c>
      <x:c r="R1110" s="24" t="n">
        <x:f>P1110-Q1110</x:f>
        <x:v>7.76</x:v>
      </x:c>
      <x:c r="S1110" s="18" t="n">
        <x:f>'D03_Accounts'!D98</x:f>
        <x:v>1</x:v>
      </x:c>
      <x:c r="T1110" s="24" t="n">
        <x:f>R1110*S1110</x:f>
        <x:v>7.76</x:v>
      </x:c>
      <x:c r="U1110" s="25" t="str">
        <x:f>'D03_Mappings'!E184</x:f>
        <x:v>people</x:v>
      </x:c>
      <x:c r="V1110" s="24" t="str">
        <x:f>IF(I1110="",IF(U1110="people","PAYROLL","UNMAPPED"),I1110)</x:f>
        <x:v>PAYROLL</x:v>
      </x:c>
      <x:c r="W1110" s="24" t="n">
        <x:f>IF(AND(G1110="GL.CASH",L1110="operating"),Q1110,0)</x:f>
        <x:v>0</x:v>
      </x:c>
      <x:c r="X1110" s="24" t="n">
        <x:f>IF(AND(G1110="GL.CASH",L1110="operating"),P1110,0)</x:f>
        <x:v>0</x:v>
      </x:c>
      <x:c r="Y1110" s="24" t="n">
        <x:f>IF(AND(G1110="GL.CASH",L1110="investing"),Q1110-P1110,0)</x:f>
        <x:v>0</x:v>
      </x:c>
      <x:c r="Z1110" s="24" t="n">
        <x:f>IF(AND(G1110="GL.CASH",L1110="financing"),P1110,0)</x:f>
        <x:v>0</x:v>
      </x:c>
      <x:c r="AA1110" s="24" t="n">
        <x:f>IF(AND(G1110="GL.CASH",L1110="financing"),Q1110,0)</x:f>
        <x:v>0</x:v>
      </x:c>
    </x:row>
    <x:row r="1111" ht="25" customHeight="1">
      <x:c r="A1111" s="3" t="str">
        <x:v>ACT/PAYROLL-M06-P10/16</x:v>
      </x:c>
      <x:c r="B1111" s="3" t="str">
        <x:v>PAYROLL-M06-P10</x:v>
      </x:c>
      <x:c r="C1111" s="16" t="n">
        <x:v>6</x:v>
      </x:c>
      <x:c r="D1111" s="30" t="n">
        <x:v>46566</x:v>
      </x:c>
      <x:c r="E1111" s="30" t="n">
        <x:v>46539</x:v>
      </x:c>
      <x:c r="F1111" s="30" t="n">
        <x:v>46566</x:v>
      </x:c>
      <x:c r="G1111" s="3" t="str">
        <x:v>GL.CASH</x:v>
      </x:c>
      <x:c r="H1111" s="3" t="str">
        <x:v>MKT</x:v>
      </x:c>
      <x:c r="I1111" s="3" t="str">
        <x:v>PAYROLL</x:v>
      </x:c>
      <x:c r="J1111" s="3" t="str">
        <x:v>MAP.ACTUAL.PAYROLL.INSOLV.MKT.PAYROLL.MKT</x:v>
      </x:c>
      <x:c r="K1111" s="3" t="str">
        <x:v>PPL.INSOLV</x:v>
      </x:c>
      <x:c r="L1111" s="3" t="str">
        <x:v>operating</x:v>
      </x:c>
      <x:c r="M1111" s="3" t="str">
        <x:v>not_applicable</x:v>
      </x:c>
      <x:c r="N1111" s="3" t="str">
        <x:v>not_applicable</x:v>
      </x:c>
      <x:c r="O1111" s="3" t="str">
        <x:v>not_applicable</x:v>
      </x:c>
      <x:c r="P1111" s="32" t="n">
        <x:v>0</x:v>
      </x:c>
      <x:c r="Q1111" s="32" t="n">
        <x:v>7.76</x:v>
      </x:c>
      <x:c r="R1111" s="24" t="n">
        <x:f>P1111-Q1111</x:f>
        <x:v>-7.76</x:v>
      </x:c>
      <x:c r="S1111" s="18" t="n">
        <x:f>'D03_Accounts'!D11</x:f>
        <x:v>0</x:v>
      </x:c>
      <x:c r="T1111" s="24" t="n">
        <x:f>R1111*S1111</x:f>
        <x:v>0</x:v>
      </x:c>
      <x:c r="U1111" s="25" t="str">
        <x:f>'D03_Mappings'!E185</x:f>
        <x:v>cash</x:v>
      </x:c>
      <x:c r="V1111" s="24" t="str">
        <x:f>IF(I1111="",IF(U1111="people","PAYROLL","UNMAPPED"),I1111)</x:f>
        <x:v>PAYROLL</x:v>
      </x:c>
      <x:c r="W1111" s="24" t="n">
        <x:f>IF(AND(G1111="GL.CASH",L1111="operating"),Q1111,0)</x:f>
        <x:v>7.76</x:v>
      </x:c>
      <x:c r="X1111" s="24" t="n">
        <x:f>IF(AND(G1111="GL.CASH",L1111="operating"),P1111,0)</x:f>
        <x:v>0</x:v>
      </x:c>
      <x:c r="Y1111" s="24" t="n">
        <x:f>IF(AND(G1111="GL.CASH",L1111="investing"),Q1111-P1111,0)</x:f>
        <x:v>0</x:v>
      </x:c>
      <x:c r="Z1111" s="24" t="n">
        <x:f>IF(AND(G1111="GL.CASH",L1111="financing"),P1111,0)</x:f>
        <x:v>0</x:v>
      </x:c>
      <x:c r="AA1111" s="24" t="n">
        <x:f>IF(AND(G1111="GL.CASH",L1111="financing"),Q1111,0)</x:f>
        <x:v>0</x:v>
      </x:c>
    </x:row>
    <x:row r="1112" ht="25" customHeight="1">
      <x:c r="A1112" s="3" t="str">
        <x:v>ACT/PAYROLL-M06-P10/17</x:v>
      </x:c>
      <x:c r="B1112" s="3" t="str">
        <x:v>PAYROLL-M06-P10</x:v>
      </x:c>
      <x:c r="C1112" s="16" t="n">
        <x:v>6</x:v>
      </x:c>
      <x:c r="D1112" s="30" t="n">
        <x:v>46566</x:v>
      </x:c>
      <x:c r="E1112" s="30" t="n">
        <x:v>46539</x:v>
      </x:c>
      <x:c r="F1112" s="30" t="n">
        <x:v>46566</x:v>
      </x:c>
      <x:c r="G1112" s="3" t="str">
        <x:v>GL.PEOPLE.BG</x:v>
      </x:c>
      <x:c r="H1112" s="3" t="str">
        <x:v>MKT</x:v>
      </x:c>
      <x:c r="I1112" s="3" t="str">
        <x:v>PAYROLL</x:v>
      </x:c>
      <x:c r="J1112" s="3" t="str">
        <x:v>MAP.ACTUAL.PAYROLL.BG.MKT.PAYROLL.MKT</x:v>
      </x:c>
      <x:c r="K1112" s="3" t="str">
        <x:v>PPL.BG</x:v>
      </x:c>
      <x:c r="L1112" s="3" t="str">
        <x:v>operating</x:v>
      </x:c>
      <x:c r="M1112" s="3" t="str">
        <x:v>recurring</x:v>
      </x:c>
      <x:c r="N1112" s="3" t="str">
        <x:v>committed</x:v>
      </x:c>
      <x:c r="O1112" s="3" t="str">
        <x:v>fixed</x:v>
      </x:c>
      <x:c r="P1112" s="32" t="n">
        <x:v>15.53</x:v>
      </x:c>
      <x:c r="Q1112" s="32" t="n">
        <x:v>0</x:v>
      </x:c>
      <x:c r="R1112" s="24" t="n">
        <x:f>P1112-Q1112</x:f>
        <x:v>15.53</x:v>
      </x:c>
      <x:c r="S1112" s="18" t="n">
        <x:f>'D03_Accounts'!D99</x:f>
        <x:v>1</x:v>
      </x:c>
      <x:c r="T1112" s="24" t="n">
        <x:f>R1112*S1112</x:f>
        <x:v>15.53</x:v>
      </x:c>
      <x:c r="U1112" s="25" t="str">
        <x:f>'D03_Mappings'!E174</x:f>
        <x:v>people</x:v>
      </x:c>
      <x:c r="V1112" s="24" t="str">
        <x:f>IF(I1112="",IF(U1112="people","PAYROLL","UNMAPPED"),I1112)</x:f>
        <x:v>PAYROLL</x:v>
      </x:c>
      <x:c r="W1112" s="24" t="n">
        <x:f>IF(AND(G1112="GL.CASH",L1112="operating"),Q1112,0)</x:f>
        <x:v>0</x:v>
      </x:c>
      <x:c r="X1112" s="24" t="n">
        <x:f>IF(AND(G1112="GL.CASH",L1112="operating"),P1112,0)</x:f>
        <x:v>0</x:v>
      </x:c>
      <x:c r="Y1112" s="24" t="n">
        <x:f>IF(AND(G1112="GL.CASH",L1112="investing"),Q1112-P1112,0)</x:f>
        <x:v>0</x:v>
      </x:c>
      <x:c r="Z1112" s="24" t="n">
        <x:f>IF(AND(G1112="GL.CASH",L1112="financing"),P1112,0)</x:f>
        <x:v>0</x:v>
      </x:c>
      <x:c r="AA1112" s="24" t="n">
        <x:f>IF(AND(G1112="GL.CASH",L1112="financing"),Q1112,0)</x:f>
        <x:v>0</x:v>
      </x:c>
    </x:row>
    <x:row r="1113" ht="25" customHeight="1">
      <x:c r="A1113" s="3" t="str">
        <x:v>ACT/PAYROLL-M06-P10/18</x:v>
      </x:c>
      <x:c r="B1113" s="3" t="str">
        <x:v>PAYROLL-M06-P10</x:v>
      </x:c>
      <x:c r="C1113" s="16" t="n">
        <x:v>6</x:v>
      </x:c>
      <x:c r="D1113" s="30" t="n">
        <x:v>46566</x:v>
      </x:c>
      <x:c r="E1113" s="30" t="n">
        <x:v>46539</x:v>
      </x:c>
      <x:c r="F1113" s="30" t="n">
        <x:v>46566</x:v>
      </x:c>
      <x:c r="G1113" s="3" t="str">
        <x:v>GL.CASH</x:v>
      </x:c>
      <x:c r="H1113" s="3" t="str">
        <x:v>MKT</x:v>
      </x:c>
      <x:c r="I1113" s="3" t="str">
        <x:v>PAYROLL</x:v>
      </x:c>
      <x:c r="J1113" s="3" t="str">
        <x:v>MAP.ACTUAL.PAYROLL.BG.MKT.PAYROLL.MKT</x:v>
      </x:c>
      <x:c r="K1113" s="3" t="str">
        <x:v>PPL.BG</x:v>
      </x:c>
      <x:c r="L1113" s="3" t="str">
        <x:v>operating</x:v>
      </x:c>
      <x:c r="M1113" s="3" t="str">
        <x:v>not_applicable</x:v>
      </x:c>
      <x:c r="N1113" s="3" t="str">
        <x:v>not_applicable</x:v>
      </x:c>
      <x:c r="O1113" s="3" t="str">
        <x:v>not_applicable</x:v>
      </x:c>
      <x:c r="P1113" s="32" t="n">
        <x:v>0</x:v>
      </x:c>
      <x:c r="Q1113" s="32" t="n">
        <x:v>15.53</x:v>
      </x:c>
      <x:c r="R1113" s="24" t="n">
        <x:f>P1113-Q1113</x:f>
        <x:v>-15.53</x:v>
      </x:c>
      <x:c r="S1113" s="18" t="n">
        <x:f>'D03_Accounts'!D11</x:f>
        <x:v>0</x:v>
      </x:c>
      <x:c r="T1113" s="24" t="n">
        <x:f>R1113*S1113</x:f>
        <x:v>0</x:v>
      </x:c>
      <x:c r="U1113" s="25" t="str">
        <x:f>'D03_Mappings'!E175</x:f>
        <x:v>cash</x:v>
      </x:c>
      <x:c r="V1113" s="24" t="str">
        <x:f>IF(I1113="",IF(U1113="people","PAYROLL","UNMAPPED"),I1113)</x:f>
        <x:v>PAYROLL</x:v>
      </x:c>
      <x:c r="W1113" s="24" t="n">
        <x:f>IF(AND(G1113="GL.CASH",L1113="operating"),Q1113,0)</x:f>
        <x:v>15.53</x:v>
      </x:c>
      <x:c r="X1113" s="24" t="n">
        <x:f>IF(AND(G1113="GL.CASH",L1113="operating"),P1113,0)</x:f>
        <x:v>0</x:v>
      </x:c>
      <x:c r="Y1113" s="24" t="n">
        <x:f>IF(AND(G1113="GL.CASH",L1113="investing"),Q1113-P1113,0)</x:f>
        <x:v>0</x:v>
      </x:c>
      <x:c r="Z1113" s="24" t="n">
        <x:f>IF(AND(G1113="GL.CASH",L1113="financing"),P1113,0)</x:f>
        <x:v>0</x:v>
      </x:c>
      <x:c r="AA1113" s="24" t="n">
        <x:f>IF(AND(G1113="GL.CASH",L1113="financing"),Q1113,0)</x:f>
        <x:v>0</x:v>
      </x:c>
    </x:row>
    <x:row r="1114" ht="25" customHeight="1">
      <x:c r="A1114" s="3" t="str">
        <x:v>ACT/BANK-FEE-M06/1</x:v>
      </x:c>
      <x:c r="B1114" s="3" t="str">
        <x:v>BANK-FEE-M06</x:v>
      </x:c>
      <x:c r="C1114" s="16" t="n">
        <x:v>6</x:v>
      </x:c>
      <x:c r="D1114" s="30" t="n">
        <x:v>46568</x:v>
      </x:c>
      <x:c r="E1114" s="30" t="n">
        <x:v>46568</x:v>
      </x:c>
      <x:c r="F1114" s="30" t="n">
        <x:v>46568</x:v>
      </x:c>
      <x:c r="G1114" s="3" t="str">
        <x:v>GL.OPEX.OPX.MISC</x:v>
      </x:c>
      <x:c r="H1114" s="3" t="str">
        <x:v>FIN</x:v>
      </x:c>
      <x:c r="I1114" s="3" t="str">
        <x:v>V.BANK</x:v>
      </x:c>
      <x:c r="J1114" s="3" t="str">
        <x:v>MAP.ACTUAL.BANK_FEES</x:v>
      </x:c>
      <x:c r="K1114" s="3" t="str">
        <x:v>OPX.MISC</x:v>
      </x:c>
      <x:c r="L1114" s="3" t="str">
        <x:v>operating</x:v>
      </x:c>
      <x:c r="M1114" s="3" t="str">
        <x:v>recurring</x:v>
      </x:c>
      <x:c r="N1114" s="3" t="str">
        <x:v>committed</x:v>
      </x:c>
      <x:c r="O1114" s="3" t="str">
        <x:v>fixed</x:v>
      </x:c>
      <x:c r="P1114" s="32" t="n">
        <x:v>35.15</x:v>
      </x:c>
      <x:c r="Q1114" s="32" t="n">
        <x:v>0</x:v>
      </x:c>
      <x:c r="R1114" s="24" t="n">
        <x:f>P1114-Q1114</x:f>
        <x:v>35.15</x:v>
      </x:c>
      <x:c r="S1114" s="18" t="n">
        <x:f>'D03_Accounts'!D63</x:f>
        <x:v>1</x:v>
      </x:c>
      <x:c r="T1114" s="24" t="n">
        <x:f>R1114*S1114</x:f>
        <x:v>35.15</x:v>
      </x:c>
      <x:c r="U1114" s="25" t="str">
        <x:f>'D03_Mappings'!E11</x:f>
        <x:v>operating_expense</x:v>
      </x:c>
      <x:c r="V1114" s="24" t="str">
        <x:f>IF(I1114="",IF(U1114="people","PAYROLL","UNMAPPED"),I1114)</x:f>
        <x:v>V.BANK</x:v>
      </x:c>
      <x:c r="W1114" s="24" t="n">
        <x:f>IF(AND(G1114="GL.CASH",L1114="operating"),Q1114,0)</x:f>
        <x:v>0</x:v>
      </x:c>
      <x:c r="X1114" s="24" t="n">
        <x:f>IF(AND(G1114="GL.CASH",L1114="operating"),P1114,0)</x:f>
        <x:v>0</x:v>
      </x:c>
      <x:c r="Y1114" s="24" t="n">
        <x:f>IF(AND(G1114="GL.CASH",L1114="investing"),Q1114-P1114,0)</x:f>
        <x:v>0</x:v>
      </x:c>
      <x:c r="Z1114" s="24" t="n">
        <x:f>IF(AND(G1114="GL.CASH",L1114="financing"),P1114,0)</x:f>
        <x:v>0</x:v>
      </x:c>
      <x:c r="AA1114" s="24" t="n">
        <x:f>IF(AND(G1114="GL.CASH",L1114="financing"),Q1114,0)</x:f>
        <x:v>0</x:v>
      </x:c>
    </x:row>
    <x:row r="1115" ht="25" customHeight="1">
      <x:c r="A1115" s="3" t="str">
        <x:v>ACT/BANK-FEE-M06/2</x:v>
      </x:c>
      <x:c r="B1115" s="3" t="str">
        <x:v>BANK-FEE-M06</x:v>
      </x:c>
      <x:c r="C1115" s="16" t="n">
        <x:v>6</x:v>
      </x:c>
      <x:c r="D1115" s="30" t="n">
        <x:v>46568</x:v>
      </x:c>
      <x:c r="E1115" s="30" t="n">
        <x:v>46568</x:v>
      </x:c>
      <x:c r="F1115" s="30" t="n">
        <x:v>46568</x:v>
      </x:c>
      <x:c r="G1115" s="3" t="str">
        <x:v>GL.CASH</x:v>
      </x:c>
      <x:c r="H1115" s="3" t="str">
        <x:v>FIN</x:v>
      </x:c>
      <x:c r="I1115" s="3" t="str">
        <x:v>V.BANK</x:v>
      </x:c>
      <x:c r="J1115" s="3" t="str">
        <x:v>MAP.ACTUAL.BANK_FEES</x:v>
      </x:c>
      <x:c r="K1115" s="3" t="str">
        <x:v>OPX.MISC</x:v>
      </x:c>
      <x:c r="L1115" s="3" t="str">
        <x:v>operating</x:v>
      </x:c>
      <x:c r="M1115" s="3" t="str">
        <x:v>not_applicable</x:v>
      </x:c>
      <x:c r="N1115" s="3" t="str">
        <x:v>not_applicable</x:v>
      </x:c>
      <x:c r="O1115" s="3" t="str">
        <x:v>not_applicable</x:v>
      </x:c>
      <x:c r="P1115" s="32" t="n">
        <x:v>0</x:v>
      </x:c>
      <x:c r="Q1115" s="32" t="n">
        <x:v>35.15</x:v>
      </x:c>
      <x:c r="R1115" s="24" t="n">
        <x:f>P1115-Q1115</x:f>
        <x:v>-35.15</x:v>
      </x:c>
      <x:c r="S1115" s="18" t="n">
        <x:f>'D03_Accounts'!D11</x:f>
        <x:v>0</x:v>
      </x:c>
      <x:c r="T1115" s="24" t="n">
        <x:f>R1115*S1115</x:f>
        <x:v>0</x:v>
      </x:c>
      <x:c r="U1115" s="25" t="str">
        <x:f>'D03_Mappings'!E12</x:f>
        <x:v>cash</x:v>
      </x:c>
      <x:c r="V1115" s="24" t="str">
        <x:f>IF(I1115="",IF(U1115="people","PAYROLL","UNMAPPED"),I1115)</x:f>
        <x:v>V.BANK</x:v>
      </x:c>
      <x:c r="W1115" s="24" t="n">
        <x:f>IF(AND(G1115="GL.CASH",L1115="operating"),Q1115,0)</x:f>
        <x:v>35.15</x:v>
      </x:c>
      <x:c r="X1115" s="24" t="n">
        <x:f>IF(AND(G1115="GL.CASH",L1115="operating"),P1115,0)</x:f>
        <x:v>0</x:v>
      </x:c>
      <x:c r="Y1115" s="24" t="n">
        <x:f>IF(AND(G1115="GL.CASH",L1115="investing"),Q1115-P1115,0)</x:f>
        <x:v>0</x:v>
      </x:c>
      <x:c r="Z1115" s="24" t="n">
        <x:f>IF(AND(G1115="GL.CASH",L1115="financing"),P1115,0)</x:f>
        <x:v>0</x:v>
      </x:c>
      <x:c r="AA1115" s="24" t="n">
        <x:f>IF(AND(G1115="GL.CASH",L1115="financing"),Q1115,0)</x:f>
        <x:v>0</x:v>
      </x:c>
    </x:row>
    <x:row r="1116" ht="25" customHeight="1">
      <x:c r="A1116" s="3" t="str">
        <x:v>ACT/DEP-IT.P01.01-M06/1</x:v>
      </x:c>
      <x:c r="B1116" s="3" t="str">
        <x:v>DEP-IT.P01.01-M06</x:v>
      </x:c>
      <x:c r="C1116" s="16" t="n">
        <x:v>6</x:v>
      </x:c>
      <x:c r="D1116" s="30" t="n">
        <x:v>46568</x:v>
      </x:c>
      <x:c r="E1116" s="30" t="n">
        <x:v>46539</x:v>
      </x:c>
      <x:c r="F1116" s="30"/>
      <x:c r="G1116" s="3" t="str">
        <x:v>GL.DEPR.IT</x:v>
      </x:c>
      <x:c r="H1116" s="3" t="str">
        <x:v>MGMT</x:v>
      </x:c>
      <x:c r="I1116" s="3" t="str">
        <x:v>V.EQUIPMENT</x:v>
      </x:c>
      <x:c r="J1116" s="3" t="str">
        <x:v>MAP.ACTUAL.DEPR.IT.MGMT.V.EQUIPMENT.MGMT</x:v>
      </x:c>
      <x:c r="K1116" s="3" t="str">
        <x:v>CAP.DEPRECIATION</x:v>
      </x:c>
      <x:c r="L1116" s="3" t="str">
        <x:v>noncash</x:v>
      </x:c>
      <x:c r="M1116" s="3" t="str">
        <x:v>recurring</x:v>
      </x:c>
      <x:c r="N1116" s="3" t="str">
        <x:v>committed</x:v>
      </x:c>
      <x:c r="O1116" s="3" t="str">
        <x:v>fixed</x:v>
      </x:c>
      <x:c r="P1116" s="32" t="n">
        <x:v>69.44</x:v>
      </x:c>
      <x:c r="Q1116" s="32" t="n">
        <x:v>0</x:v>
      </x:c>
      <x:c r="R1116" s="24" t="n">
        <x:f>P1116-Q1116</x:f>
        <x:v>69.44</x:v>
      </x:c>
      <x:c r="S1116" s="18" t="n">
        <x:f>'D03_Accounts'!D100</x:f>
        <x:v>1</x:v>
      </x:c>
      <x:c r="T1116" s="24" t="n">
        <x:f>R1116*S1116</x:f>
        <x:v>69.44</x:v>
      </x:c>
      <x:c r="U1116" s="25" t="str">
        <x:f>'D03_Mappings'!E145</x:f>
        <x:v>depreciation</x:v>
      </x:c>
      <x:c r="V1116" s="24" t="str">
        <x:f>IF(I1116="",IF(U1116="people","PAYROLL","UNMAPPED"),I1116)</x:f>
        <x:v>V.EQUIPMENT</x:v>
      </x:c>
      <x:c r="W1116" s="24" t="n">
        <x:f>IF(AND(G1116="GL.CASH",L1116="operating"),Q1116,0)</x:f>
        <x:v>0</x:v>
      </x:c>
      <x:c r="X1116" s="24" t="n">
        <x:f>IF(AND(G1116="GL.CASH",L1116="operating"),P1116,0)</x:f>
        <x:v>0</x:v>
      </x:c>
      <x:c r="Y1116" s="24" t="n">
        <x:f>IF(AND(G1116="GL.CASH",L1116="investing"),Q1116-P1116,0)</x:f>
        <x:v>0</x:v>
      </x:c>
      <x:c r="Z1116" s="24" t="n">
        <x:f>IF(AND(G1116="GL.CASH",L1116="financing"),P1116,0)</x:f>
        <x:v>0</x:v>
      </x:c>
      <x:c r="AA1116" s="24" t="n">
        <x:f>IF(AND(G1116="GL.CASH",L1116="financing"),Q1116,0)</x:f>
        <x:v>0</x:v>
      </x:c>
    </x:row>
    <x:row r="1117" ht="25" customHeight="1">
      <x:c r="A1117" s="3" t="str">
        <x:v>ACT/DEP-IT.P01.01-M06/2</x:v>
      </x:c>
      <x:c r="B1117" s="3" t="str">
        <x:v>DEP-IT.P01.01-M06</x:v>
      </x:c>
      <x:c r="C1117" s="16" t="n">
        <x:v>6</x:v>
      </x:c>
      <x:c r="D1117" s="30" t="n">
        <x:v>46568</x:v>
      </x:c>
      <x:c r="E1117" s="30" t="n">
        <x:v>46539</x:v>
      </x:c>
      <x:c r="F1117" s="30"/>
      <x:c r="G1117" s="3" t="str">
        <x:v>GL.ACCDEP.IT</x:v>
      </x:c>
      <x:c r="H1117" s="3" t="str">
        <x:v>MGMT</x:v>
      </x:c>
      <x:c r="I1117" s="3" t="str">
        <x:v>V.EQUIPMENT</x:v>
      </x:c>
      <x:c r="J1117" s="3" t="str">
        <x:v>MAP.ACTUAL.DEPR.IT.MGMT.V.EQUIPMENT.MGMT</x:v>
      </x:c>
      <x:c r="K1117" s="3" t="str">
        <x:v>CAP.DEPRECIATION</x:v>
      </x:c>
      <x:c r="L1117" s="3" t="str">
        <x:v>noncash</x:v>
      </x:c>
      <x:c r="M1117" s="3" t="str">
        <x:v>not_applicable</x:v>
      </x:c>
      <x:c r="N1117" s="3" t="str">
        <x:v>not_applicable</x:v>
      </x:c>
      <x:c r="O1117" s="3" t="str">
        <x:v>not_applicable</x:v>
      </x:c>
      <x:c r="P1117" s="32" t="n">
        <x:v>0</x:v>
      </x:c>
      <x:c r="Q1117" s="32" t="n">
        <x:v>69.44</x:v>
      </x:c>
      <x:c r="R1117" s="24" t="n">
        <x:f>P1117-Q1117</x:f>
        <x:v>-69.44</x:v>
      </x:c>
      <x:c r="S1117" s="18" t="n">
        <x:f>'D03_Accounts'!D21</x:f>
        <x:v>0</x:v>
      </x:c>
      <x:c r="T1117" s="24" t="n">
        <x:f>R1117*S1117</x:f>
        <x:v>0</x:v>
      </x:c>
      <x:c r="U1117" s="25" t="str">
        <x:f>'D03_Mappings'!E146</x:f>
        <x:v>acc_dep</x:v>
      </x:c>
      <x:c r="V1117" s="24" t="str">
        <x:f>IF(I1117="",IF(U1117="people","PAYROLL","UNMAPPED"),I1117)</x:f>
        <x:v>V.EQUIPMENT</x:v>
      </x:c>
      <x:c r="W1117" s="24" t="n">
        <x:f>IF(AND(G1117="GL.CASH",L1117="operating"),Q1117,0)</x:f>
        <x:v>0</x:v>
      </x:c>
      <x:c r="X1117" s="24" t="n">
        <x:f>IF(AND(G1117="GL.CASH",L1117="operating"),P1117,0)</x:f>
        <x:v>0</x:v>
      </x:c>
      <x:c r="Y1117" s="24" t="n">
        <x:f>IF(AND(G1117="GL.CASH",L1117="investing"),Q1117-P1117,0)</x:f>
        <x:v>0</x:v>
      </x:c>
      <x:c r="Z1117" s="24" t="n">
        <x:f>IF(AND(G1117="GL.CASH",L1117="financing"),P1117,0)</x:f>
        <x:v>0</x:v>
      </x:c>
      <x:c r="AA1117" s="24" t="n">
        <x:f>IF(AND(G1117="GL.CASH",L1117="financing"),Q1117,0)</x:f>
        <x:v>0</x:v>
      </x:c>
    </x:row>
    <x:row r="1118" ht="25" customHeight="1">
      <x:c r="A1118" s="3" t="str">
        <x:v>ACT/DEP-IT.P02.01-M06/1</x:v>
      </x:c>
      <x:c r="B1118" s="3" t="str">
        <x:v>DEP-IT.P02.01-M06</x:v>
      </x:c>
      <x:c r="C1118" s="16" t="n">
        <x:v>6</x:v>
      </x:c>
      <x:c r="D1118" s="30" t="n">
        <x:v>46568</x:v>
      </x:c>
      <x:c r="E1118" s="30" t="n">
        <x:v>46539</x:v>
      </x:c>
      <x:c r="F1118" s="30"/>
      <x:c r="G1118" s="3" t="str">
        <x:v>GL.DEPR.IT</x:v>
      </x:c>
      <x:c r="H1118" s="3" t="str">
        <x:v>ENG</x:v>
      </x:c>
      <x:c r="I1118" s="3" t="str">
        <x:v>V.EQUIPMENT</x:v>
      </x:c>
      <x:c r="J1118" s="3" t="str">
        <x:v>MAP.ACTUAL.DEPR.IT.ENG.V.EQUIPMENT.ENG</x:v>
      </x:c>
      <x:c r="K1118" s="3" t="str">
        <x:v>CAP.DEPRECIATION</x:v>
      </x:c>
      <x:c r="L1118" s="3" t="str">
        <x:v>noncash</x:v>
      </x:c>
      <x:c r="M1118" s="3" t="str">
        <x:v>recurring</x:v>
      </x:c>
      <x:c r="N1118" s="3" t="str">
        <x:v>committed</x:v>
      </x:c>
      <x:c r="O1118" s="3" t="str">
        <x:v>fixed</x:v>
      </x:c>
      <x:c r="P1118" s="32" t="n">
        <x:v>69.44</x:v>
      </x:c>
      <x:c r="Q1118" s="32" t="n">
        <x:v>0</x:v>
      </x:c>
      <x:c r="R1118" s="24" t="n">
        <x:f>P1118-Q1118</x:f>
        <x:v>69.44</x:v>
      </x:c>
      <x:c r="S1118" s="18" t="n">
        <x:f>'D03_Accounts'!D100</x:f>
        <x:v>1</x:v>
      </x:c>
      <x:c r="T1118" s="24" t="n">
        <x:f>R1118*S1118</x:f>
        <x:v>69.44</x:v>
      </x:c>
      <x:c r="U1118" s="25" t="str">
        <x:f>'D03_Mappings'!E143</x:f>
        <x:v>depreciation</x:v>
      </x:c>
      <x:c r="V1118" s="24" t="str">
        <x:f>IF(I1118="",IF(U1118="people","PAYROLL","UNMAPPED"),I1118)</x:f>
        <x:v>V.EQUIPMENT</x:v>
      </x:c>
      <x:c r="W1118" s="24" t="n">
        <x:f>IF(AND(G1118="GL.CASH",L1118="operating"),Q1118,0)</x:f>
        <x:v>0</x:v>
      </x:c>
      <x:c r="X1118" s="24" t="n">
        <x:f>IF(AND(G1118="GL.CASH",L1118="operating"),P1118,0)</x:f>
        <x:v>0</x:v>
      </x:c>
      <x:c r="Y1118" s="24" t="n">
        <x:f>IF(AND(G1118="GL.CASH",L1118="investing"),Q1118-P1118,0)</x:f>
        <x:v>0</x:v>
      </x:c>
      <x:c r="Z1118" s="24" t="n">
        <x:f>IF(AND(G1118="GL.CASH",L1118="financing"),P1118,0)</x:f>
        <x:v>0</x:v>
      </x:c>
      <x:c r="AA1118" s="24" t="n">
        <x:f>IF(AND(G1118="GL.CASH",L1118="financing"),Q1118,0)</x:f>
        <x:v>0</x:v>
      </x:c>
    </x:row>
    <x:row r="1119" ht="25" customHeight="1">
      <x:c r="A1119" s="3" t="str">
        <x:v>ACT/DEP-IT.P02.01-M06/2</x:v>
      </x:c>
      <x:c r="B1119" s="3" t="str">
        <x:v>DEP-IT.P02.01-M06</x:v>
      </x:c>
      <x:c r="C1119" s="16" t="n">
        <x:v>6</x:v>
      </x:c>
      <x:c r="D1119" s="30" t="n">
        <x:v>46568</x:v>
      </x:c>
      <x:c r="E1119" s="30" t="n">
        <x:v>46539</x:v>
      </x:c>
      <x:c r="F1119" s="30"/>
      <x:c r="G1119" s="3" t="str">
        <x:v>GL.ACCDEP.IT</x:v>
      </x:c>
      <x:c r="H1119" s="3" t="str">
        <x:v>ENG</x:v>
      </x:c>
      <x:c r="I1119" s="3" t="str">
        <x:v>V.EQUIPMENT</x:v>
      </x:c>
      <x:c r="J1119" s="3" t="str">
        <x:v>MAP.ACTUAL.DEPR.IT.ENG.V.EQUIPMENT.ENG</x:v>
      </x:c>
      <x:c r="K1119" s="3" t="str">
        <x:v>CAP.DEPRECIATION</x:v>
      </x:c>
      <x:c r="L1119" s="3" t="str">
        <x:v>noncash</x:v>
      </x:c>
      <x:c r="M1119" s="3" t="str">
        <x:v>not_applicable</x:v>
      </x:c>
      <x:c r="N1119" s="3" t="str">
        <x:v>not_applicable</x:v>
      </x:c>
      <x:c r="O1119" s="3" t="str">
        <x:v>not_applicable</x:v>
      </x:c>
      <x:c r="P1119" s="32" t="n">
        <x:v>0</x:v>
      </x:c>
      <x:c r="Q1119" s="32" t="n">
        <x:v>69.44</x:v>
      </x:c>
      <x:c r="R1119" s="24" t="n">
        <x:f>P1119-Q1119</x:f>
        <x:v>-69.44</x:v>
      </x:c>
      <x:c r="S1119" s="18" t="n">
        <x:f>'D03_Accounts'!D21</x:f>
        <x:v>0</x:v>
      </x:c>
      <x:c r="T1119" s="24" t="n">
        <x:f>R1119*S1119</x:f>
        <x:v>0</x:v>
      </x:c>
      <x:c r="U1119" s="25" t="str">
        <x:f>'D03_Mappings'!E144</x:f>
        <x:v>acc_dep</x:v>
      </x:c>
      <x:c r="V1119" s="24" t="str">
        <x:f>IF(I1119="",IF(U1119="people","PAYROLL","UNMAPPED"),I1119)</x:f>
        <x:v>V.EQUIPMENT</x:v>
      </x:c>
      <x:c r="W1119" s="24" t="n">
        <x:f>IF(AND(G1119="GL.CASH",L1119="operating"),Q1119,0)</x:f>
        <x:v>0</x:v>
      </x:c>
      <x:c r="X1119" s="24" t="n">
        <x:f>IF(AND(G1119="GL.CASH",L1119="operating"),P1119,0)</x:f>
        <x:v>0</x:v>
      </x:c>
      <x:c r="Y1119" s="24" t="n">
        <x:f>IF(AND(G1119="GL.CASH",L1119="investing"),Q1119-P1119,0)</x:f>
        <x:v>0</x:v>
      </x:c>
      <x:c r="Z1119" s="24" t="n">
        <x:f>IF(AND(G1119="GL.CASH",L1119="financing"),P1119,0)</x:f>
        <x:v>0</x:v>
      </x:c>
      <x:c r="AA1119" s="24" t="n">
        <x:f>IF(AND(G1119="GL.CASH",L1119="financing"),Q1119,0)</x:f>
        <x:v>0</x:v>
      </x:c>
    </x:row>
    <x:row r="1120" ht="25" customHeight="1">
      <x:c r="A1120" s="3" t="str">
        <x:v>ACT/DEP-IT.P03.01-M06/1</x:v>
      </x:c>
      <x:c r="B1120" s="3" t="str">
        <x:v>DEP-IT.P03.01-M06</x:v>
      </x:c>
      <x:c r="C1120" s="16" t="n">
        <x:v>6</x:v>
      </x:c>
      <x:c r="D1120" s="30" t="n">
        <x:v>46568</x:v>
      </x:c>
      <x:c r="E1120" s="30" t="n">
        <x:v>46539</x:v>
      </x:c>
      <x:c r="F1120" s="30"/>
      <x:c r="G1120" s="3" t="str">
        <x:v>GL.DEPR.IT</x:v>
      </x:c>
      <x:c r="H1120" s="3" t="str">
        <x:v>ENG</x:v>
      </x:c>
      <x:c r="I1120" s="3" t="str">
        <x:v>V.EQUIPMENT</x:v>
      </x:c>
      <x:c r="J1120" s="3" t="str">
        <x:v>MAP.ACTUAL.DEPR.IT.ENG.V.EQUIPMENT.ENG</x:v>
      </x:c>
      <x:c r="K1120" s="3" t="str">
        <x:v>CAP.DEPRECIATION</x:v>
      </x:c>
      <x:c r="L1120" s="3" t="str">
        <x:v>noncash</x:v>
      </x:c>
      <x:c r="M1120" s="3" t="str">
        <x:v>recurring</x:v>
      </x:c>
      <x:c r="N1120" s="3" t="str">
        <x:v>committed</x:v>
      </x:c>
      <x:c r="O1120" s="3" t="str">
        <x:v>fixed</x:v>
      </x:c>
      <x:c r="P1120" s="32" t="n">
        <x:v>69.44</x:v>
      </x:c>
      <x:c r="Q1120" s="32" t="n">
        <x:v>0</x:v>
      </x:c>
      <x:c r="R1120" s="24" t="n">
        <x:f>P1120-Q1120</x:f>
        <x:v>69.44</x:v>
      </x:c>
      <x:c r="S1120" s="18" t="n">
        <x:f>'D03_Accounts'!D100</x:f>
        <x:v>1</x:v>
      </x:c>
      <x:c r="T1120" s="24" t="n">
        <x:f>R1120*S1120</x:f>
        <x:v>69.44</x:v>
      </x:c>
      <x:c r="U1120" s="25" t="str">
        <x:f>'D03_Mappings'!E143</x:f>
        <x:v>depreciation</x:v>
      </x:c>
      <x:c r="V1120" s="24" t="str">
        <x:f>IF(I1120="",IF(U1120="people","PAYROLL","UNMAPPED"),I1120)</x:f>
        <x:v>V.EQUIPMENT</x:v>
      </x:c>
      <x:c r="W1120" s="24" t="n">
        <x:f>IF(AND(G1120="GL.CASH",L1120="operating"),Q1120,0)</x:f>
        <x:v>0</x:v>
      </x:c>
      <x:c r="X1120" s="24" t="n">
        <x:f>IF(AND(G1120="GL.CASH",L1120="operating"),P1120,0)</x:f>
        <x:v>0</x:v>
      </x:c>
      <x:c r="Y1120" s="24" t="n">
        <x:f>IF(AND(G1120="GL.CASH",L1120="investing"),Q1120-P1120,0)</x:f>
        <x:v>0</x:v>
      </x:c>
      <x:c r="Z1120" s="24" t="n">
        <x:f>IF(AND(G1120="GL.CASH",L1120="financing"),P1120,0)</x:f>
        <x:v>0</x:v>
      </x:c>
      <x:c r="AA1120" s="24" t="n">
        <x:f>IF(AND(G1120="GL.CASH",L1120="financing"),Q1120,0)</x:f>
        <x:v>0</x:v>
      </x:c>
    </x:row>
    <x:row r="1121" ht="25" customHeight="1">
      <x:c r="A1121" s="3" t="str">
        <x:v>ACT/DEP-IT.P03.01-M06/2</x:v>
      </x:c>
      <x:c r="B1121" s="3" t="str">
        <x:v>DEP-IT.P03.01-M06</x:v>
      </x:c>
      <x:c r="C1121" s="16" t="n">
        <x:v>6</x:v>
      </x:c>
      <x:c r="D1121" s="30" t="n">
        <x:v>46568</x:v>
      </x:c>
      <x:c r="E1121" s="30" t="n">
        <x:v>46539</x:v>
      </x:c>
      <x:c r="F1121" s="30"/>
      <x:c r="G1121" s="3" t="str">
        <x:v>GL.ACCDEP.IT</x:v>
      </x:c>
      <x:c r="H1121" s="3" t="str">
        <x:v>ENG</x:v>
      </x:c>
      <x:c r="I1121" s="3" t="str">
        <x:v>V.EQUIPMENT</x:v>
      </x:c>
      <x:c r="J1121" s="3" t="str">
        <x:v>MAP.ACTUAL.DEPR.IT.ENG.V.EQUIPMENT.ENG</x:v>
      </x:c>
      <x:c r="K1121" s="3" t="str">
        <x:v>CAP.DEPRECIATION</x:v>
      </x:c>
      <x:c r="L1121" s="3" t="str">
        <x:v>noncash</x:v>
      </x:c>
      <x:c r="M1121" s="3" t="str">
        <x:v>not_applicable</x:v>
      </x:c>
      <x:c r="N1121" s="3" t="str">
        <x:v>not_applicable</x:v>
      </x:c>
      <x:c r="O1121" s="3" t="str">
        <x:v>not_applicable</x:v>
      </x:c>
      <x:c r="P1121" s="32" t="n">
        <x:v>0</x:v>
      </x:c>
      <x:c r="Q1121" s="32" t="n">
        <x:v>69.44</x:v>
      </x:c>
      <x:c r="R1121" s="24" t="n">
        <x:f>P1121-Q1121</x:f>
        <x:v>-69.44</x:v>
      </x:c>
      <x:c r="S1121" s="18" t="n">
        <x:f>'D03_Accounts'!D21</x:f>
        <x:v>0</x:v>
      </x:c>
      <x:c r="T1121" s="24" t="n">
        <x:f>R1121*S1121</x:f>
        <x:v>0</x:v>
      </x:c>
      <x:c r="U1121" s="25" t="str">
        <x:f>'D03_Mappings'!E144</x:f>
        <x:v>acc_dep</x:v>
      </x:c>
      <x:c r="V1121" s="24" t="str">
        <x:f>IF(I1121="",IF(U1121="people","PAYROLL","UNMAPPED"),I1121)</x:f>
        <x:v>V.EQUIPMENT</x:v>
      </x:c>
      <x:c r="W1121" s="24" t="n">
        <x:f>IF(AND(G1121="GL.CASH",L1121="operating"),Q1121,0)</x:f>
        <x:v>0</x:v>
      </x:c>
      <x:c r="X1121" s="24" t="n">
        <x:f>IF(AND(G1121="GL.CASH",L1121="operating"),P1121,0)</x:f>
        <x:v>0</x:v>
      </x:c>
      <x:c r="Y1121" s="24" t="n">
        <x:f>IF(AND(G1121="GL.CASH",L1121="investing"),Q1121-P1121,0)</x:f>
        <x:v>0</x:v>
      </x:c>
      <x:c r="Z1121" s="24" t="n">
        <x:f>IF(AND(G1121="GL.CASH",L1121="financing"),P1121,0)</x:f>
        <x:v>0</x:v>
      </x:c>
      <x:c r="AA1121" s="24" t="n">
        <x:f>IF(AND(G1121="GL.CASH",L1121="financing"),Q1121,0)</x:f>
        <x:v>0</x:v>
      </x:c>
    </x:row>
    <x:row r="1122" ht="25" customHeight="1">
      <x:c r="A1122" s="3" t="str">
        <x:v>ACT/DEP-IT.P04.01-M06/1</x:v>
      </x:c>
      <x:c r="B1122" s="3" t="str">
        <x:v>DEP-IT.P04.01-M06</x:v>
      </x:c>
      <x:c r="C1122" s="16" t="n">
        <x:v>6</x:v>
      </x:c>
      <x:c r="D1122" s="30" t="n">
        <x:v>46568</x:v>
      </x:c>
      <x:c r="E1122" s="30" t="n">
        <x:v>46539</x:v>
      </x:c>
      <x:c r="F1122" s="30"/>
      <x:c r="G1122" s="3" t="str">
        <x:v>GL.DEPR.IT</x:v>
      </x:c>
      <x:c r="H1122" s="3" t="str">
        <x:v>ENG</x:v>
      </x:c>
      <x:c r="I1122" s="3" t="str">
        <x:v>V.EQUIPMENT</x:v>
      </x:c>
      <x:c r="J1122" s="3" t="str">
        <x:v>MAP.ACTUAL.DEPR.IT.ENG.V.EQUIPMENT.ENG</x:v>
      </x:c>
      <x:c r="K1122" s="3" t="str">
        <x:v>CAP.DEPRECIATION</x:v>
      </x:c>
      <x:c r="L1122" s="3" t="str">
        <x:v>noncash</x:v>
      </x:c>
      <x:c r="M1122" s="3" t="str">
        <x:v>recurring</x:v>
      </x:c>
      <x:c r="N1122" s="3" t="str">
        <x:v>committed</x:v>
      </x:c>
      <x:c r="O1122" s="3" t="str">
        <x:v>fixed</x:v>
      </x:c>
      <x:c r="P1122" s="32" t="n">
        <x:v>69.44</x:v>
      </x:c>
      <x:c r="Q1122" s="32" t="n">
        <x:v>0</x:v>
      </x:c>
      <x:c r="R1122" s="24" t="n">
        <x:f>P1122-Q1122</x:f>
        <x:v>69.44</x:v>
      </x:c>
      <x:c r="S1122" s="18" t="n">
        <x:f>'D03_Accounts'!D100</x:f>
        <x:v>1</x:v>
      </x:c>
      <x:c r="T1122" s="24" t="n">
        <x:f>R1122*S1122</x:f>
        <x:v>69.44</x:v>
      </x:c>
      <x:c r="U1122" s="25" t="str">
        <x:f>'D03_Mappings'!E143</x:f>
        <x:v>depreciation</x:v>
      </x:c>
      <x:c r="V1122" s="24" t="str">
        <x:f>IF(I1122="",IF(U1122="people","PAYROLL","UNMAPPED"),I1122)</x:f>
        <x:v>V.EQUIPMENT</x:v>
      </x:c>
      <x:c r="W1122" s="24" t="n">
        <x:f>IF(AND(G1122="GL.CASH",L1122="operating"),Q1122,0)</x:f>
        <x:v>0</x:v>
      </x:c>
      <x:c r="X1122" s="24" t="n">
        <x:f>IF(AND(G1122="GL.CASH",L1122="operating"),P1122,0)</x:f>
        <x:v>0</x:v>
      </x:c>
      <x:c r="Y1122" s="24" t="n">
        <x:f>IF(AND(G1122="GL.CASH",L1122="investing"),Q1122-P1122,0)</x:f>
        <x:v>0</x:v>
      </x:c>
      <x:c r="Z1122" s="24" t="n">
        <x:f>IF(AND(G1122="GL.CASH",L1122="financing"),P1122,0)</x:f>
        <x:v>0</x:v>
      </x:c>
      <x:c r="AA1122" s="24" t="n">
        <x:f>IF(AND(G1122="GL.CASH",L1122="financing"),Q1122,0)</x:f>
        <x:v>0</x:v>
      </x:c>
    </x:row>
    <x:row r="1123" ht="25" customHeight="1">
      <x:c r="A1123" s="3" t="str">
        <x:v>ACT/DEP-IT.P04.01-M06/2</x:v>
      </x:c>
      <x:c r="B1123" s="3" t="str">
        <x:v>DEP-IT.P04.01-M06</x:v>
      </x:c>
      <x:c r="C1123" s="16" t="n">
        <x:v>6</x:v>
      </x:c>
      <x:c r="D1123" s="30" t="n">
        <x:v>46568</x:v>
      </x:c>
      <x:c r="E1123" s="30" t="n">
        <x:v>46539</x:v>
      </x:c>
      <x:c r="F1123" s="30"/>
      <x:c r="G1123" s="3" t="str">
        <x:v>GL.ACCDEP.IT</x:v>
      </x:c>
      <x:c r="H1123" s="3" t="str">
        <x:v>ENG</x:v>
      </x:c>
      <x:c r="I1123" s="3" t="str">
        <x:v>V.EQUIPMENT</x:v>
      </x:c>
      <x:c r="J1123" s="3" t="str">
        <x:v>MAP.ACTUAL.DEPR.IT.ENG.V.EQUIPMENT.ENG</x:v>
      </x:c>
      <x:c r="K1123" s="3" t="str">
        <x:v>CAP.DEPRECIATION</x:v>
      </x:c>
      <x:c r="L1123" s="3" t="str">
        <x:v>noncash</x:v>
      </x:c>
      <x:c r="M1123" s="3" t="str">
        <x:v>not_applicable</x:v>
      </x:c>
      <x:c r="N1123" s="3" t="str">
        <x:v>not_applicable</x:v>
      </x:c>
      <x:c r="O1123" s="3" t="str">
        <x:v>not_applicable</x:v>
      </x:c>
      <x:c r="P1123" s="32" t="n">
        <x:v>0</x:v>
      </x:c>
      <x:c r="Q1123" s="32" t="n">
        <x:v>69.44</x:v>
      </x:c>
      <x:c r="R1123" s="24" t="n">
        <x:f>P1123-Q1123</x:f>
        <x:v>-69.44</x:v>
      </x:c>
      <x:c r="S1123" s="18" t="n">
        <x:f>'D03_Accounts'!D21</x:f>
        <x:v>0</x:v>
      </x:c>
      <x:c r="T1123" s="24" t="n">
        <x:f>R1123*S1123</x:f>
        <x:v>0</x:v>
      </x:c>
      <x:c r="U1123" s="25" t="str">
        <x:f>'D03_Mappings'!E144</x:f>
        <x:v>acc_dep</x:v>
      </x:c>
      <x:c r="V1123" s="24" t="str">
        <x:f>IF(I1123="",IF(U1123="people","PAYROLL","UNMAPPED"),I1123)</x:f>
        <x:v>V.EQUIPMENT</x:v>
      </x:c>
      <x:c r="W1123" s="24" t="n">
        <x:f>IF(AND(G1123="GL.CASH",L1123="operating"),Q1123,0)</x:f>
        <x:v>0</x:v>
      </x:c>
      <x:c r="X1123" s="24" t="n">
        <x:f>IF(AND(G1123="GL.CASH",L1123="operating"),P1123,0)</x:f>
        <x:v>0</x:v>
      </x:c>
      <x:c r="Y1123" s="24" t="n">
        <x:f>IF(AND(G1123="GL.CASH",L1123="investing"),Q1123-P1123,0)</x:f>
        <x:v>0</x:v>
      </x:c>
      <x:c r="Z1123" s="24" t="n">
        <x:f>IF(AND(G1123="GL.CASH",L1123="financing"),P1123,0)</x:f>
        <x:v>0</x:v>
      </x:c>
      <x:c r="AA1123" s="24" t="n">
        <x:f>IF(AND(G1123="GL.CASH",L1123="financing"),Q1123,0)</x:f>
        <x:v>0</x:v>
      </x:c>
    </x:row>
    <x:row r="1124" ht="25" customHeight="1">
      <x:c r="A1124" s="3" t="str">
        <x:v>ACT/DEP-IT.P05.01-M06/1</x:v>
      </x:c>
      <x:c r="B1124" s="3" t="str">
        <x:v>DEP-IT.P05.01-M06</x:v>
      </x:c>
      <x:c r="C1124" s="16" t="n">
        <x:v>6</x:v>
      </x:c>
      <x:c r="D1124" s="30" t="n">
        <x:v>46568</x:v>
      </x:c>
      <x:c r="E1124" s="30" t="n">
        <x:v>46539</x:v>
      </x:c>
      <x:c r="F1124" s="30"/>
      <x:c r="G1124" s="3" t="str">
        <x:v>GL.DEPR.IT</x:v>
      </x:c>
      <x:c r="H1124" s="3" t="str">
        <x:v>ENG</x:v>
      </x:c>
      <x:c r="I1124" s="3" t="str">
        <x:v>V.EQUIPMENT</x:v>
      </x:c>
      <x:c r="J1124" s="3" t="str">
        <x:v>MAP.ACTUAL.DEPR.IT.ENG.V.EQUIPMENT.ENG</x:v>
      </x:c>
      <x:c r="K1124" s="3" t="str">
        <x:v>CAP.DEPRECIATION</x:v>
      </x:c>
      <x:c r="L1124" s="3" t="str">
        <x:v>noncash</x:v>
      </x:c>
      <x:c r="M1124" s="3" t="str">
        <x:v>recurring</x:v>
      </x:c>
      <x:c r="N1124" s="3" t="str">
        <x:v>committed</x:v>
      </x:c>
      <x:c r="O1124" s="3" t="str">
        <x:v>fixed</x:v>
      </x:c>
      <x:c r="P1124" s="32" t="n">
        <x:v>69.44</x:v>
      </x:c>
      <x:c r="Q1124" s="32" t="n">
        <x:v>0</x:v>
      </x:c>
      <x:c r="R1124" s="24" t="n">
        <x:f>P1124-Q1124</x:f>
        <x:v>69.44</x:v>
      </x:c>
      <x:c r="S1124" s="18" t="n">
        <x:f>'D03_Accounts'!D100</x:f>
        <x:v>1</x:v>
      </x:c>
      <x:c r="T1124" s="24" t="n">
        <x:f>R1124*S1124</x:f>
        <x:v>69.44</x:v>
      </x:c>
      <x:c r="U1124" s="25" t="str">
        <x:f>'D03_Mappings'!E143</x:f>
        <x:v>depreciation</x:v>
      </x:c>
      <x:c r="V1124" s="24" t="str">
        <x:f>IF(I1124="",IF(U1124="people","PAYROLL","UNMAPPED"),I1124)</x:f>
        <x:v>V.EQUIPMENT</x:v>
      </x:c>
      <x:c r="W1124" s="24" t="n">
        <x:f>IF(AND(G1124="GL.CASH",L1124="operating"),Q1124,0)</x:f>
        <x:v>0</x:v>
      </x:c>
      <x:c r="X1124" s="24" t="n">
        <x:f>IF(AND(G1124="GL.CASH",L1124="operating"),P1124,0)</x:f>
        <x:v>0</x:v>
      </x:c>
      <x:c r="Y1124" s="24" t="n">
        <x:f>IF(AND(G1124="GL.CASH",L1124="investing"),Q1124-P1124,0)</x:f>
        <x:v>0</x:v>
      </x:c>
      <x:c r="Z1124" s="24" t="n">
        <x:f>IF(AND(G1124="GL.CASH",L1124="financing"),P1124,0)</x:f>
        <x:v>0</x:v>
      </x:c>
      <x:c r="AA1124" s="24" t="n">
        <x:f>IF(AND(G1124="GL.CASH",L1124="financing"),Q1124,0)</x:f>
        <x:v>0</x:v>
      </x:c>
    </x:row>
    <x:row r="1125" ht="25" customHeight="1">
      <x:c r="A1125" s="3" t="str">
        <x:v>ACT/DEP-IT.P05.01-M06/2</x:v>
      </x:c>
      <x:c r="B1125" s="3" t="str">
        <x:v>DEP-IT.P05.01-M06</x:v>
      </x:c>
      <x:c r="C1125" s="16" t="n">
        <x:v>6</x:v>
      </x:c>
      <x:c r="D1125" s="30" t="n">
        <x:v>46568</x:v>
      </x:c>
      <x:c r="E1125" s="30" t="n">
        <x:v>46539</x:v>
      </x:c>
      <x:c r="F1125" s="30"/>
      <x:c r="G1125" s="3" t="str">
        <x:v>GL.ACCDEP.IT</x:v>
      </x:c>
      <x:c r="H1125" s="3" t="str">
        <x:v>ENG</x:v>
      </x:c>
      <x:c r="I1125" s="3" t="str">
        <x:v>V.EQUIPMENT</x:v>
      </x:c>
      <x:c r="J1125" s="3" t="str">
        <x:v>MAP.ACTUAL.DEPR.IT.ENG.V.EQUIPMENT.ENG</x:v>
      </x:c>
      <x:c r="K1125" s="3" t="str">
        <x:v>CAP.DEPRECIATION</x:v>
      </x:c>
      <x:c r="L1125" s="3" t="str">
        <x:v>noncash</x:v>
      </x:c>
      <x:c r="M1125" s="3" t="str">
        <x:v>not_applicable</x:v>
      </x:c>
      <x:c r="N1125" s="3" t="str">
        <x:v>not_applicable</x:v>
      </x:c>
      <x:c r="O1125" s="3" t="str">
        <x:v>not_applicable</x:v>
      </x:c>
      <x:c r="P1125" s="32" t="n">
        <x:v>0</x:v>
      </x:c>
      <x:c r="Q1125" s="32" t="n">
        <x:v>69.44</x:v>
      </x:c>
      <x:c r="R1125" s="24" t="n">
        <x:f>P1125-Q1125</x:f>
        <x:v>-69.44</x:v>
      </x:c>
      <x:c r="S1125" s="18" t="n">
        <x:f>'D03_Accounts'!D21</x:f>
        <x:v>0</x:v>
      </x:c>
      <x:c r="T1125" s="24" t="n">
        <x:f>R1125*S1125</x:f>
        <x:v>0</x:v>
      </x:c>
      <x:c r="U1125" s="25" t="str">
        <x:f>'D03_Mappings'!E144</x:f>
        <x:v>acc_dep</x:v>
      </x:c>
      <x:c r="V1125" s="24" t="str">
        <x:f>IF(I1125="",IF(U1125="people","PAYROLL","UNMAPPED"),I1125)</x:f>
        <x:v>V.EQUIPMENT</x:v>
      </x:c>
      <x:c r="W1125" s="24" t="n">
        <x:f>IF(AND(G1125="GL.CASH",L1125="operating"),Q1125,0)</x:f>
        <x:v>0</x:v>
      </x:c>
      <x:c r="X1125" s="24" t="n">
        <x:f>IF(AND(G1125="GL.CASH",L1125="operating"),P1125,0)</x:f>
        <x:v>0</x:v>
      </x:c>
      <x:c r="Y1125" s="24" t="n">
        <x:f>IF(AND(G1125="GL.CASH",L1125="investing"),Q1125-P1125,0)</x:f>
        <x:v>0</x:v>
      </x:c>
      <x:c r="Z1125" s="24" t="n">
        <x:f>IF(AND(G1125="GL.CASH",L1125="financing"),P1125,0)</x:f>
        <x:v>0</x:v>
      </x:c>
      <x:c r="AA1125" s="24" t="n">
        <x:f>IF(AND(G1125="GL.CASH",L1125="financing"),Q1125,0)</x:f>
        <x:v>0</x:v>
      </x:c>
    </x:row>
    <x:row r="1126" ht="25" customHeight="1">
      <x:c r="A1126" s="3" t="str">
        <x:v>ACT/DEP-IT.P06.01-M06/1</x:v>
      </x:c>
      <x:c r="B1126" s="3" t="str">
        <x:v>DEP-IT.P06.01-M06</x:v>
      </x:c>
      <x:c r="C1126" s="16" t="n">
        <x:v>6</x:v>
      </x:c>
      <x:c r="D1126" s="30" t="n">
        <x:v>46568</x:v>
      </x:c>
      <x:c r="E1126" s="30" t="n">
        <x:v>46539</x:v>
      </x:c>
      <x:c r="F1126" s="30"/>
      <x:c r="G1126" s="3" t="str">
        <x:v>GL.DEPR.IT</x:v>
      </x:c>
      <x:c r="H1126" s="3" t="str">
        <x:v>COMP</x:v>
      </x:c>
      <x:c r="I1126" s="3" t="str">
        <x:v>V.EQUIPMENT</x:v>
      </x:c>
      <x:c r="J1126" s="3" t="str">
        <x:v>MAP.ACTUAL.DEPR.IT.COMP.V.EQUIPMENT.COMP</x:v>
      </x:c>
      <x:c r="K1126" s="3" t="str">
        <x:v>CAP.DEPRECIATION</x:v>
      </x:c>
      <x:c r="L1126" s="3" t="str">
        <x:v>noncash</x:v>
      </x:c>
      <x:c r="M1126" s="3" t="str">
        <x:v>recurring</x:v>
      </x:c>
      <x:c r="N1126" s="3" t="str">
        <x:v>committed</x:v>
      </x:c>
      <x:c r="O1126" s="3" t="str">
        <x:v>fixed</x:v>
      </x:c>
      <x:c r="P1126" s="32" t="n">
        <x:v>69.44</x:v>
      </x:c>
      <x:c r="Q1126" s="32" t="n">
        <x:v>0</x:v>
      </x:c>
      <x:c r="R1126" s="24" t="n">
        <x:f>P1126-Q1126</x:f>
        <x:v>69.44</x:v>
      </x:c>
      <x:c r="S1126" s="18" t="n">
        <x:f>'D03_Accounts'!D100</x:f>
        <x:v>1</x:v>
      </x:c>
      <x:c r="T1126" s="24" t="n">
        <x:f>R1126*S1126</x:f>
        <x:v>69.44</x:v>
      </x:c>
      <x:c r="U1126" s="25" t="str">
        <x:f>'D03_Mappings'!E141</x:f>
        <x:v>depreciation</x:v>
      </x:c>
      <x:c r="V1126" s="24" t="str">
        <x:f>IF(I1126="",IF(U1126="people","PAYROLL","UNMAPPED"),I1126)</x:f>
        <x:v>V.EQUIPMENT</x:v>
      </x:c>
      <x:c r="W1126" s="24" t="n">
        <x:f>IF(AND(G1126="GL.CASH",L1126="operating"),Q1126,0)</x:f>
        <x:v>0</x:v>
      </x:c>
      <x:c r="X1126" s="24" t="n">
        <x:f>IF(AND(G1126="GL.CASH",L1126="operating"),P1126,0)</x:f>
        <x:v>0</x:v>
      </x:c>
      <x:c r="Y1126" s="24" t="n">
        <x:f>IF(AND(G1126="GL.CASH",L1126="investing"),Q1126-P1126,0)</x:f>
        <x:v>0</x:v>
      </x:c>
      <x:c r="Z1126" s="24" t="n">
        <x:f>IF(AND(G1126="GL.CASH",L1126="financing"),P1126,0)</x:f>
        <x:v>0</x:v>
      </x:c>
      <x:c r="AA1126" s="24" t="n">
        <x:f>IF(AND(G1126="GL.CASH",L1126="financing"),Q1126,0)</x:f>
        <x:v>0</x:v>
      </x:c>
    </x:row>
    <x:row r="1127" ht="25" customHeight="1">
      <x:c r="A1127" s="3" t="str">
        <x:v>ACT/DEP-IT.P06.01-M06/2</x:v>
      </x:c>
      <x:c r="B1127" s="3" t="str">
        <x:v>DEP-IT.P06.01-M06</x:v>
      </x:c>
      <x:c r="C1127" s="16" t="n">
        <x:v>6</x:v>
      </x:c>
      <x:c r="D1127" s="30" t="n">
        <x:v>46568</x:v>
      </x:c>
      <x:c r="E1127" s="30" t="n">
        <x:v>46539</x:v>
      </x:c>
      <x:c r="F1127" s="30"/>
      <x:c r="G1127" s="3" t="str">
        <x:v>GL.ACCDEP.IT</x:v>
      </x:c>
      <x:c r="H1127" s="3" t="str">
        <x:v>COMP</x:v>
      </x:c>
      <x:c r="I1127" s="3" t="str">
        <x:v>V.EQUIPMENT</x:v>
      </x:c>
      <x:c r="J1127" s="3" t="str">
        <x:v>MAP.ACTUAL.DEPR.IT.COMP.V.EQUIPMENT.COMP</x:v>
      </x:c>
      <x:c r="K1127" s="3" t="str">
        <x:v>CAP.DEPRECIATION</x:v>
      </x:c>
      <x:c r="L1127" s="3" t="str">
        <x:v>noncash</x:v>
      </x:c>
      <x:c r="M1127" s="3" t="str">
        <x:v>not_applicable</x:v>
      </x:c>
      <x:c r="N1127" s="3" t="str">
        <x:v>not_applicable</x:v>
      </x:c>
      <x:c r="O1127" s="3" t="str">
        <x:v>not_applicable</x:v>
      </x:c>
      <x:c r="P1127" s="32" t="n">
        <x:v>0</x:v>
      </x:c>
      <x:c r="Q1127" s="32" t="n">
        <x:v>69.44</x:v>
      </x:c>
      <x:c r="R1127" s="24" t="n">
        <x:f>P1127-Q1127</x:f>
        <x:v>-69.44</x:v>
      </x:c>
      <x:c r="S1127" s="18" t="n">
        <x:f>'D03_Accounts'!D21</x:f>
        <x:v>0</x:v>
      </x:c>
      <x:c r="T1127" s="24" t="n">
        <x:f>R1127*S1127</x:f>
        <x:v>0</x:v>
      </x:c>
      <x:c r="U1127" s="25" t="str">
        <x:f>'D03_Mappings'!E142</x:f>
        <x:v>acc_dep</x:v>
      </x:c>
      <x:c r="V1127" s="24" t="str">
        <x:f>IF(I1127="",IF(U1127="people","PAYROLL","UNMAPPED"),I1127)</x:f>
        <x:v>V.EQUIPMENT</x:v>
      </x:c>
      <x:c r="W1127" s="24" t="n">
        <x:f>IF(AND(G1127="GL.CASH",L1127="operating"),Q1127,0)</x:f>
        <x:v>0</x:v>
      </x:c>
      <x:c r="X1127" s="24" t="n">
        <x:f>IF(AND(G1127="GL.CASH",L1127="operating"),P1127,0)</x:f>
        <x:v>0</x:v>
      </x:c>
      <x:c r="Y1127" s="24" t="n">
        <x:f>IF(AND(G1127="GL.CASH",L1127="investing"),Q1127-P1127,0)</x:f>
        <x:v>0</x:v>
      </x:c>
      <x:c r="Z1127" s="24" t="n">
        <x:f>IF(AND(G1127="GL.CASH",L1127="financing"),P1127,0)</x:f>
        <x:v>0</x:v>
      </x:c>
      <x:c r="AA1127" s="24" t="n">
        <x:f>IF(AND(G1127="GL.CASH",L1127="financing"),Q1127,0)</x:f>
        <x:v>0</x:v>
      </x:c>
    </x:row>
    <x:row r="1128" ht="25" customHeight="1">
      <x:c r="A1128" s="3" t="str">
        <x:v>ACT/DEP-IT.P07.01-M06/1</x:v>
      </x:c>
      <x:c r="B1128" s="3" t="str">
        <x:v>DEP-IT.P07.01-M06</x:v>
      </x:c>
      <x:c r="C1128" s="16" t="n">
        <x:v>6</x:v>
      </x:c>
      <x:c r="D1128" s="30" t="n">
        <x:v>46568</x:v>
      </x:c>
      <x:c r="E1128" s="30" t="n">
        <x:v>46539</x:v>
      </x:c>
      <x:c r="F1128" s="30"/>
      <x:c r="G1128" s="3" t="str">
        <x:v>GL.DEPR.IT</x:v>
      </x:c>
      <x:c r="H1128" s="3" t="str">
        <x:v>PROD</x:v>
      </x:c>
      <x:c r="I1128" s="3" t="str">
        <x:v>V.EQUIPMENT</x:v>
      </x:c>
      <x:c r="J1128" s="3" t="str">
        <x:v>MAP.ACTUAL.DEPR.IT.PROD.V.EQUIPMENT.PROD</x:v>
      </x:c>
      <x:c r="K1128" s="3" t="str">
        <x:v>CAP.DEPRECIATION</x:v>
      </x:c>
      <x:c r="L1128" s="3" t="str">
        <x:v>noncash</x:v>
      </x:c>
      <x:c r="M1128" s="3" t="str">
        <x:v>recurring</x:v>
      </x:c>
      <x:c r="N1128" s="3" t="str">
        <x:v>committed</x:v>
      </x:c>
      <x:c r="O1128" s="3" t="str">
        <x:v>fixed</x:v>
      </x:c>
      <x:c r="P1128" s="32" t="n">
        <x:v>69.44</x:v>
      </x:c>
      <x:c r="Q1128" s="32" t="n">
        <x:v>0</x:v>
      </x:c>
      <x:c r="R1128" s="24" t="n">
        <x:f>P1128-Q1128</x:f>
        <x:v>69.44</x:v>
      </x:c>
      <x:c r="S1128" s="18" t="n">
        <x:f>'D03_Accounts'!D100</x:f>
        <x:v>1</x:v>
      </x:c>
      <x:c r="T1128" s="24" t="n">
        <x:f>R1128*S1128</x:f>
        <x:v>69.44</x:v>
      </x:c>
      <x:c r="U1128" s="25" t="str">
        <x:f>'D03_Mappings'!E149</x:f>
        <x:v>depreciation</x:v>
      </x:c>
      <x:c r="V1128" s="24" t="str">
        <x:f>IF(I1128="",IF(U1128="people","PAYROLL","UNMAPPED"),I1128)</x:f>
        <x:v>V.EQUIPMENT</x:v>
      </x:c>
      <x:c r="W1128" s="24" t="n">
        <x:f>IF(AND(G1128="GL.CASH",L1128="operating"),Q1128,0)</x:f>
        <x:v>0</x:v>
      </x:c>
      <x:c r="X1128" s="24" t="n">
        <x:f>IF(AND(G1128="GL.CASH",L1128="operating"),P1128,0)</x:f>
        <x:v>0</x:v>
      </x:c>
      <x:c r="Y1128" s="24" t="n">
        <x:f>IF(AND(G1128="GL.CASH",L1128="investing"),Q1128-P1128,0)</x:f>
        <x:v>0</x:v>
      </x:c>
      <x:c r="Z1128" s="24" t="n">
        <x:f>IF(AND(G1128="GL.CASH",L1128="financing"),P1128,0)</x:f>
        <x:v>0</x:v>
      </x:c>
      <x:c r="AA1128" s="24" t="n">
        <x:f>IF(AND(G1128="GL.CASH",L1128="financing"),Q1128,0)</x:f>
        <x:v>0</x:v>
      </x:c>
    </x:row>
    <x:row r="1129" ht="25" customHeight="1">
      <x:c r="A1129" s="3" t="str">
        <x:v>ACT/DEP-IT.P07.01-M06/2</x:v>
      </x:c>
      <x:c r="B1129" s="3" t="str">
        <x:v>DEP-IT.P07.01-M06</x:v>
      </x:c>
      <x:c r="C1129" s="16" t="n">
        <x:v>6</x:v>
      </x:c>
      <x:c r="D1129" s="30" t="n">
        <x:v>46568</x:v>
      </x:c>
      <x:c r="E1129" s="30" t="n">
        <x:v>46539</x:v>
      </x:c>
      <x:c r="F1129" s="30"/>
      <x:c r="G1129" s="3" t="str">
        <x:v>GL.ACCDEP.IT</x:v>
      </x:c>
      <x:c r="H1129" s="3" t="str">
        <x:v>PROD</x:v>
      </x:c>
      <x:c r="I1129" s="3" t="str">
        <x:v>V.EQUIPMENT</x:v>
      </x:c>
      <x:c r="J1129" s="3" t="str">
        <x:v>MAP.ACTUAL.DEPR.IT.PROD.V.EQUIPMENT.PROD</x:v>
      </x:c>
      <x:c r="K1129" s="3" t="str">
        <x:v>CAP.DEPRECIATION</x:v>
      </x:c>
      <x:c r="L1129" s="3" t="str">
        <x:v>noncash</x:v>
      </x:c>
      <x:c r="M1129" s="3" t="str">
        <x:v>not_applicable</x:v>
      </x:c>
      <x:c r="N1129" s="3" t="str">
        <x:v>not_applicable</x:v>
      </x:c>
      <x:c r="O1129" s="3" t="str">
        <x:v>not_applicable</x:v>
      </x:c>
      <x:c r="P1129" s="32" t="n">
        <x:v>0</x:v>
      </x:c>
      <x:c r="Q1129" s="32" t="n">
        <x:v>69.44</x:v>
      </x:c>
      <x:c r="R1129" s="24" t="n">
        <x:f>P1129-Q1129</x:f>
        <x:v>-69.44</x:v>
      </x:c>
      <x:c r="S1129" s="18" t="n">
        <x:f>'D03_Accounts'!D21</x:f>
        <x:v>0</x:v>
      </x:c>
      <x:c r="T1129" s="24" t="n">
        <x:f>R1129*S1129</x:f>
        <x:v>0</x:v>
      </x:c>
      <x:c r="U1129" s="25" t="str">
        <x:f>'D03_Mappings'!E150</x:f>
        <x:v>acc_dep</x:v>
      </x:c>
      <x:c r="V1129" s="24" t="str">
        <x:f>IF(I1129="",IF(U1129="people","PAYROLL","UNMAPPED"),I1129)</x:f>
        <x:v>V.EQUIPMENT</x:v>
      </x:c>
      <x:c r="W1129" s="24" t="n">
        <x:f>IF(AND(G1129="GL.CASH",L1129="operating"),Q1129,0)</x:f>
        <x:v>0</x:v>
      </x:c>
      <x:c r="X1129" s="24" t="n">
        <x:f>IF(AND(G1129="GL.CASH",L1129="operating"),P1129,0)</x:f>
        <x:v>0</x:v>
      </x:c>
      <x:c r="Y1129" s="24" t="n">
        <x:f>IF(AND(G1129="GL.CASH",L1129="investing"),Q1129-P1129,0)</x:f>
        <x:v>0</x:v>
      </x:c>
      <x:c r="Z1129" s="24" t="n">
        <x:f>IF(AND(G1129="GL.CASH",L1129="financing"),P1129,0)</x:f>
        <x:v>0</x:v>
      </x:c>
      <x:c r="AA1129" s="24" t="n">
        <x:f>IF(AND(G1129="GL.CASH",L1129="financing"),Q1129,0)</x:f>
        <x:v>0</x:v>
      </x:c>
    </x:row>
    <x:row r="1130" ht="25" customHeight="1">
      <x:c r="A1130" s="3" t="str">
        <x:v>ACT/DEP-IT.P08.01-M06/1</x:v>
      </x:c>
      <x:c r="B1130" s="3" t="str">
        <x:v>DEP-IT.P08.01-M06</x:v>
      </x:c>
      <x:c r="C1130" s="16" t="n">
        <x:v>6</x:v>
      </x:c>
      <x:c r="D1130" s="30" t="n">
        <x:v>46568</x:v>
      </x:c>
      <x:c r="E1130" s="30" t="n">
        <x:v>46539</x:v>
      </x:c>
      <x:c r="F1130" s="30"/>
      <x:c r="G1130" s="3" t="str">
        <x:v>GL.DEPR.IT</x:v>
      </x:c>
      <x:c r="H1130" s="3" t="str">
        <x:v>ENG</x:v>
      </x:c>
      <x:c r="I1130" s="3" t="str">
        <x:v>V.EQUIPMENT</x:v>
      </x:c>
      <x:c r="J1130" s="3" t="str">
        <x:v>MAP.ACTUAL.DEPR.IT.ENG.V.EQUIPMENT.ENG</x:v>
      </x:c>
      <x:c r="K1130" s="3" t="str">
        <x:v>CAP.DEPRECIATION</x:v>
      </x:c>
      <x:c r="L1130" s="3" t="str">
        <x:v>noncash</x:v>
      </x:c>
      <x:c r="M1130" s="3" t="str">
        <x:v>recurring</x:v>
      </x:c>
      <x:c r="N1130" s="3" t="str">
        <x:v>committed</x:v>
      </x:c>
      <x:c r="O1130" s="3" t="str">
        <x:v>fixed</x:v>
      </x:c>
      <x:c r="P1130" s="32" t="n">
        <x:v>69.44</x:v>
      </x:c>
      <x:c r="Q1130" s="32" t="n">
        <x:v>0</x:v>
      </x:c>
      <x:c r="R1130" s="24" t="n">
        <x:f>P1130-Q1130</x:f>
        <x:v>69.44</x:v>
      </x:c>
      <x:c r="S1130" s="18" t="n">
        <x:f>'D03_Accounts'!D100</x:f>
        <x:v>1</x:v>
      </x:c>
      <x:c r="T1130" s="24" t="n">
        <x:f>R1130*S1130</x:f>
        <x:v>69.44</x:v>
      </x:c>
      <x:c r="U1130" s="25" t="str">
        <x:f>'D03_Mappings'!E143</x:f>
        <x:v>depreciation</x:v>
      </x:c>
      <x:c r="V1130" s="24" t="str">
        <x:f>IF(I1130="",IF(U1130="people","PAYROLL","UNMAPPED"),I1130)</x:f>
        <x:v>V.EQUIPMENT</x:v>
      </x:c>
      <x:c r="W1130" s="24" t="n">
        <x:f>IF(AND(G1130="GL.CASH",L1130="operating"),Q1130,0)</x:f>
        <x:v>0</x:v>
      </x:c>
      <x:c r="X1130" s="24" t="n">
        <x:f>IF(AND(G1130="GL.CASH",L1130="operating"),P1130,0)</x:f>
        <x:v>0</x:v>
      </x:c>
      <x:c r="Y1130" s="24" t="n">
        <x:f>IF(AND(G1130="GL.CASH",L1130="investing"),Q1130-P1130,0)</x:f>
        <x:v>0</x:v>
      </x:c>
      <x:c r="Z1130" s="24" t="n">
        <x:f>IF(AND(G1130="GL.CASH",L1130="financing"),P1130,0)</x:f>
        <x:v>0</x:v>
      </x:c>
      <x:c r="AA1130" s="24" t="n">
        <x:f>IF(AND(G1130="GL.CASH",L1130="financing"),Q1130,0)</x:f>
        <x:v>0</x:v>
      </x:c>
    </x:row>
    <x:row r="1131" ht="25" customHeight="1">
      <x:c r="A1131" s="3" t="str">
        <x:v>ACT/DEP-IT.P08.01-M06/2</x:v>
      </x:c>
      <x:c r="B1131" s="3" t="str">
        <x:v>DEP-IT.P08.01-M06</x:v>
      </x:c>
      <x:c r="C1131" s="16" t="n">
        <x:v>6</x:v>
      </x:c>
      <x:c r="D1131" s="30" t="n">
        <x:v>46568</x:v>
      </x:c>
      <x:c r="E1131" s="30" t="n">
        <x:v>46539</x:v>
      </x:c>
      <x:c r="F1131" s="30"/>
      <x:c r="G1131" s="3" t="str">
        <x:v>GL.ACCDEP.IT</x:v>
      </x:c>
      <x:c r="H1131" s="3" t="str">
        <x:v>ENG</x:v>
      </x:c>
      <x:c r="I1131" s="3" t="str">
        <x:v>V.EQUIPMENT</x:v>
      </x:c>
      <x:c r="J1131" s="3" t="str">
        <x:v>MAP.ACTUAL.DEPR.IT.ENG.V.EQUIPMENT.ENG</x:v>
      </x:c>
      <x:c r="K1131" s="3" t="str">
        <x:v>CAP.DEPRECIATION</x:v>
      </x:c>
      <x:c r="L1131" s="3" t="str">
        <x:v>noncash</x:v>
      </x:c>
      <x:c r="M1131" s="3" t="str">
        <x:v>not_applicable</x:v>
      </x:c>
      <x:c r="N1131" s="3" t="str">
        <x:v>not_applicable</x:v>
      </x:c>
      <x:c r="O1131" s="3" t="str">
        <x:v>not_applicable</x:v>
      </x:c>
      <x:c r="P1131" s="32" t="n">
        <x:v>0</x:v>
      </x:c>
      <x:c r="Q1131" s="32" t="n">
        <x:v>69.44</x:v>
      </x:c>
      <x:c r="R1131" s="24" t="n">
        <x:f>P1131-Q1131</x:f>
        <x:v>-69.44</x:v>
      </x:c>
      <x:c r="S1131" s="18" t="n">
        <x:f>'D03_Accounts'!D21</x:f>
        <x:v>0</x:v>
      </x:c>
      <x:c r="T1131" s="24" t="n">
        <x:f>R1131*S1131</x:f>
        <x:v>0</x:v>
      </x:c>
      <x:c r="U1131" s="25" t="str">
        <x:f>'D03_Mappings'!E144</x:f>
        <x:v>acc_dep</x:v>
      </x:c>
      <x:c r="V1131" s="24" t="str">
        <x:f>IF(I1131="",IF(U1131="people","PAYROLL","UNMAPPED"),I1131)</x:f>
        <x:v>V.EQUIPMENT</x:v>
      </x:c>
      <x:c r="W1131" s="24" t="n">
        <x:f>IF(AND(G1131="GL.CASH",L1131="operating"),Q1131,0)</x:f>
        <x:v>0</x:v>
      </x:c>
      <x:c r="X1131" s="24" t="n">
        <x:f>IF(AND(G1131="GL.CASH",L1131="operating"),P1131,0)</x:f>
        <x:v>0</x:v>
      </x:c>
      <x:c r="Y1131" s="24" t="n">
        <x:f>IF(AND(G1131="GL.CASH",L1131="investing"),Q1131-P1131,0)</x:f>
        <x:v>0</x:v>
      </x:c>
      <x:c r="Z1131" s="24" t="n">
        <x:f>IF(AND(G1131="GL.CASH",L1131="financing"),P1131,0)</x:f>
        <x:v>0</x:v>
      </x:c>
      <x:c r="AA1131" s="24" t="n">
        <x:f>IF(AND(G1131="GL.CASH",L1131="financing"),Q1131,0)</x:f>
        <x:v>0</x:v>
      </x:c>
    </x:row>
    <x:row r="1132" ht="25" customHeight="1">
      <x:c r="A1132" s="3" t="str">
        <x:v>ACT/DEP-IT.P10.01-M06/1</x:v>
      </x:c>
      <x:c r="B1132" s="3" t="str">
        <x:v>DEP-IT.P10.01-M06</x:v>
      </x:c>
      <x:c r="C1132" s="16" t="n">
        <x:v>6</x:v>
      </x:c>
      <x:c r="D1132" s="30" t="n">
        <x:v>46568</x:v>
      </x:c>
      <x:c r="E1132" s="30" t="n">
        <x:v>46539</x:v>
      </x:c>
      <x:c r="F1132" s="30"/>
      <x:c r="G1132" s="3" t="str">
        <x:v>GL.DEPR.IT</x:v>
      </x:c>
      <x:c r="H1132" s="3" t="str">
        <x:v>MKT</x:v>
      </x:c>
      <x:c r="I1132" s="3" t="str">
        <x:v>V.EQUIPMENT</x:v>
      </x:c>
      <x:c r="J1132" s="3" t="str">
        <x:v>MAP.ACTUAL.DEPR.IT.MKT.V.EQUIPMENT.MKT</x:v>
      </x:c>
      <x:c r="K1132" s="3" t="str">
        <x:v>CAP.DEPRECIATION</x:v>
      </x:c>
      <x:c r="L1132" s="3" t="str">
        <x:v>noncash</x:v>
      </x:c>
      <x:c r="M1132" s="3" t="str">
        <x:v>recurring</x:v>
      </x:c>
      <x:c r="N1132" s="3" t="str">
        <x:v>committed</x:v>
      </x:c>
      <x:c r="O1132" s="3" t="str">
        <x:v>fixed</x:v>
      </x:c>
      <x:c r="P1132" s="32" t="n">
        <x:v>69.44</x:v>
      </x:c>
      <x:c r="Q1132" s="32" t="n">
        <x:v>0</x:v>
      </x:c>
      <x:c r="R1132" s="24" t="n">
        <x:f>P1132-Q1132</x:f>
        <x:v>69.44</x:v>
      </x:c>
      <x:c r="S1132" s="18" t="n">
        <x:f>'D03_Accounts'!D100</x:f>
        <x:v>1</x:v>
      </x:c>
      <x:c r="T1132" s="24" t="n">
        <x:f>R1132*S1132</x:f>
        <x:v>69.44</x:v>
      </x:c>
      <x:c r="U1132" s="25" t="str">
        <x:f>'D03_Mappings'!E147</x:f>
        <x:v>depreciation</x:v>
      </x:c>
      <x:c r="V1132" s="24" t="str">
        <x:f>IF(I1132="",IF(U1132="people","PAYROLL","UNMAPPED"),I1132)</x:f>
        <x:v>V.EQUIPMENT</x:v>
      </x:c>
      <x:c r="W1132" s="24" t="n">
        <x:f>IF(AND(G1132="GL.CASH",L1132="operating"),Q1132,0)</x:f>
        <x:v>0</x:v>
      </x:c>
      <x:c r="X1132" s="24" t="n">
        <x:f>IF(AND(G1132="GL.CASH",L1132="operating"),P1132,0)</x:f>
        <x:v>0</x:v>
      </x:c>
      <x:c r="Y1132" s="24" t="n">
        <x:f>IF(AND(G1132="GL.CASH",L1132="investing"),Q1132-P1132,0)</x:f>
        <x:v>0</x:v>
      </x:c>
      <x:c r="Z1132" s="24" t="n">
        <x:f>IF(AND(G1132="GL.CASH",L1132="financing"),P1132,0)</x:f>
        <x:v>0</x:v>
      </x:c>
      <x:c r="AA1132" s="24" t="n">
        <x:f>IF(AND(G1132="GL.CASH",L1132="financing"),Q1132,0)</x:f>
        <x:v>0</x:v>
      </x:c>
    </x:row>
    <x:row r="1133" ht="25" customHeight="1">
      <x:c r="A1133" s="3" t="str">
        <x:v>ACT/DEP-IT.P10.01-M06/2</x:v>
      </x:c>
      <x:c r="B1133" s="3" t="str">
        <x:v>DEP-IT.P10.01-M06</x:v>
      </x:c>
      <x:c r="C1133" s="16" t="n">
        <x:v>6</x:v>
      </x:c>
      <x:c r="D1133" s="30" t="n">
        <x:v>46568</x:v>
      </x:c>
      <x:c r="E1133" s="30" t="n">
        <x:v>46539</x:v>
      </x:c>
      <x:c r="F1133" s="30"/>
      <x:c r="G1133" s="3" t="str">
        <x:v>GL.ACCDEP.IT</x:v>
      </x:c>
      <x:c r="H1133" s="3" t="str">
        <x:v>MKT</x:v>
      </x:c>
      <x:c r="I1133" s="3" t="str">
        <x:v>V.EQUIPMENT</x:v>
      </x:c>
      <x:c r="J1133" s="3" t="str">
        <x:v>MAP.ACTUAL.DEPR.IT.MKT.V.EQUIPMENT.MKT</x:v>
      </x:c>
      <x:c r="K1133" s="3" t="str">
        <x:v>CAP.DEPRECIATION</x:v>
      </x:c>
      <x:c r="L1133" s="3" t="str">
        <x:v>noncash</x:v>
      </x:c>
      <x:c r="M1133" s="3" t="str">
        <x:v>not_applicable</x:v>
      </x:c>
      <x:c r="N1133" s="3" t="str">
        <x:v>not_applicable</x:v>
      </x:c>
      <x:c r="O1133" s="3" t="str">
        <x:v>not_applicable</x:v>
      </x:c>
      <x:c r="P1133" s="32" t="n">
        <x:v>0</x:v>
      </x:c>
      <x:c r="Q1133" s="32" t="n">
        <x:v>69.44</x:v>
      </x:c>
      <x:c r="R1133" s="24" t="n">
        <x:f>P1133-Q1133</x:f>
        <x:v>-69.44</x:v>
      </x:c>
      <x:c r="S1133" s="18" t="n">
        <x:f>'D03_Accounts'!D21</x:f>
        <x:v>0</x:v>
      </x:c>
      <x:c r="T1133" s="24" t="n">
        <x:f>R1133*S1133</x:f>
        <x:v>0</x:v>
      </x:c>
      <x:c r="U1133" s="25" t="str">
        <x:f>'D03_Mappings'!E148</x:f>
        <x:v>acc_dep</x:v>
      </x:c>
      <x:c r="V1133" s="24" t="str">
        <x:f>IF(I1133="",IF(U1133="people","PAYROLL","UNMAPPED"),I1133)</x:f>
        <x:v>V.EQUIPMENT</x:v>
      </x:c>
      <x:c r="W1133" s="24" t="n">
        <x:f>IF(AND(G1133="GL.CASH",L1133="operating"),Q1133,0)</x:f>
        <x:v>0</x:v>
      </x:c>
      <x:c r="X1133" s="24" t="n">
        <x:f>IF(AND(G1133="GL.CASH",L1133="operating"),P1133,0)</x:f>
        <x:v>0</x:v>
      </x:c>
      <x:c r="Y1133" s="24" t="n">
        <x:f>IF(AND(G1133="GL.CASH",L1133="investing"),Q1133-P1133,0)</x:f>
        <x:v>0</x:v>
      </x:c>
      <x:c r="Z1133" s="24" t="n">
        <x:f>IF(AND(G1133="GL.CASH",L1133="financing"),P1133,0)</x:f>
        <x:v>0</x:v>
      </x:c>
      <x:c r="AA1133" s="24" t="n">
        <x:f>IF(AND(G1133="GL.CASH",L1133="financing"),Q1133,0)</x:f>
        <x:v>0</x:v>
      </x:c>
    </x:row>
    <x:row r="1134" ht="25" customHeight="1">
      <x:c r="A1134" s="3" t="str">
        <x:v>ACT/DEPOSIT-INTEREST-M06/1</x:v>
      </x:c>
      <x:c r="B1134" s="3" t="str">
        <x:v>DEPOSIT-INTEREST-M06</x:v>
      </x:c>
      <x:c r="C1134" s="16" t="n">
        <x:v>6</x:v>
      </x:c>
      <x:c r="D1134" s="30" t="n">
        <x:v>46568</x:v>
      </x:c>
      <x:c r="E1134" s="30" t="n">
        <x:v>46539</x:v>
      </x:c>
      <x:c r="F1134" s="30" t="n">
        <x:v>46568</x:v>
      </x:c>
      <x:c r="G1134" s="3" t="str">
        <x:v>GL.CASH</x:v>
      </x:c>
      <x:c r="H1134" s="3" t="str">
        <x:v>CORP</x:v>
      </x:c>
      <x:c r="I1134" s="3" t="str">
        <x:v>V.BANK</x:v>
      </x:c>
      <x:c r="J1134" s="3" t="str">
        <x:v>MAP.ACTUAL.DEPOSIT.INTEREST.V.BANK.CORP</x:v>
      </x:c>
      <x:c r="K1134" s="3" t="str">
        <x:v>PNL.DEP_INTEREST</x:v>
      </x:c>
      <x:c r="L1134" s="3" t="str">
        <x:v>operating</x:v>
      </x:c>
      <x:c r="M1134" s="3" t="str">
        <x:v>not_applicable</x:v>
      </x:c>
      <x:c r="N1134" s="3" t="str">
        <x:v>not_applicable</x:v>
      </x:c>
      <x:c r="O1134" s="3" t="str">
        <x:v>not_applicable</x:v>
      </x:c>
      <x:c r="P1134" s="32" t="n">
        <x:v>871.85</x:v>
      </x:c>
      <x:c r="Q1134" s="32" t="n">
        <x:v>0</x:v>
      </x:c>
      <x:c r="R1134" s="24" t="n">
        <x:f>P1134-Q1134</x:f>
        <x:v>871.85</x:v>
      </x:c>
      <x:c r="S1134" s="18" t="n">
        <x:f>'D03_Accounts'!D11</x:f>
        <x:v>0</x:v>
      </x:c>
      <x:c r="T1134" s="24" t="n">
        <x:f>R1134*S1134</x:f>
        <x:v>0</x:v>
      </x:c>
      <x:c r="U1134" s="25" t="str">
        <x:f>'D03_Mappings'!E139</x:f>
        <x:v>cash</x:v>
      </x:c>
      <x:c r="V1134" s="24" t="str">
        <x:f>IF(I1134="",IF(U1134="people","PAYROLL","UNMAPPED"),I1134)</x:f>
        <x:v>V.BANK</x:v>
      </x:c>
      <x:c r="W1134" s="24" t="n">
        <x:f>IF(AND(G1134="GL.CASH",L1134="operating"),Q1134,0)</x:f>
        <x:v>0</x:v>
      </x:c>
      <x:c r="X1134" s="24" t="n">
        <x:f>IF(AND(G1134="GL.CASH",L1134="operating"),P1134,0)</x:f>
        <x:v>871.85</x:v>
      </x:c>
      <x:c r="Y1134" s="24" t="n">
        <x:f>IF(AND(G1134="GL.CASH",L1134="investing"),Q1134-P1134,0)</x:f>
        <x:v>0</x:v>
      </x:c>
      <x:c r="Z1134" s="24" t="n">
        <x:f>IF(AND(G1134="GL.CASH",L1134="financing"),P1134,0)</x:f>
        <x:v>0</x:v>
      </x:c>
      <x:c r="AA1134" s="24" t="n">
        <x:f>IF(AND(G1134="GL.CASH",L1134="financing"),Q1134,0)</x:f>
        <x:v>0</x:v>
      </x:c>
    </x:row>
    <x:row r="1135" ht="25" customHeight="1">
      <x:c r="A1135" s="3" t="str">
        <x:v>ACT/DEPOSIT-INTEREST-M06/2</x:v>
      </x:c>
      <x:c r="B1135" s="3" t="str">
        <x:v>DEPOSIT-INTEREST-M06</x:v>
      </x:c>
      <x:c r="C1135" s="16" t="n">
        <x:v>6</x:v>
      </x:c>
      <x:c r="D1135" s="30" t="n">
        <x:v>46568</x:v>
      </x:c>
      <x:c r="E1135" s="30" t="n">
        <x:v>46539</x:v>
      </x:c>
      <x:c r="F1135" s="30" t="n">
        <x:v>46568</x:v>
      </x:c>
      <x:c r="G1135" s="3" t="str">
        <x:v>GL.FIN.DEP_INTEREST</x:v>
      </x:c>
      <x:c r="H1135" s="3" t="str">
        <x:v>CORP</x:v>
      </x:c>
      <x:c r="I1135" s="3" t="str">
        <x:v>V.BANK</x:v>
      </x:c>
      <x:c r="J1135" s="3" t="str">
        <x:v>MAP.ACTUAL.DEPOSIT.INTEREST.V.BANK.CORP</x:v>
      </x:c>
      <x:c r="K1135" s="3" t="str">
        <x:v>PNL.DEP_INTEREST</x:v>
      </x:c>
      <x:c r="L1135" s="3" t="str">
        <x:v>operating</x:v>
      </x:c>
      <x:c r="M1135" s="3" t="str">
        <x:v>recurring</x:v>
      </x:c>
      <x:c r="N1135" s="3" t="str">
        <x:v>committed</x:v>
      </x:c>
      <x:c r="O1135" s="3" t="str">
        <x:v>fixed</x:v>
      </x:c>
      <x:c r="P1135" s="32" t="n">
        <x:v>0</x:v>
      </x:c>
      <x:c r="Q1135" s="32" t="n">
        <x:v>871.85</x:v>
      </x:c>
      <x:c r="R1135" s="24" t="n">
        <x:f>P1135-Q1135</x:f>
        <x:v>-871.85</x:v>
      </x:c>
      <x:c r="S1135" s="18" t="n">
        <x:f>'D03_Accounts'!D45</x:f>
        <x:v>0</x:v>
      </x:c>
      <x:c r="T1135" s="24" t="n">
        <x:f>R1135*S1135</x:f>
        <x:v>0</x:v>
      </x:c>
      <x:c r="U1135" s="25" t="str">
        <x:f>'D03_Mappings'!E140</x:f>
        <x:v>dep_interest</x:v>
      </x:c>
      <x:c r="V1135" s="24" t="str">
        <x:f>IF(I1135="",IF(U1135="people","PAYROLL","UNMAPPED"),I1135)</x:f>
        <x:v>V.BANK</x:v>
      </x:c>
      <x:c r="W1135" s="24" t="n">
        <x:f>IF(AND(G1135="GL.CASH",L1135="operating"),Q1135,0)</x:f>
        <x:v>0</x:v>
      </x:c>
      <x:c r="X1135" s="24" t="n">
        <x:f>IF(AND(G1135="GL.CASH",L1135="operating"),P1135,0)</x:f>
        <x:v>0</x:v>
      </x:c>
      <x:c r="Y1135" s="24" t="n">
        <x:f>IF(AND(G1135="GL.CASH",L1135="investing"),Q1135-P1135,0)</x:f>
        <x:v>0</x:v>
      </x:c>
      <x:c r="Z1135" s="24" t="n">
        <x:f>IF(AND(G1135="GL.CASH",L1135="financing"),P1135,0)</x:f>
        <x:v>0</x:v>
      </x:c>
      <x:c r="AA1135" s="24" t="n">
        <x:f>IF(AND(G1135="GL.CASH",L1135="financing"),Q1135,0)</x:f>
        <x:v>0</x:v>
      </x:c>
    </x:row>
    <x:row r="1136" ht="25" customHeight="1">
      <x:c r="A1136" s="3" t="str">
        <x:v>ACT/NOTE-INTEREST-M06/1</x:v>
      </x:c>
      <x:c r="B1136" s="3" t="str">
        <x:v>NOTE-INTEREST-M06</x:v>
      </x:c>
      <x:c r="C1136" s="16" t="n">
        <x:v>6</x:v>
      </x:c>
      <x:c r="D1136" s="30" t="n">
        <x:v>46568</x:v>
      </x:c>
      <x:c r="E1136" s="30" t="n">
        <x:v>46539</x:v>
      </x:c>
      <x:c r="F1136" s="30"/>
      <x:c r="G1136" s="3" t="str">
        <x:v>GL.FIN.NOTE_INTEREST</x:v>
      </x:c>
      <x:c r="H1136" s="3" t="str">
        <x:v>CORP</x:v>
      </x:c>
      <x:c r="I1136" s="3" t="str">
        <x:v>NOTEHOLDER</x:v>
      </x:c>
      <x:c r="J1136" s="3" t="str">
        <x:v>MAP.ACTUAL.NOTE.INTEREST.NOTEHOLDER.CORP</x:v>
      </x:c>
      <x:c r="K1136" s="3" t="str">
        <x:v>FUND.NOTE_EXPENSE</x:v>
      </x:c>
      <x:c r="L1136" s="3" t="str">
        <x:v>noncash</x:v>
      </x:c>
      <x:c r="M1136" s="3" t="str">
        <x:v>recurring</x:v>
      </x:c>
      <x:c r="N1136" s="3" t="str">
        <x:v>committed</x:v>
      </x:c>
      <x:c r="O1136" s="3" t="str">
        <x:v>fixed</x:v>
      </x:c>
      <x:c r="P1136" s="32" t="n">
        <x:v>4166.67</x:v>
      </x:c>
      <x:c r="Q1136" s="32" t="n">
        <x:v>0</x:v>
      </x:c>
      <x:c r="R1136" s="24" t="n">
        <x:f>P1136-Q1136</x:f>
        <x:v>4166.67</x:v>
      </x:c>
      <x:c r="S1136" s="18" t="n">
        <x:f>'D03_Accounts'!D44</x:f>
        <x:v>1</x:v>
      </x:c>
      <x:c r="T1136" s="24" t="n">
        <x:f>R1136*S1136</x:f>
        <x:v>4166.67</x:v>
      </x:c>
      <x:c r="U1136" s="25" t="str">
        <x:f>'D03_Mappings'!E156</x:f>
        <x:v>note_interest</x:v>
      </x:c>
      <x:c r="V1136" s="24" t="str">
        <x:f>IF(I1136="",IF(U1136="people","PAYROLL","UNMAPPED"),I1136)</x:f>
        <x:v>NOTEHOLDER</x:v>
      </x:c>
      <x:c r="W1136" s="24" t="n">
        <x:f>IF(AND(G1136="GL.CASH",L1136="operating"),Q1136,0)</x:f>
        <x:v>0</x:v>
      </x:c>
      <x:c r="X1136" s="24" t="n">
        <x:f>IF(AND(G1136="GL.CASH",L1136="operating"),P1136,0)</x:f>
        <x:v>0</x:v>
      </x:c>
      <x:c r="Y1136" s="24" t="n">
        <x:f>IF(AND(G1136="GL.CASH",L1136="investing"),Q1136-P1136,0)</x:f>
        <x:v>0</x:v>
      </x:c>
      <x:c r="Z1136" s="24" t="n">
        <x:f>IF(AND(G1136="GL.CASH",L1136="financing"),P1136,0)</x:f>
        <x:v>0</x:v>
      </x:c>
      <x:c r="AA1136" s="24" t="n">
        <x:f>IF(AND(G1136="GL.CASH",L1136="financing"),Q1136,0)</x:f>
        <x:v>0</x:v>
      </x:c>
    </x:row>
    <x:row r="1137" ht="25" customHeight="1">
      <x:c r="A1137" s="3" t="str">
        <x:v>ACT/NOTE-INTEREST-M06/2</x:v>
      </x:c>
      <x:c r="B1137" s="3" t="str">
        <x:v>NOTE-INTEREST-M06</x:v>
      </x:c>
      <x:c r="C1137" s="16" t="n">
        <x:v>6</x:v>
      </x:c>
      <x:c r="D1137" s="30" t="n">
        <x:v>46568</x:v>
      </x:c>
      <x:c r="E1137" s="30" t="n">
        <x:v>46539</x:v>
      </x:c>
      <x:c r="F1137" s="30"/>
      <x:c r="G1137" s="3" t="str">
        <x:v>GL.NOTE.INTEREST</x:v>
      </x:c>
      <x:c r="H1137" s="3" t="str">
        <x:v>CORP</x:v>
      </x:c>
      <x:c r="I1137" s="3" t="str">
        <x:v>NOTEHOLDER</x:v>
      </x:c>
      <x:c r="J1137" s="3" t="str">
        <x:v>MAP.ACTUAL.NOTE.INTEREST.NOTEHOLDER.CORP</x:v>
      </x:c>
      <x:c r="K1137" s="3" t="str">
        <x:v>FUND.NOTE_EXPENSE</x:v>
      </x:c>
      <x:c r="L1137" s="3" t="str">
        <x:v>noncash</x:v>
      </x:c>
      <x:c r="M1137" s="3" t="str">
        <x:v>not_applicable</x:v>
      </x:c>
      <x:c r="N1137" s="3" t="str">
        <x:v>not_applicable</x:v>
      </x:c>
      <x:c r="O1137" s="3" t="str">
        <x:v>not_applicable</x:v>
      </x:c>
      <x:c r="P1137" s="32" t="n">
        <x:v>0</x:v>
      </x:c>
      <x:c r="Q1137" s="32" t="n">
        <x:v>4166.67</x:v>
      </x:c>
      <x:c r="R1137" s="24" t="n">
        <x:f>P1137-Q1137</x:f>
        <x:v>-4166.67</x:v>
      </x:c>
      <x:c r="S1137" s="18" t="n">
        <x:f>'D03_Accounts'!D35</x:f>
        <x:v>0</x:v>
      </x:c>
      <x:c r="T1137" s="24" t="n">
        <x:f>R1137*S1137</x:f>
        <x:v>0</x:v>
      </x:c>
      <x:c r="U1137" s="25" t="str">
        <x:f>'D03_Mappings'!E157</x:f>
        <x:v>debt</x:v>
      </x:c>
      <x:c r="V1137" s="24" t="str">
        <x:f>IF(I1137="",IF(U1137="people","PAYROLL","UNMAPPED"),I1137)</x:f>
        <x:v>NOTEHOLDER</x:v>
      </x:c>
      <x:c r="W1137" s="24" t="n">
        <x:f>IF(AND(G1137="GL.CASH",L1137="operating"),Q1137,0)</x:f>
        <x:v>0</x:v>
      </x:c>
      <x:c r="X1137" s="24" t="n">
        <x:f>IF(AND(G1137="GL.CASH",L1137="operating"),P1137,0)</x:f>
        <x:v>0</x:v>
      </x:c>
      <x:c r="Y1137" s="24" t="n">
        <x:f>IF(AND(G1137="GL.CASH",L1137="investing"),Q1137-P1137,0)</x:f>
        <x:v>0</x:v>
      </x:c>
      <x:c r="Z1137" s="24" t="n">
        <x:f>IF(AND(G1137="GL.CASH",L1137="financing"),P1137,0)</x:f>
        <x:v>0</x:v>
      </x:c>
      <x:c r="AA1137" s="24" t="n">
        <x:f>IF(AND(G1137="GL.CASH",L1137="financing"),Q1137,0)</x:f>
        <x:v>0</x:v>
      </x:c>
    </x:row>
    <x:row r="1138" ht="25" customHeight="1">
      <x:c r="A1138" s="3" t="str">
        <x:v>ACT/VAT-OFFSET-M06-COMP/1</x:v>
      </x:c>
      <x:c r="B1138" s="3" t="str">
        <x:v>VAT-OFFSET-M06-COMP</x:v>
      </x:c>
      <x:c r="C1138" s="16" t="n">
        <x:v>6</x:v>
      </x:c>
      <x:c r="D1138" s="30" t="n">
        <x:v>46568</x:v>
      </x:c>
      <x:c r="E1138" s="30" t="n">
        <x:v>46568</x:v>
      </x:c>
      <x:c r="F1138" s="30"/>
      <x:c r="G1138" s="3" t="str">
        <x:v>GL.VAT.DOM_LIAB</x:v>
      </x:c>
      <x:c r="H1138" s="3" t="str">
        <x:v>COMP</x:v>
      </x:c>
      <x:c r="I1138" s="3" t="str">
        <x:v>TAX_AUTHORITY</x:v>
      </x:c>
      <x:c r="J1138" s="3" t="str">
        <x:v>MAP.ACTUAL.VAT.SETTLE.DOM.OFFSET.TAX_AUTHORITY.COMP</x:v>
      </x:c>
      <x:c r="K1138" s="3" t="str">
        <x:v>VAT.DOM_PAID</x:v>
      </x:c>
      <x:c r="L1138" s="3" t="str">
        <x:v>noncash</x:v>
      </x:c>
      <x:c r="M1138" s="3" t="str">
        <x:v>not_applicable</x:v>
      </x:c>
      <x:c r="N1138" s="3" t="str">
        <x:v>not_applicable</x:v>
      </x:c>
      <x:c r="O1138" s="3" t="str">
        <x:v>not_applicable</x:v>
      </x:c>
      <x:c r="P1138" s="32" t="n">
        <x:v>85.5</x:v>
      </x:c>
      <x:c r="Q1138" s="32" t="n">
        <x:v>0</x:v>
      </x:c>
      <x:c r="R1138" s="24" t="n">
        <x:f>P1138-Q1138</x:f>
        <x:v>85.5</x:v>
      </x:c>
      <x:c r="S1138" s="18" t="n">
        <x:f>'D03_Accounts'!D29</x:f>
        <x:v>0</x:v>
      </x:c>
      <x:c r="T1138" s="24" t="n">
        <x:f>R1138*S1138</x:f>
        <x:v>0</x:v>
      </x:c>
      <x:c r="U1138" s="25" t="str">
        <x:f>'D03_Mappings'!E248</x:f>
        <x:v>tax_liabilities</x:v>
      </x:c>
      <x:c r="V1138" s="24" t="str">
        <x:f>IF(I1138="",IF(U1138="people","PAYROLL","UNMAPPED"),I1138)</x:f>
        <x:v>TAX_AUTHORITY</x:v>
      </x:c>
      <x:c r="W1138" s="24" t="n">
        <x:f>IF(AND(G1138="GL.CASH",L1138="operating"),Q1138,0)</x:f>
        <x:v>0</x:v>
      </x:c>
      <x:c r="X1138" s="24" t="n">
        <x:f>IF(AND(G1138="GL.CASH",L1138="operating"),P1138,0)</x:f>
        <x:v>0</x:v>
      </x:c>
      <x:c r="Y1138" s="24" t="n">
        <x:f>IF(AND(G1138="GL.CASH",L1138="investing"),Q1138-P1138,0)</x:f>
        <x:v>0</x:v>
      </x:c>
      <x:c r="Z1138" s="24" t="n">
        <x:f>IF(AND(G1138="GL.CASH",L1138="financing"),P1138,0)</x:f>
        <x:v>0</x:v>
      </x:c>
      <x:c r="AA1138" s="24" t="n">
        <x:f>IF(AND(G1138="GL.CASH",L1138="financing"),Q1138,0)</x:f>
        <x:v>0</x:v>
      </x:c>
    </x:row>
    <x:row r="1139" ht="25" customHeight="1">
      <x:c r="A1139" s="3" t="str">
        <x:v>ACT/VAT-OFFSET-M06-COMP/2</x:v>
      </x:c>
      <x:c r="B1139" s="3" t="str">
        <x:v>VAT-OFFSET-M06-COMP</x:v>
      </x:c>
      <x:c r="C1139" s="16" t="n">
        <x:v>6</x:v>
      </x:c>
      <x:c r="D1139" s="30" t="n">
        <x:v>46568</x:v>
      </x:c>
      <x:c r="E1139" s="30" t="n">
        <x:v>46568</x:v>
      </x:c>
      <x:c r="F1139" s="30"/>
      <x:c r="G1139" s="3" t="str">
        <x:v>GL.VAT.DOM_ASSET</x:v>
      </x:c>
      <x:c r="H1139" s="3" t="str">
        <x:v>COMP</x:v>
      </x:c>
      <x:c r="I1139" s="3" t="str">
        <x:v>TAX_AUTHORITY</x:v>
      </x:c>
      <x:c r="J1139" s="3" t="str">
        <x:v>MAP.ACTUAL.VAT.SETTLE.DOM.OFFSET.TAX_AUTHORITY.COMP</x:v>
      </x:c>
      <x:c r="K1139" s="3" t="str">
        <x:v>VAT.DOM_PAID</x:v>
      </x:c>
      <x:c r="L1139" s="3" t="str">
        <x:v>noncash</x:v>
      </x:c>
      <x:c r="M1139" s="3" t="str">
        <x:v>not_applicable</x:v>
      </x:c>
      <x:c r="N1139" s="3" t="str">
        <x:v>not_applicable</x:v>
      </x:c>
      <x:c r="O1139" s="3" t="str">
        <x:v>not_applicable</x:v>
      </x:c>
      <x:c r="P1139" s="32" t="n">
        <x:v>0</x:v>
      </x:c>
      <x:c r="Q1139" s="32" t="n">
        <x:v>85.5</x:v>
      </x:c>
      <x:c r="R1139" s="24" t="n">
        <x:f>P1139-Q1139</x:f>
        <x:v>-85.5</x:v>
      </x:c>
      <x:c r="S1139" s="18" t="n">
        <x:f>'D03_Accounts'!D15</x:f>
        <x:v>0</x:v>
      </x:c>
      <x:c r="T1139" s="24" t="n">
        <x:f>R1139*S1139</x:f>
        <x:v>0</x:v>
      </x:c>
      <x:c r="U1139" s="25" t="str">
        <x:f>'D03_Mappings'!E249</x:f>
        <x:v>tax_assets</x:v>
      </x:c>
      <x:c r="V1139" s="24" t="str">
        <x:f>IF(I1139="",IF(U1139="people","PAYROLL","UNMAPPED"),I1139)</x:f>
        <x:v>TAX_AUTHORITY</x:v>
      </x:c>
      <x:c r="W1139" s="24" t="n">
        <x:f>IF(AND(G1139="GL.CASH",L1139="operating"),Q1139,0)</x:f>
        <x:v>0</x:v>
      </x:c>
      <x:c r="X1139" s="24" t="n">
        <x:f>IF(AND(G1139="GL.CASH",L1139="operating"),P1139,0)</x:f>
        <x:v>0</x:v>
      </x:c>
      <x:c r="Y1139" s="24" t="n">
        <x:f>IF(AND(G1139="GL.CASH",L1139="investing"),Q1139-P1139,0)</x:f>
        <x:v>0</x:v>
      </x:c>
      <x:c r="Z1139" s="24" t="n">
        <x:f>IF(AND(G1139="GL.CASH",L1139="financing"),P1139,0)</x:f>
        <x:v>0</x:v>
      </x:c>
      <x:c r="AA1139" s="24" t="n">
        <x:f>IF(AND(G1139="GL.CASH",L1139="financing"),Q1139,0)</x:f>
        <x:v>0</x:v>
      </x:c>
    </x:row>
    <x:row r="1140" ht="25" customHeight="1">
      <x:c r="A1140" s="3" t="str">
        <x:v>ACT/VAT-OFFSET-M06-ENG/1</x:v>
      </x:c>
      <x:c r="B1140" s="3" t="str">
        <x:v>VAT-OFFSET-M06-ENG</x:v>
      </x:c>
      <x:c r="C1140" s="16" t="n">
        <x:v>6</x:v>
      </x:c>
      <x:c r="D1140" s="30" t="n">
        <x:v>46568</x:v>
      </x:c>
      <x:c r="E1140" s="30" t="n">
        <x:v>46568</x:v>
      </x:c>
      <x:c r="F1140" s="30"/>
      <x:c r="G1140" s="3" t="str">
        <x:v>GL.VAT.DOM_LIAB</x:v>
      </x:c>
      <x:c r="H1140" s="3" t="str">
        <x:v>ENG</x:v>
      </x:c>
      <x:c r="I1140" s="3" t="str">
        <x:v>TAX_AUTHORITY</x:v>
      </x:c>
      <x:c r="J1140" s="3" t="str">
        <x:v>MAP.ACTUAL.VAT.SETTLE.DOM.OFFSET.TAX_AUTHORITY.ENG</x:v>
      </x:c>
      <x:c r="K1140" s="3" t="str">
        <x:v>VAT.DOM_PAID</x:v>
      </x:c>
      <x:c r="L1140" s="3" t="str">
        <x:v>noncash</x:v>
      </x:c>
      <x:c r="M1140" s="3" t="str">
        <x:v>not_applicable</x:v>
      </x:c>
      <x:c r="N1140" s="3" t="str">
        <x:v>not_applicable</x:v>
      </x:c>
      <x:c r="O1140" s="3" t="str">
        <x:v>not_applicable</x:v>
      </x:c>
      <x:c r="P1140" s="32" t="n">
        <x:v>794.94</x:v>
      </x:c>
      <x:c r="Q1140" s="32" t="n">
        <x:v>0</x:v>
      </x:c>
      <x:c r="R1140" s="24" t="n">
        <x:f>P1140-Q1140</x:f>
        <x:v>794.94</x:v>
      </x:c>
      <x:c r="S1140" s="18" t="n">
        <x:f>'D03_Accounts'!D29</x:f>
        <x:v>0</x:v>
      </x:c>
      <x:c r="T1140" s="24" t="n">
        <x:f>R1140*S1140</x:f>
        <x:v>0</x:v>
      </x:c>
      <x:c r="U1140" s="25" t="str">
        <x:f>'D03_Mappings'!E252</x:f>
        <x:v>tax_liabilities</x:v>
      </x:c>
      <x:c r="V1140" s="24" t="str">
        <x:f>IF(I1140="",IF(U1140="people","PAYROLL","UNMAPPED"),I1140)</x:f>
        <x:v>TAX_AUTHORITY</x:v>
      </x:c>
      <x:c r="W1140" s="24" t="n">
        <x:f>IF(AND(G1140="GL.CASH",L1140="operating"),Q1140,0)</x:f>
        <x:v>0</x:v>
      </x:c>
      <x:c r="X1140" s="24" t="n">
        <x:f>IF(AND(G1140="GL.CASH",L1140="operating"),P1140,0)</x:f>
        <x:v>0</x:v>
      </x:c>
      <x:c r="Y1140" s="24" t="n">
        <x:f>IF(AND(G1140="GL.CASH",L1140="investing"),Q1140-P1140,0)</x:f>
        <x:v>0</x:v>
      </x:c>
      <x:c r="Z1140" s="24" t="n">
        <x:f>IF(AND(G1140="GL.CASH",L1140="financing"),P1140,0)</x:f>
        <x:v>0</x:v>
      </x:c>
      <x:c r="AA1140" s="24" t="n">
        <x:f>IF(AND(G1140="GL.CASH",L1140="financing"),Q1140,0)</x:f>
        <x:v>0</x:v>
      </x:c>
    </x:row>
    <x:row r="1141" ht="25" customHeight="1">
      <x:c r="A1141" s="3" t="str">
        <x:v>ACT/VAT-OFFSET-M06-ENG/2</x:v>
      </x:c>
      <x:c r="B1141" s="3" t="str">
        <x:v>VAT-OFFSET-M06-ENG</x:v>
      </x:c>
      <x:c r="C1141" s="16" t="n">
        <x:v>6</x:v>
      </x:c>
      <x:c r="D1141" s="30" t="n">
        <x:v>46568</x:v>
      </x:c>
      <x:c r="E1141" s="30" t="n">
        <x:v>46568</x:v>
      </x:c>
      <x:c r="F1141" s="30"/>
      <x:c r="G1141" s="3" t="str">
        <x:v>GL.VAT.DOM_ASSET</x:v>
      </x:c>
      <x:c r="H1141" s="3" t="str">
        <x:v>ENG</x:v>
      </x:c>
      <x:c r="I1141" s="3" t="str">
        <x:v>TAX_AUTHORITY</x:v>
      </x:c>
      <x:c r="J1141" s="3" t="str">
        <x:v>MAP.ACTUAL.VAT.SETTLE.DOM.OFFSET.TAX_AUTHORITY.ENG</x:v>
      </x:c>
      <x:c r="K1141" s="3" t="str">
        <x:v>VAT.DOM_PAID</x:v>
      </x:c>
      <x:c r="L1141" s="3" t="str">
        <x:v>noncash</x:v>
      </x:c>
      <x:c r="M1141" s="3" t="str">
        <x:v>not_applicable</x:v>
      </x:c>
      <x:c r="N1141" s="3" t="str">
        <x:v>not_applicable</x:v>
      </x:c>
      <x:c r="O1141" s="3" t="str">
        <x:v>not_applicable</x:v>
      </x:c>
      <x:c r="P1141" s="32" t="n">
        <x:v>0</x:v>
      </x:c>
      <x:c r="Q1141" s="32" t="n">
        <x:v>794.94</x:v>
      </x:c>
      <x:c r="R1141" s="24" t="n">
        <x:f>P1141-Q1141</x:f>
        <x:v>-794.94</x:v>
      </x:c>
      <x:c r="S1141" s="18" t="n">
        <x:f>'D03_Accounts'!D15</x:f>
        <x:v>0</x:v>
      </x:c>
      <x:c r="T1141" s="24" t="n">
        <x:f>R1141*S1141</x:f>
        <x:v>0</x:v>
      </x:c>
      <x:c r="U1141" s="25" t="str">
        <x:f>'D03_Mappings'!E253</x:f>
        <x:v>tax_assets</x:v>
      </x:c>
      <x:c r="V1141" s="24" t="str">
        <x:f>IF(I1141="",IF(U1141="people","PAYROLL","UNMAPPED"),I1141)</x:f>
        <x:v>TAX_AUTHORITY</x:v>
      </x:c>
      <x:c r="W1141" s="24" t="n">
        <x:f>IF(AND(G1141="GL.CASH",L1141="operating"),Q1141,0)</x:f>
        <x:v>0</x:v>
      </x:c>
      <x:c r="X1141" s="24" t="n">
        <x:f>IF(AND(G1141="GL.CASH",L1141="operating"),P1141,0)</x:f>
        <x:v>0</x:v>
      </x:c>
      <x:c r="Y1141" s="24" t="n">
        <x:f>IF(AND(G1141="GL.CASH",L1141="investing"),Q1141-P1141,0)</x:f>
        <x:v>0</x:v>
      </x:c>
      <x:c r="Z1141" s="24" t="n">
        <x:f>IF(AND(G1141="GL.CASH",L1141="financing"),P1141,0)</x:f>
        <x:v>0</x:v>
      </x:c>
      <x:c r="AA1141" s="24" t="n">
        <x:f>IF(AND(G1141="GL.CASH",L1141="financing"),Q1141,0)</x:f>
        <x:v>0</x:v>
      </x:c>
    </x:row>
    <x:row r="1142" ht="25" customHeight="1">
      <x:c r="A1142" s="3" t="str">
        <x:v>ACT/VAT-OFFSET-M06-MGMT/1</x:v>
      </x:c>
      <x:c r="B1142" s="3" t="str">
        <x:v>VAT-OFFSET-M06-MGMT</x:v>
      </x:c>
      <x:c r="C1142" s="16" t="n">
        <x:v>6</x:v>
      </x:c>
      <x:c r="D1142" s="30" t="n">
        <x:v>46568</x:v>
      </x:c>
      <x:c r="E1142" s="30" t="n">
        <x:v>46568</x:v>
      </x:c>
      <x:c r="F1142" s="30"/>
      <x:c r="G1142" s="3" t="str">
        <x:v>GL.VAT.DOM_LIAB</x:v>
      </x:c>
      <x:c r="H1142" s="3" t="str">
        <x:v>MGMT</x:v>
      </x:c>
      <x:c r="I1142" s="3" t="str">
        <x:v>TAX_AUTHORITY</x:v>
      </x:c>
      <x:c r="J1142" s="3" t="str">
        <x:v>MAP.ACTUAL.VAT.SETTLE.DOM.OFFSET.TAX_AUTHORITY.MGMT</x:v>
      </x:c>
      <x:c r="K1142" s="3" t="str">
        <x:v>VAT.DOM_PAID</x:v>
      </x:c>
      <x:c r="L1142" s="3" t="str">
        <x:v>noncash</x:v>
      </x:c>
      <x:c r="M1142" s="3" t="str">
        <x:v>not_applicable</x:v>
      </x:c>
      <x:c r="N1142" s="3" t="str">
        <x:v>not_applicable</x:v>
      </x:c>
      <x:c r="O1142" s="3" t="str">
        <x:v>not_applicable</x:v>
      </x:c>
      <x:c r="P1142" s="32" t="n">
        <x:v>85.5</x:v>
      </x:c>
      <x:c r="Q1142" s="32" t="n">
        <x:v>0</x:v>
      </x:c>
      <x:c r="R1142" s="24" t="n">
        <x:f>P1142-Q1142</x:f>
        <x:v>85.5</x:v>
      </x:c>
      <x:c r="S1142" s="18" t="n">
        <x:f>'D03_Accounts'!D29</x:f>
        <x:v>0</x:v>
      </x:c>
      <x:c r="T1142" s="24" t="n">
        <x:f>R1142*S1142</x:f>
        <x:v>0</x:v>
      </x:c>
      <x:c r="U1142" s="25" t="str">
        <x:f>'D03_Mappings'!E256</x:f>
        <x:v>tax_liabilities</x:v>
      </x:c>
      <x:c r="V1142" s="24" t="str">
        <x:f>IF(I1142="",IF(U1142="people","PAYROLL","UNMAPPED"),I1142)</x:f>
        <x:v>TAX_AUTHORITY</x:v>
      </x:c>
      <x:c r="W1142" s="24" t="n">
        <x:f>IF(AND(G1142="GL.CASH",L1142="operating"),Q1142,0)</x:f>
        <x:v>0</x:v>
      </x:c>
      <x:c r="X1142" s="24" t="n">
        <x:f>IF(AND(G1142="GL.CASH",L1142="operating"),P1142,0)</x:f>
        <x:v>0</x:v>
      </x:c>
      <x:c r="Y1142" s="24" t="n">
        <x:f>IF(AND(G1142="GL.CASH",L1142="investing"),Q1142-P1142,0)</x:f>
        <x:v>0</x:v>
      </x:c>
      <x:c r="Z1142" s="24" t="n">
        <x:f>IF(AND(G1142="GL.CASH",L1142="financing"),P1142,0)</x:f>
        <x:v>0</x:v>
      </x:c>
      <x:c r="AA1142" s="24" t="n">
        <x:f>IF(AND(G1142="GL.CASH",L1142="financing"),Q1142,0)</x:f>
        <x:v>0</x:v>
      </x:c>
    </x:row>
    <x:row r="1143" ht="25" customHeight="1">
      <x:c r="A1143" s="3" t="str">
        <x:v>ACT/VAT-OFFSET-M06-MGMT/2</x:v>
      </x:c>
      <x:c r="B1143" s="3" t="str">
        <x:v>VAT-OFFSET-M06-MGMT</x:v>
      </x:c>
      <x:c r="C1143" s="16" t="n">
        <x:v>6</x:v>
      </x:c>
      <x:c r="D1143" s="30" t="n">
        <x:v>46568</x:v>
      </x:c>
      <x:c r="E1143" s="30" t="n">
        <x:v>46568</x:v>
      </x:c>
      <x:c r="F1143" s="30"/>
      <x:c r="G1143" s="3" t="str">
        <x:v>GL.VAT.DOM_ASSET</x:v>
      </x:c>
      <x:c r="H1143" s="3" t="str">
        <x:v>MGMT</x:v>
      </x:c>
      <x:c r="I1143" s="3" t="str">
        <x:v>TAX_AUTHORITY</x:v>
      </x:c>
      <x:c r="J1143" s="3" t="str">
        <x:v>MAP.ACTUAL.VAT.SETTLE.DOM.OFFSET.TAX_AUTHORITY.MGMT</x:v>
      </x:c>
      <x:c r="K1143" s="3" t="str">
        <x:v>VAT.DOM_PAID</x:v>
      </x:c>
      <x:c r="L1143" s="3" t="str">
        <x:v>noncash</x:v>
      </x:c>
      <x:c r="M1143" s="3" t="str">
        <x:v>not_applicable</x:v>
      </x:c>
      <x:c r="N1143" s="3" t="str">
        <x:v>not_applicable</x:v>
      </x:c>
      <x:c r="O1143" s="3" t="str">
        <x:v>not_applicable</x:v>
      </x:c>
      <x:c r="P1143" s="32" t="n">
        <x:v>0</x:v>
      </x:c>
      <x:c r="Q1143" s="32" t="n">
        <x:v>85.5</x:v>
      </x:c>
      <x:c r="R1143" s="24" t="n">
        <x:f>P1143-Q1143</x:f>
        <x:v>-85.5</x:v>
      </x:c>
      <x:c r="S1143" s="18" t="n">
        <x:f>'D03_Accounts'!D15</x:f>
        <x:v>0</x:v>
      </x:c>
      <x:c r="T1143" s="24" t="n">
        <x:f>R1143*S1143</x:f>
        <x:v>0</x:v>
      </x:c>
      <x:c r="U1143" s="25" t="str">
        <x:f>'D03_Mappings'!E257</x:f>
        <x:v>tax_assets</x:v>
      </x:c>
      <x:c r="V1143" s="24" t="str">
        <x:f>IF(I1143="",IF(U1143="people","PAYROLL","UNMAPPED"),I1143)</x:f>
        <x:v>TAX_AUTHORITY</x:v>
      </x:c>
      <x:c r="W1143" s="24" t="n">
        <x:f>IF(AND(G1143="GL.CASH",L1143="operating"),Q1143,0)</x:f>
        <x:v>0</x:v>
      </x:c>
      <x:c r="X1143" s="24" t="n">
        <x:f>IF(AND(G1143="GL.CASH",L1143="operating"),P1143,0)</x:f>
        <x:v>0</x:v>
      </x:c>
      <x:c r="Y1143" s="24" t="n">
        <x:f>IF(AND(G1143="GL.CASH",L1143="investing"),Q1143-P1143,0)</x:f>
        <x:v>0</x:v>
      </x:c>
      <x:c r="Z1143" s="24" t="n">
        <x:f>IF(AND(G1143="GL.CASH",L1143="financing"),P1143,0)</x:f>
        <x:v>0</x:v>
      </x:c>
      <x:c r="AA1143" s="24" t="n">
        <x:f>IF(AND(G1143="GL.CASH",L1143="financing"),Q1143,0)</x:f>
        <x:v>0</x:v>
      </x:c>
    </x:row>
    <x:row r="1144" ht="25" customHeight="1">
      <x:c r="A1144" s="3" t="str">
        <x:v>ACT/VAT-OFFSET-M06-MKT/1</x:v>
      </x:c>
      <x:c r="B1144" s="3" t="str">
        <x:v>VAT-OFFSET-M06-MKT</x:v>
      </x:c>
      <x:c r="C1144" s="16" t="n">
        <x:v>6</x:v>
      </x:c>
      <x:c r="D1144" s="30" t="n">
        <x:v>46568</x:v>
      </x:c>
      <x:c r="E1144" s="30" t="n">
        <x:v>46568</x:v>
      </x:c>
      <x:c r="F1144" s="30"/>
      <x:c r="G1144" s="3" t="str">
        <x:v>GL.VAT.DOM_LIAB</x:v>
      </x:c>
      <x:c r="H1144" s="3" t="str">
        <x:v>MKT</x:v>
      </x:c>
      <x:c r="I1144" s="3" t="str">
        <x:v>TAX_AUTHORITY</x:v>
      </x:c>
      <x:c r="J1144" s="3" t="str">
        <x:v>MAP.ACTUAL.VAT.SETTLE.DOM.OFFSET.TAX_AUTHORITY.MKT</x:v>
      </x:c>
      <x:c r="K1144" s="3" t="str">
        <x:v>VAT.DOM_PAID</x:v>
      </x:c>
      <x:c r="L1144" s="3" t="str">
        <x:v>noncash</x:v>
      </x:c>
      <x:c r="M1144" s="3" t="str">
        <x:v>not_applicable</x:v>
      </x:c>
      <x:c r="N1144" s="3" t="str">
        <x:v>not_applicable</x:v>
      </x:c>
      <x:c r="O1144" s="3" t="str">
        <x:v>not_applicable</x:v>
      </x:c>
      <x:c r="P1144" s="32" t="n">
        <x:v>85.5</x:v>
      </x:c>
      <x:c r="Q1144" s="32" t="n">
        <x:v>0</x:v>
      </x:c>
      <x:c r="R1144" s="24" t="n">
        <x:f>P1144-Q1144</x:f>
        <x:v>85.5</x:v>
      </x:c>
      <x:c r="S1144" s="18" t="n">
        <x:f>'D03_Accounts'!D29</x:f>
        <x:v>0</x:v>
      </x:c>
      <x:c r="T1144" s="24" t="n">
        <x:f>R1144*S1144</x:f>
        <x:v>0</x:v>
      </x:c>
      <x:c r="U1144" s="25" t="str">
        <x:f>'D03_Mappings'!E258</x:f>
        <x:v>tax_liabilities</x:v>
      </x:c>
      <x:c r="V1144" s="24" t="str">
        <x:f>IF(I1144="",IF(U1144="people","PAYROLL","UNMAPPED"),I1144)</x:f>
        <x:v>TAX_AUTHORITY</x:v>
      </x:c>
      <x:c r="W1144" s="24" t="n">
        <x:f>IF(AND(G1144="GL.CASH",L1144="operating"),Q1144,0)</x:f>
        <x:v>0</x:v>
      </x:c>
      <x:c r="X1144" s="24" t="n">
        <x:f>IF(AND(G1144="GL.CASH",L1144="operating"),P1144,0)</x:f>
        <x:v>0</x:v>
      </x:c>
      <x:c r="Y1144" s="24" t="n">
        <x:f>IF(AND(G1144="GL.CASH",L1144="investing"),Q1144-P1144,0)</x:f>
        <x:v>0</x:v>
      </x:c>
      <x:c r="Z1144" s="24" t="n">
        <x:f>IF(AND(G1144="GL.CASH",L1144="financing"),P1144,0)</x:f>
        <x:v>0</x:v>
      </x:c>
      <x:c r="AA1144" s="24" t="n">
        <x:f>IF(AND(G1144="GL.CASH",L1144="financing"),Q1144,0)</x:f>
        <x:v>0</x:v>
      </x:c>
    </x:row>
    <x:row r="1145" ht="25" customHeight="1">
      <x:c r="A1145" s="3" t="str">
        <x:v>ACT/VAT-OFFSET-M06-MKT/2</x:v>
      </x:c>
      <x:c r="B1145" s="3" t="str">
        <x:v>VAT-OFFSET-M06-MKT</x:v>
      </x:c>
      <x:c r="C1145" s="16" t="n">
        <x:v>6</x:v>
      </x:c>
      <x:c r="D1145" s="30" t="n">
        <x:v>46568</x:v>
      </x:c>
      <x:c r="E1145" s="30" t="n">
        <x:v>46568</x:v>
      </x:c>
      <x:c r="F1145" s="30"/>
      <x:c r="G1145" s="3" t="str">
        <x:v>GL.VAT.DOM_ASSET</x:v>
      </x:c>
      <x:c r="H1145" s="3" t="str">
        <x:v>MKT</x:v>
      </x:c>
      <x:c r="I1145" s="3" t="str">
        <x:v>TAX_AUTHORITY</x:v>
      </x:c>
      <x:c r="J1145" s="3" t="str">
        <x:v>MAP.ACTUAL.VAT.SETTLE.DOM.OFFSET.TAX_AUTHORITY.MKT</x:v>
      </x:c>
      <x:c r="K1145" s="3" t="str">
        <x:v>VAT.DOM_PAID</x:v>
      </x:c>
      <x:c r="L1145" s="3" t="str">
        <x:v>noncash</x:v>
      </x:c>
      <x:c r="M1145" s="3" t="str">
        <x:v>not_applicable</x:v>
      </x:c>
      <x:c r="N1145" s="3" t="str">
        <x:v>not_applicable</x:v>
      </x:c>
      <x:c r="O1145" s="3" t="str">
        <x:v>not_applicable</x:v>
      </x:c>
      <x:c r="P1145" s="32" t="n">
        <x:v>0</x:v>
      </x:c>
      <x:c r="Q1145" s="32" t="n">
        <x:v>85.5</x:v>
      </x:c>
      <x:c r="R1145" s="24" t="n">
        <x:f>P1145-Q1145</x:f>
        <x:v>-85.5</x:v>
      </x:c>
      <x:c r="S1145" s="18" t="n">
        <x:f>'D03_Accounts'!D15</x:f>
        <x:v>0</x:v>
      </x:c>
      <x:c r="T1145" s="24" t="n">
        <x:f>R1145*S1145</x:f>
        <x:v>0</x:v>
      </x:c>
      <x:c r="U1145" s="25" t="str">
        <x:f>'D03_Mappings'!E259</x:f>
        <x:v>tax_assets</x:v>
      </x:c>
      <x:c r="V1145" s="24" t="str">
        <x:f>IF(I1145="",IF(U1145="people","PAYROLL","UNMAPPED"),I1145)</x:f>
        <x:v>TAX_AUTHORITY</x:v>
      </x:c>
      <x:c r="W1145" s="24" t="n">
        <x:f>IF(AND(G1145="GL.CASH",L1145="operating"),Q1145,0)</x:f>
        <x:v>0</x:v>
      </x:c>
      <x:c r="X1145" s="24" t="n">
        <x:f>IF(AND(G1145="GL.CASH",L1145="operating"),P1145,0)</x:f>
        <x:v>0</x:v>
      </x:c>
      <x:c r="Y1145" s="24" t="n">
        <x:f>IF(AND(G1145="GL.CASH",L1145="investing"),Q1145-P1145,0)</x:f>
        <x:v>0</x:v>
      </x:c>
      <x:c r="Z1145" s="24" t="n">
        <x:f>IF(AND(G1145="GL.CASH",L1145="financing"),P1145,0)</x:f>
        <x:v>0</x:v>
      </x:c>
      <x:c r="AA1145" s="24" t="n">
        <x:f>IF(AND(G1145="GL.CASH",L1145="financing"),Q1145,0)</x:f>
        <x:v>0</x:v>
      </x:c>
    </x:row>
    <x:row r="1146" ht="25" customHeight="1">
      <x:c r="A1146" s="3" t="str">
        <x:v>ACT/VAT-OFFSET-M06-PROD/1</x:v>
      </x:c>
      <x:c r="B1146" s="3" t="str">
        <x:v>VAT-OFFSET-M06-PROD</x:v>
      </x:c>
      <x:c r="C1146" s="16" t="n">
        <x:v>6</x:v>
      </x:c>
      <x:c r="D1146" s="30" t="n">
        <x:v>46568</x:v>
      </x:c>
      <x:c r="E1146" s="30" t="n">
        <x:v>46568</x:v>
      </x:c>
      <x:c r="F1146" s="30"/>
      <x:c r="G1146" s="3" t="str">
        <x:v>GL.VAT.DOM_LIAB</x:v>
      </x:c>
      <x:c r="H1146" s="3" t="str">
        <x:v>PROD</x:v>
      </x:c>
      <x:c r="I1146" s="3" t="str">
        <x:v>TAX_AUTHORITY</x:v>
      </x:c>
      <x:c r="J1146" s="3" t="str">
        <x:v>MAP.ACTUAL.VAT.SETTLE.DOM.OFFSET.TAX_AUTHORITY.PROD</x:v>
      </x:c>
      <x:c r="K1146" s="3" t="str">
        <x:v>VAT.DOM_PAID</x:v>
      </x:c>
      <x:c r="L1146" s="3" t="str">
        <x:v>noncash</x:v>
      </x:c>
      <x:c r="M1146" s="3" t="str">
        <x:v>not_applicable</x:v>
      </x:c>
      <x:c r="N1146" s="3" t="str">
        <x:v>not_applicable</x:v>
      </x:c>
      <x:c r="O1146" s="3" t="str">
        <x:v>not_applicable</x:v>
      </x:c>
      <x:c r="P1146" s="32" t="n">
        <x:v>85.5</x:v>
      </x:c>
      <x:c r="Q1146" s="32" t="n">
        <x:v>0</x:v>
      </x:c>
      <x:c r="R1146" s="24" t="n">
        <x:f>P1146-Q1146</x:f>
        <x:v>85.5</x:v>
      </x:c>
      <x:c r="S1146" s="18" t="n">
        <x:f>'D03_Accounts'!D29</x:f>
        <x:v>0</x:v>
      </x:c>
      <x:c r="T1146" s="24" t="n">
        <x:f>R1146*S1146</x:f>
        <x:v>0</x:v>
      </x:c>
      <x:c r="U1146" s="25" t="str">
        <x:f>'D03_Mappings'!E260</x:f>
        <x:v>tax_liabilities</x:v>
      </x:c>
      <x:c r="V1146" s="24" t="str">
        <x:f>IF(I1146="",IF(U1146="people","PAYROLL","UNMAPPED"),I1146)</x:f>
        <x:v>TAX_AUTHORITY</x:v>
      </x:c>
      <x:c r="W1146" s="24" t="n">
        <x:f>IF(AND(G1146="GL.CASH",L1146="operating"),Q1146,0)</x:f>
        <x:v>0</x:v>
      </x:c>
      <x:c r="X1146" s="24" t="n">
        <x:f>IF(AND(G1146="GL.CASH",L1146="operating"),P1146,0)</x:f>
        <x:v>0</x:v>
      </x:c>
      <x:c r="Y1146" s="24" t="n">
        <x:f>IF(AND(G1146="GL.CASH",L1146="investing"),Q1146-P1146,0)</x:f>
        <x:v>0</x:v>
      </x:c>
      <x:c r="Z1146" s="24" t="n">
        <x:f>IF(AND(G1146="GL.CASH",L1146="financing"),P1146,0)</x:f>
        <x:v>0</x:v>
      </x:c>
      <x:c r="AA1146" s="24" t="n">
        <x:f>IF(AND(G1146="GL.CASH",L1146="financing"),Q1146,0)</x:f>
        <x:v>0</x:v>
      </x:c>
    </x:row>
    <x:row r="1147" ht="25" customHeight="1">
      <x:c r="A1147" s="3" t="str">
        <x:v>ACT/VAT-OFFSET-M06-PROD/2</x:v>
      </x:c>
      <x:c r="B1147" s="3" t="str">
        <x:v>VAT-OFFSET-M06-PROD</x:v>
      </x:c>
      <x:c r="C1147" s="16" t="n">
        <x:v>6</x:v>
      </x:c>
      <x:c r="D1147" s="30" t="n">
        <x:v>46568</x:v>
      </x:c>
      <x:c r="E1147" s="30" t="n">
        <x:v>46568</x:v>
      </x:c>
      <x:c r="F1147" s="30"/>
      <x:c r="G1147" s="3" t="str">
        <x:v>GL.VAT.DOM_ASSET</x:v>
      </x:c>
      <x:c r="H1147" s="3" t="str">
        <x:v>PROD</x:v>
      </x:c>
      <x:c r="I1147" s="3" t="str">
        <x:v>TAX_AUTHORITY</x:v>
      </x:c>
      <x:c r="J1147" s="3" t="str">
        <x:v>MAP.ACTUAL.VAT.SETTLE.DOM.OFFSET.TAX_AUTHORITY.PROD</x:v>
      </x:c>
      <x:c r="K1147" s="3" t="str">
        <x:v>VAT.DOM_PAID</x:v>
      </x:c>
      <x:c r="L1147" s="3" t="str">
        <x:v>noncash</x:v>
      </x:c>
      <x:c r="M1147" s="3" t="str">
        <x:v>not_applicable</x:v>
      </x:c>
      <x:c r="N1147" s="3" t="str">
        <x:v>not_applicable</x:v>
      </x:c>
      <x:c r="O1147" s="3" t="str">
        <x:v>not_applicable</x:v>
      </x:c>
      <x:c r="P1147" s="32" t="n">
        <x:v>0</x:v>
      </x:c>
      <x:c r="Q1147" s="32" t="n">
        <x:v>85.5</x:v>
      </x:c>
      <x:c r="R1147" s="24" t="n">
        <x:f>P1147-Q1147</x:f>
        <x:v>-85.5</x:v>
      </x:c>
      <x:c r="S1147" s="18" t="n">
        <x:f>'D03_Accounts'!D15</x:f>
        <x:v>0</x:v>
      </x:c>
      <x:c r="T1147" s="24" t="n">
        <x:f>R1147*S1147</x:f>
        <x:v>0</x:v>
      </x:c>
      <x:c r="U1147" s="25" t="str">
        <x:f>'D03_Mappings'!E261</x:f>
        <x:v>tax_assets</x:v>
      </x:c>
      <x:c r="V1147" s="24" t="str">
        <x:f>IF(I1147="",IF(U1147="people","PAYROLL","UNMAPPED"),I1147)</x:f>
        <x:v>TAX_AUTHORITY</x:v>
      </x:c>
      <x:c r="W1147" s="24" t="n">
        <x:f>IF(AND(G1147="GL.CASH",L1147="operating"),Q1147,0)</x:f>
        <x:v>0</x:v>
      </x:c>
      <x:c r="X1147" s="24" t="n">
        <x:f>IF(AND(G1147="GL.CASH",L1147="operating"),P1147,0)</x:f>
        <x:v>0</x:v>
      </x:c>
      <x:c r="Y1147" s="24" t="n">
        <x:f>IF(AND(G1147="GL.CASH",L1147="investing"),Q1147-P1147,0)</x:f>
        <x:v>0</x:v>
      </x:c>
      <x:c r="Z1147" s="24" t="n">
        <x:f>IF(AND(G1147="GL.CASH",L1147="financing"),P1147,0)</x:f>
        <x:v>0</x:v>
      </x:c>
      <x:c r="AA1147" s="24" t="n">
        <x:f>IF(AND(G1147="GL.CASH",L1147="financing"),Q1147,0)</x:f>
        <x:v>0</x:v>
      </x:c>
    </x:row>
  </x:sheetData>
  <x:mergeCells>
    <x:mergeCell ref="A7:F8"/>
  </x:mergeCells>
  <x:dataValidations count="1">
    <x:dataValidation type="decimal" operator="between" sqref="P11:Q1147">
      <x:formula1>0</x:formula1>
      <x:formula2>1000000000000</x:formula2>
    </x:dataValidation>
  </x:dataValidations>
  <x:pageMargins left="0.7" right="0.7" top="0.75" bottom="0.75" header="0.3" footer="0.3"/>
  <x:tableParts count="1">
    <x:tablePart xmlns:r="http://schemas.openxmlformats.org/officeDocument/2006/relationships" r:id="Rba15c4a851f943fa"/>
  </x:tableParts>
</x:worksheet>
</file>

<file path=xl/worksheets/sheet9.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22" hidden="0" customWidth="1"/>
    <x:col min="2" max="2" width="43" hidden="0" customWidth="1"/>
    <x:col min="3" max="3" width="22" hidden="0" customWidth="1"/>
    <x:col min="4" max="4" width="24" hidden="0" customWidth="1"/>
    <x:col min="5" max="5" width="22" hidden="0" customWidth="1"/>
    <x:col min="6" max="6" width="28" hidden="0" customWidth="1"/>
    <x:col min="7" max="7" width="22" hidden="0" customWidth="1"/>
    <x:col min="8" max="8" width="22" hidden="0" customWidth="1"/>
    <x:col min="9" max="9" width="22" hidden="0" customWidth="1"/>
  </x:cols>
  <x:sheetData>
    <x:row r="1" ht="25" customHeight="1">
      <x:c r="A1" s="15" t="str">
        <x:v>Frozen D13 budget population</x:v>
      </x:c>
      <x:c r="B1" s="2"/>
      <x:c r="C1" s="2"/>
      <x:c r="D1" s="2"/>
      <x:c r="E1" s="2"/>
      <x:c r="F1" s="2"/>
      <x:c r="G1" s="2"/>
      <x:c r="H1" s="2"/>
      <x:c r="I1" s="2"/>
    </x:row>
    <x:row r="2" ht="25" customHeight="1">
      <x:c r="A2" s="14" t="str">
        <x:v>Mirovest GmbH — fictional</x:v>
      </x:c>
      <x:c r="B2" s="2"/>
      <x:c r="C2" s="2"/>
      <x:c r="D2" s="2"/>
      <x:c r="E2" s="2"/>
      <x:c r="F2" s="2"/>
      <x:c r="G2" s="2"/>
      <x:c r="H2" s="2"/>
      <x:c r="I2" s="2"/>
    </x:row>
    <x:row r="3" ht="25" customHeight="1">
      <x:c r="A3" s="3" t="str">
        <x:v>Selected case</x:v>
      </x:c>
      <x:c r="B3" s="8" t="str">
        <x:f>'Cover'!C29</x:f>
        <x:v>Base</x:v>
      </x:c>
      <x:c r="C3" s="2"/>
      <x:c r="D3" s="2"/>
      <x:c r="E3" s="2"/>
      <x:c r="F3" s="2"/>
      <x:c r="G3" s="2"/>
      <x:c r="H3" s="2"/>
      <x:c r="I3" s="2"/>
    </x:row>
    <x:row r="4" ht="25" customHeight="1">
      <x:c r="A4" s="14" t="str">
        <x:v>EUR. Actual January–June 2027; source versions remain separate.</x:v>
      </x:c>
      <x:c r="B4" s="2"/>
      <x:c r="C4" s="2"/>
      <x:c r="D4" s="2"/>
      <x:c r="E4" s="2"/>
      <x:c r="F4" s="2"/>
      <x:c r="G4" s="2"/>
      <x:c r="H4" s="2"/>
      <x:c r="I4" s="2"/>
    </x:row>
    <x:row r="5" ht="25" customHeight="1">
      <x:c r="A5" s="14" t="str">
        <x:v>Release CR02-2026-10-13-v1 · Release bundle / local user copy</x:v>
      </x:c>
      <x:c r="B5" s="2"/>
      <x:c r="C5" s="2"/>
      <x:c r="D5" s="2"/>
      <x:c r="E5" s="2"/>
      <x:c r="F5" s="2"/>
      <x:c r="G5" s="2"/>
      <x:c r="H5" s="2"/>
      <x:c r="I5" s="2"/>
    </x:row>
    <x:row r="6" ht="25" customHeight="1">
      <x:c r="A6" s="2"/>
      <x:c r="B6" s="2"/>
      <x:c r="C6" s="2"/>
      <x:c r="D6" s="2"/>
      <x:c r="E6" s="2"/>
      <x:c r="F6" s="2"/>
      <x:c r="G6" s="2"/>
      <x:c r="H6" s="2"/>
      <x:c r="I6" s="2"/>
    </x:row>
    <x:row r="7" ht="32" customHeight="1">
      <x:c r="A7" s="3" t="str">
        <x:v>Original base budget. Frozen account/centre/month budget from the common input pack; tied to D13 and D10. Frozen data, not inputs. The budget names no supplier: a row goes to the one named vendor of its account and cost centre in the actual templates, otherwise it stays UNKNOWN_FORECAST.</x:v>
      </x:c>
      <x:c r="B7" s="2"/>
      <x:c r="C7" s="2"/>
      <x:c r="D7" s="2"/>
      <x:c r="E7" s="2"/>
      <x:c r="F7" s="2"/>
      <x:c r="G7" s="2"/>
      <x:c r="H7" s="2"/>
      <x:c r="I7" s="2"/>
    </x:row>
    <x:row r="8" ht="25" customHeight="1">
      <x:c r="A8" s="2"/>
      <x:c r="B8" s="2"/>
      <x:c r="C8" s="2"/>
      <x:c r="D8" s="2"/>
      <x:c r="E8" s="2"/>
      <x:c r="F8" s="2"/>
      <x:c r="G8" s="2"/>
      <x:c r="H8" s="2"/>
      <x:c r="I8" s="2"/>
    </x:row>
    <x:row r="9" ht="25" customHeight="1">
      <x:c r="A9" s="2"/>
      <x:c r="B9" s="2"/>
      <x:c r="C9" s="2"/>
      <x:c r="D9" s="2"/>
      <x:c r="E9" s="2"/>
      <x:c r="F9" s="2"/>
      <x:c r="G9" s="2"/>
      <x:c r="H9" s="2"/>
      <x:c r="I9" s="2"/>
    </x:row>
    <x:row r="10" ht="38" customHeight="1">
      <x:c r="A10" s="13" t="str">
        <x:v>Month</x:v>
      </x:c>
      <x:c r="B10" s="13" t="str">
        <x:v>Account</x:v>
      </x:c>
      <x:c r="C10" s="13" t="str">
        <x:v>Cost centre</x:v>
      </x:c>
      <x:c r="D10" s="13" t="str">
        <x:v>Accrued cost budget</x:v>
      </x:c>
      <x:c r="E10" s="13" t="str">
        <x:v>Nature</x:v>
      </x:c>
      <x:c r="F10" s="13" t="str">
        <x:v>Budget vendor (attributed)</x:v>
      </x:c>
      <x:c r="G10" s="13" t="str">
        <x:v>Recurrence</x:v>
      </x:c>
      <x:c r="H10" s="13" t="str">
        <x:v>Commitment</x:v>
      </x:c>
      <x:c r="I10" s="13" t="str">
        <x:v>Behaviour</x:v>
      </x:c>
    </x:row>
    <x:row r="11" ht="25" customHeight="1">
      <x:c r="A11" s="16" t="n">
        <x:v>1</x:v>
      </x:c>
      <x:c r="B11" s="3" t="str">
        <x:v>GL.DEPR.IT</x:v>
      </x:c>
      <x:c r="C11" s="3" t="str">
        <x:v>ENG</x:v>
      </x:c>
      <x:c r="D11" s="33" t="n">
        <x:v>138.88888888888889</x:v>
      </x:c>
      <x:c r="E11" s="3" t="str">
        <x:v>depreciation</x:v>
      </x:c>
      <x:c r="F11" s="3" t="str">
        <x:v>V.EQUIPMENT</x:v>
      </x:c>
      <x:c r="G11" s="3" t="str">
        <x:v>recurring</x:v>
      </x:c>
      <x:c r="H11" s="3" t="str">
        <x:v>committed</x:v>
      </x:c>
      <x:c r="I11" s="3" t="str">
        <x:v>fixed</x:v>
      </x:c>
    </x:row>
    <x:row r="12" ht="25" customHeight="1">
      <x:c r="A12" s="16" t="n">
        <x:v>1</x:v>
      </x:c>
      <x:c r="B12" s="3" t="str">
        <x:v>GL.DEPR.IT</x:v>
      </x:c>
      <x:c r="C12" s="3" t="str">
        <x:v>MGMT</x:v>
      </x:c>
      <x:c r="D12" s="33" t="n">
        <x:v>69.44444444444444</x:v>
      </x:c>
      <x:c r="E12" s="3" t="str">
        <x:v>depreciation</x:v>
      </x:c>
      <x:c r="F12" s="3" t="str">
        <x:v>V.EQUIPMENT</x:v>
      </x:c>
      <x:c r="G12" s="3" t="str">
        <x:v>recurring</x:v>
      </x:c>
      <x:c r="H12" s="3" t="str">
        <x:v>committed</x:v>
      </x:c>
      <x:c r="I12" s="3" t="str">
        <x:v>fixed</x:v>
      </x:c>
    </x:row>
    <x:row r="13" ht="25" customHeight="1">
      <x:c r="A13" s="16" t="n">
        <x:v>1</x:v>
      </x:c>
      <x:c r="B13" s="3" t="str">
        <x:v>GL.FIN.NOTE_INTEREST</x:v>
      </x:c>
      <x:c r="C13" s="3" t="str">
        <x:v>CORP</x:v>
      </x:c>
      <x:c r="D13" s="33" t="n">
        <x:v>4166.666666666667</x:v>
      </x:c>
      <x:c r="E13" s="3" t="str">
        <x:v>note_interest</x:v>
      </x:c>
      <x:c r="F13" s="3" t="str">
        <x:v>NOTEHOLDER</x:v>
      </x:c>
      <x:c r="G13" s="3" t="str">
        <x:v>recurring</x:v>
      </x:c>
      <x:c r="H13" s="3" t="str">
        <x:v>committed</x:v>
      </x:c>
      <x:c r="I13" s="3" t="str">
        <x:v>fixed</x:v>
      </x:c>
    </x:row>
    <x:row r="14" ht="25" customHeight="1">
      <x:c r="A14" s="16" t="n">
        <x:v>1</x:v>
      </x:c>
      <x:c r="B14" s="3" t="str">
        <x:v>GL.OPEX.OPX.BOOKKEEP</x:v>
      </x:c>
      <x:c r="C14" s="3" t="str">
        <x:v>FIN</x:v>
      </x:c>
      <x:c r="D14" s="33" t="n">
        <x:v>500</x:v>
      </x:c>
      <x:c r="E14" s="3" t="str">
        <x:v>operating_expense</x:v>
      </x:c>
      <x:c r="F14" s="3" t="str">
        <x:v>V.ACCOUNTS</x:v>
      </x:c>
      <x:c r="G14" s="3" t="str">
        <x:v>recurring</x:v>
      </x:c>
      <x:c r="H14" s="3" t="str">
        <x:v>committed</x:v>
      </x:c>
      <x:c r="I14" s="3" t="str">
        <x:v>fixed</x:v>
      </x:c>
    </x:row>
    <x:row r="15" ht="25" customHeight="1">
      <x:c r="A15" s="16" t="n">
        <x:v>1</x:v>
      </x:c>
      <x:c r="B15" s="3" t="str">
        <x:v>GL.OPEX.OPX.CONTINGENCY</x:v>
      </x:c>
      <x:c r="C15" s="3" t="str">
        <x:v>CORP</x:v>
      </x:c>
      <x:c r="D15" s="33" t="n">
        <x:v>937.0247198879551</x:v>
      </x:c>
      <x:c r="E15" s="3" t="str">
        <x:v>operating_expense</x:v>
      </x:c>
      <x:c r="F15" s="3" t="str">
        <x:v>UNKNOWN_FORECAST</x:v>
      </x:c>
      <x:c r="G15" s="3" t="str">
        <x:v>recurring</x:v>
      </x:c>
      <x:c r="H15" s="3" t="str">
        <x:v>discretionary</x:v>
      </x:c>
      <x:c r="I15" s="3" t="str">
        <x:v>variable</x:v>
      </x:c>
    </x:row>
    <x:row r="16" ht="25" customHeight="1">
      <x:c r="A16" s="16" t="n">
        <x:v>1</x:v>
      </x:c>
      <x:c r="B16" s="3" t="str">
        <x:v>GL.OPEX.OPX.DESK</x:v>
      </x:c>
      <x:c r="C16" s="3" t="str">
        <x:v>CORP</x:v>
      </x:c>
      <x:c r="D16" s="33" t="n">
        <x:v>897</x:v>
      </x:c>
      <x:c r="E16" s="3" t="str">
        <x:v>operating_expense</x:v>
      </x:c>
      <x:c r="F16" s="3" t="str">
        <x:v>V.WORKSPACE</x:v>
      </x:c>
      <x:c r="G16" s="3" t="str">
        <x:v>recurring</x:v>
      </x:c>
      <x:c r="H16" s="3" t="str">
        <x:v>committed</x:v>
      </x:c>
      <x:c r="I16" s="3" t="str">
        <x:v>fixed</x:v>
      </x:c>
    </x:row>
    <x:row r="17" ht="25" customHeight="1">
      <x:c r="A17" s="16" t="n">
        <x:v>1</x:v>
      </x:c>
      <x:c r="B17" s="3" t="str">
        <x:v>GL.OPEX.OPX.FOUNDING.NOTARY</x:v>
      </x:c>
      <x:c r="C17" s="3" t="str">
        <x:v>FIN</x:v>
      </x:c>
      <x:c r="D17" s="33" t="n">
        <x:v>819.3277310924369</x:v>
      </x:c>
      <x:c r="E17" s="3" t="str">
        <x:v>operating_expense</x:v>
      </x:c>
      <x:c r="F17" s="3" t="str">
        <x:v>V.NOTARY</x:v>
      </x:c>
      <x:c r="G17" s="3" t="str">
        <x:v>one_off</x:v>
      </x:c>
      <x:c r="H17" s="3" t="str">
        <x:v>committed</x:v>
      </x:c>
      <x:c r="I17" s="3" t="str">
        <x:v>fixed</x:v>
      </x:c>
    </x:row>
    <x:row r="18" ht="25" customHeight="1">
      <x:c r="A18" s="16" t="n">
        <x:v>1</x:v>
      </x:c>
      <x:c r="B18" s="3" t="str">
        <x:v>GL.OPEX.OPX.FOUNDING.REGISTER</x:v>
      </x:c>
      <x:c r="C18" s="3" t="str">
        <x:v>FIN</x:v>
      </x:c>
      <x:c r="D18" s="33" t="n">
        <x:v>225</x:v>
      </x:c>
      <x:c r="E18" s="3" t="str">
        <x:v>operating_expense</x:v>
      </x:c>
      <x:c r="F18" s="3" t="str">
        <x:v>V.REGISTER</x:v>
      </x:c>
      <x:c r="G18" s="3" t="str">
        <x:v>one_off</x:v>
      </x:c>
      <x:c r="H18" s="3" t="str">
        <x:v>committed</x:v>
      </x:c>
      <x:c r="I18" s="3" t="str">
        <x:v>fixed</x:v>
      </x:c>
    </x:row>
    <x:row r="19" ht="25" customHeight="1">
      <x:c r="A19" s="16" t="n">
        <x:v>1</x:v>
      </x:c>
      <x:c r="B19" s="3" t="str">
        <x:v>GL.OPEX.OPX.IHK</x:v>
      </x:c>
      <x:c r="C19" s="3" t="str">
        <x:v>CORP</x:v>
      </x:c>
      <x:c r="D19" s="33" t="n">
        <x:v>9.166666666666666</x:v>
      </x:c>
      <x:c r="E19" s="3" t="str">
        <x:v>operating_expense</x:v>
      </x:c>
      <x:c r="F19" s="3" t="str">
        <x:v>V.CHAMBER</x:v>
      </x:c>
      <x:c r="G19" s="3" t="str">
        <x:v>recurring</x:v>
      </x:c>
      <x:c r="H19" s="3" t="str">
        <x:v>committed</x:v>
      </x:c>
      <x:c r="I19" s="3" t="str">
        <x:v>fixed</x:v>
      </x:c>
    </x:row>
    <x:row r="20" ht="25" customHeight="1">
      <x:c r="A20" s="16" t="n">
        <x:v>1</x:v>
      </x:c>
      <x:c r="B20" s="3" t="str">
        <x:v>GL.OPEX.OPX.INS_PRE</x:v>
      </x:c>
      <x:c r="C20" s="3" t="str">
        <x:v>CORP</x:v>
      </x:c>
      <x:c r="D20" s="33" t="n">
        <x:v>1250</x:v>
      </x:c>
      <x:c r="E20" s="3" t="str">
        <x:v>operating_expense</x:v>
      </x:c>
      <x:c r="F20" s="3" t="str">
        <x:v>V.INSURANCE</x:v>
      </x:c>
      <x:c r="G20" s="3" t="str">
        <x:v>recurring</x:v>
      </x:c>
      <x:c r="H20" s="3" t="str">
        <x:v>committed</x:v>
      </x:c>
      <x:c r="I20" s="3" t="str">
        <x:v>fixed</x:v>
      </x:c>
    </x:row>
    <x:row r="21" ht="25" customHeight="1">
      <x:c r="A21" s="16" t="n">
        <x:v>1</x:v>
      </x:c>
      <x:c r="B21" s="3" t="str">
        <x:v>GL.OPEX.OPX.MISC</x:v>
      </x:c>
      <x:c r="C21" s="3" t="str">
        <x:v>CORP</x:v>
      </x:c>
      <x:c r="D21" s="33" t="n">
        <x:v>4000</x:v>
      </x:c>
      <x:c r="E21" s="3" t="str">
        <x:v>operating_expense</x:v>
      </x:c>
      <x:c r="F21" s="3" t="str">
        <x:v>V.OFFICE</x:v>
      </x:c>
      <x:c r="G21" s="3" t="str">
        <x:v>recurring</x:v>
      </x:c>
      <x:c r="H21" s="3" t="str">
        <x:v>discretionary</x:v>
      </x:c>
      <x:c r="I21" s="3" t="str">
        <x:v>fixed</x:v>
      </x:c>
    </x:row>
    <x:row r="22" ht="25" customHeight="1">
      <x:c r="A22" s="16" t="n">
        <x:v>1</x:v>
      </x:c>
      <x:c r="B22" s="3" t="str">
        <x:v>GL.OPEX.OPX.MISC</x:v>
      </x:c>
      <x:c r="C22" s="3" t="str">
        <x:v>FIN</x:v>
      </x:c>
      <x:c r="D22" s="33" t="n">
        <x:v>0</x:v>
      </x:c>
      <x:c r="E22" s="3" t="str">
        <x:v>operating_expense</x:v>
      </x:c>
      <x:c r="F22" s="3" t="str">
        <x:v>V.BANK</x:v>
      </x:c>
      <x:c r="G22" s="3" t="str">
        <x:v>recurring</x:v>
      </x:c>
      <x:c r="H22" s="3" t="str">
        <x:v>discretionary</x:v>
      </x:c>
      <x:c r="I22" s="3" t="str">
        <x:v>fixed</x:v>
      </x:c>
    </x:row>
    <x:row r="23" ht="25" customHeight="1">
      <x:c r="A23" s="16" t="n">
        <x:v>1</x:v>
      </x:c>
      <x:c r="B23" s="3" t="str">
        <x:v>GL.OPEX.OPX.PAYROLL</x:v>
      </x:c>
      <x:c r="C23" s="3" t="str">
        <x:v>FIN</x:v>
      </x:c>
      <x:c r="D23" s="33" t="n">
        <x:v>75</x:v>
      </x:c>
      <x:c r="E23" s="3" t="str">
        <x:v>operating_expense</x:v>
      </x:c>
      <x:c r="F23" s="3" t="str">
        <x:v>V.ACCOUNTS</x:v>
      </x:c>
      <x:c r="G23" s="3" t="str">
        <x:v>recurring</x:v>
      </x:c>
      <x:c r="H23" s="3" t="str">
        <x:v>committed</x:v>
      </x:c>
      <x:c r="I23" s="3" t="str">
        <x:v>fixed</x:v>
      </x:c>
    </x:row>
    <x:row r="24" ht="25" customHeight="1">
      <x:c r="A24" s="16" t="n">
        <x:v>1</x:v>
      </x:c>
      <x:c r="B24" s="3" t="str">
        <x:v>GL.OPEX.PPL.RECRUIT</x:v>
      </x:c>
      <x:c r="C24" s="3" t="str">
        <x:v>ENG</x:v>
      </x:c>
      <x:c r="D24" s="33" t="n">
        <x:v>9615</x:v>
      </x:c>
      <x:c r="E24" s="3" t="str">
        <x:v>operating_expense</x:v>
      </x:c>
      <x:c r="F24" s="3" t="str">
        <x:v>V.RECRUIT</x:v>
      </x:c>
      <x:c r="G24" s="3" t="str">
        <x:v>one_off</x:v>
      </x:c>
      <x:c r="H24" s="3" t="str">
        <x:v>committed</x:v>
      </x:c>
      <x:c r="I24" s="3" t="str">
        <x:v>variable</x:v>
      </x:c>
    </x:row>
    <x:row r="25" ht="25" customHeight="1">
      <x:c r="A25" s="16" t="n">
        <x:v>1</x:v>
      </x:c>
      <x:c r="B25" s="3" t="str">
        <x:v>GL.OPEX.PPL.SW</x:v>
      </x:c>
      <x:c r="C25" s="3" t="str">
        <x:v>ENG</x:v>
      </x:c>
      <x:c r="D25" s="33" t="n">
        <x:v>900</x:v>
      </x:c>
      <x:c r="E25" s="3" t="str">
        <x:v>operating_expense</x:v>
      </x:c>
      <x:c r="F25" s="3" t="str">
        <x:v>V.SOFTWARE</x:v>
      </x:c>
      <x:c r="G25" s="3" t="str">
        <x:v>recurring</x:v>
      </x:c>
      <x:c r="H25" s="3" t="str">
        <x:v>committed</x:v>
      </x:c>
      <x:c r="I25" s="3" t="str">
        <x:v>fixed</x:v>
      </x:c>
    </x:row>
    <x:row r="26" ht="25" customHeight="1">
      <x:c r="A26" s="16" t="n">
        <x:v>1</x:v>
      </x:c>
      <x:c r="B26" s="3" t="str">
        <x:v>GL.OPEX.PPL.SW</x:v>
      </x:c>
      <x:c r="C26" s="3" t="str">
        <x:v>MGMT</x:v>
      </x:c>
      <x:c r="D26" s="33" t="n">
        <x:v>450</x:v>
      </x:c>
      <x:c r="E26" s="3" t="str">
        <x:v>operating_expense</x:v>
      </x:c>
      <x:c r="F26" s="3" t="str">
        <x:v>V.SOFTWARE</x:v>
      </x:c>
      <x:c r="G26" s="3" t="str">
        <x:v>recurring</x:v>
      </x:c>
      <x:c r="H26" s="3" t="str">
        <x:v>committed</x:v>
      </x:c>
      <x:c r="I26" s="3" t="str">
        <x:v>fixed</x:v>
      </x:c>
    </x:row>
    <x:row r="27" ht="25" customHeight="1">
      <x:c r="A27" s="16" t="n">
        <x:v>1</x:v>
      </x:c>
      <x:c r="B27" s="3" t="str">
        <x:v>GL.OPEX.REG.LEGAL_APP</x:v>
      </x:c>
      <x:c r="C27" s="3" t="str">
        <x:v>COMP</x:v>
      </x:c>
      <x:c r="D27" s="33" t="n">
        <x:v>10000</x:v>
      </x:c>
      <x:c r="E27" s="3" t="str">
        <x:v>operating_expense</x:v>
      </x:c>
      <x:c r="F27" s="3" t="str">
        <x:v>V.LEGAL</x:v>
      </x:c>
      <x:c r="G27" s="3" t="str">
        <x:v>one_off</x:v>
      </x:c>
      <x:c r="H27" s="3" t="str">
        <x:v>committed</x:v>
      </x:c>
      <x:c r="I27" s="3" t="str">
        <x:v>fixed</x:v>
      </x:c>
    </x:row>
    <x:row r="28" ht="25" customHeight="1">
      <x:c r="A28" s="16" t="n">
        <x:v>1</x:v>
      </x:c>
      <x:c r="B28" s="3" t="str">
        <x:v>GL.PEOPLE.AV</x:v>
      </x:c>
      <x:c r="C28" s="3" t="str">
        <x:v>ENG</x:v>
      </x:c>
      <x:c r="D28" s="33" t="n">
        <x:v>100.9125</x:v>
      </x:c>
      <x:c r="E28" s="3" t="str">
        <x:v>people</x:v>
      </x:c>
      <x:c r="F28" s="3" t="str">
        <x:v>PAYROLL</x:v>
      </x:c>
      <x:c r="G28" s="3" t="str">
        <x:v>recurring</x:v>
      </x:c>
      <x:c r="H28" s="3" t="str">
        <x:v>committed</x:v>
      </x:c>
      <x:c r="I28" s="3" t="str">
        <x:v>fixed</x:v>
      </x:c>
    </x:row>
    <x:row r="29" ht="25" customHeight="1">
      <x:c r="A29" s="16" t="n">
        <x:v>1</x:v>
      </x:c>
      <x:c r="B29" s="3" t="str">
        <x:v>GL.PEOPLE.AV</x:v>
      </x:c>
      <x:c r="C29" s="3" t="str">
        <x:v>MGMT</x:v>
      </x:c>
      <x:c r="D29" s="33" t="n">
        <x:v>0</x:v>
      </x:c>
      <x:c r="E29" s="3" t="str">
        <x:v>people</x:v>
      </x:c>
      <x:c r="F29" s="3" t="str">
        <x:v>PAYROLL</x:v>
      </x:c>
      <x:c r="G29" s="3" t="str">
        <x:v>recurring</x:v>
      </x:c>
      <x:c r="H29" s="3" t="str">
        <x:v>committed</x:v>
      </x:c>
      <x:c r="I29" s="3" t="str">
        <x:v>fixed</x:v>
      </x:c>
    </x:row>
    <x:row r="30" ht="25" customHeight="1">
      <x:c r="A30" s="16" t="n">
        <x:v>1</x:v>
      </x:c>
      <x:c r="B30" s="3" t="str">
        <x:v>GL.PEOPLE.BG</x:v>
      </x:c>
      <x:c r="C30" s="3" t="str">
        <x:v>ENG</x:v>
      </x:c>
      <x:c r="D30" s="33" t="n">
        <x:v>23.2875</x:v>
      </x:c>
      <x:c r="E30" s="3" t="str">
        <x:v>people</x:v>
      </x:c>
      <x:c r="F30" s="3" t="str">
        <x:v>PAYROLL</x:v>
      </x:c>
      <x:c r="G30" s="3" t="str">
        <x:v>recurring</x:v>
      </x:c>
      <x:c r="H30" s="3" t="str">
        <x:v>committed</x:v>
      </x:c>
      <x:c r="I30" s="3" t="str">
        <x:v>fixed</x:v>
      </x:c>
    </x:row>
    <x:row r="31" ht="25" customHeight="1">
      <x:c r="A31" s="16" t="n">
        <x:v>1</x:v>
      </x:c>
      <x:c r="B31" s="3" t="str">
        <x:v>GL.PEOPLE.BG</x:v>
      </x:c>
      <x:c r="C31" s="3" t="str">
        <x:v>MGMT</x:v>
      </x:c>
      <x:c r="D31" s="33" t="n">
        <x:v>0</x:v>
      </x:c>
      <x:c r="E31" s="3" t="str">
        <x:v>people</x:v>
      </x:c>
      <x:c r="F31" s="3" t="str">
        <x:v>PAYROLL</x:v>
      </x:c>
      <x:c r="G31" s="3" t="str">
        <x:v>recurring</x:v>
      </x:c>
      <x:c r="H31" s="3" t="str">
        <x:v>committed</x:v>
      </x:c>
      <x:c r="I31" s="3" t="str">
        <x:v>fixed</x:v>
      </x:c>
    </x:row>
    <x:row r="32" ht="25" customHeight="1">
      <x:c r="A32" s="16" t="n">
        <x:v>1</x:v>
      </x:c>
      <x:c r="B32" s="3" t="str">
        <x:v>GL.PEOPLE.INSOLV</x:v>
      </x:c>
      <x:c r="C32" s="3" t="str">
        <x:v>ENG</x:v>
      </x:c>
      <x:c r="D32" s="33" t="n">
        <x:v>11.64375</x:v>
      </x:c>
      <x:c r="E32" s="3" t="str">
        <x:v>people</x:v>
      </x:c>
      <x:c r="F32" s="3" t="str">
        <x:v>PAYROLL</x:v>
      </x:c>
      <x:c r="G32" s="3" t="str">
        <x:v>recurring</x:v>
      </x:c>
      <x:c r="H32" s="3" t="str">
        <x:v>committed</x:v>
      </x:c>
      <x:c r="I32" s="3" t="str">
        <x:v>fixed</x:v>
      </x:c>
    </x:row>
    <x:row r="33" ht="25" customHeight="1">
      <x:c r="A33" s="16" t="n">
        <x:v>1</x:v>
      </x:c>
      <x:c r="B33" s="3" t="str">
        <x:v>GL.PEOPLE.INSOLV</x:v>
      </x:c>
      <x:c r="C33" s="3" t="str">
        <x:v>MGMT</x:v>
      </x:c>
      <x:c r="D33" s="33" t="n">
        <x:v>0</x:v>
      </x:c>
      <x:c r="E33" s="3" t="str">
        <x:v>people</x:v>
      </x:c>
      <x:c r="F33" s="3" t="str">
        <x:v>PAYROLL</x:v>
      </x:c>
      <x:c r="G33" s="3" t="str">
        <x:v>recurring</x:v>
      </x:c>
      <x:c r="H33" s="3" t="str">
        <x:v>committed</x:v>
      </x:c>
      <x:c r="I33" s="3" t="str">
        <x:v>fixed</x:v>
      </x:c>
    </x:row>
    <x:row r="34" ht="25" customHeight="1">
      <x:c r="A34" s="16" t="n">
        <x:v>1</x:v>
      </x:c>
      <x:c r="B34" s="3" t="str">
        <x:v>GL.PEOPLE.KV</x:v>
      </x:c>
      <x:c r="C34" s="3" t="str">
        <x:v>ENG</x:v>
      </x:c>
      <x:c r="D34" s="33" t="n">
        <x:v>564.1875</x:v>
      </x:c>
      <x:c r="E34" s="3" t="str">
        <x:v>people</x:v>
      </x:c>
      <x:c r="F34" s="3" t="str">
        <x:v>PAYROLL</x:v>
      </x:c>
      <x:c r="G34" s="3" t="str">
        <x:v>recurring</x:v>
      </x:c>
      <x:c r="H34" s="3" t="str">
        <x:v>committed</x:v>
      </x:c>
      <x:c r="I34" s="3" t="str">
        <x:v>fixed</x:v>
      </x:c>
    </x:row>
    <x:row r="35" ht="25" customHeight="1">
      <x:c r="A35" s="16" t="n">
        <x:v>1</x:v>
      </x:c>
      <x:c r="B35" s="3" t="str">
        <x:v>GL.PEOPLE.KV</x:v>
      </x:c>
      <x:c r="C35" s="3" t="str">
        <x:v>MGMT</x:v>
      </x:c>
      <x:c r="D35" s="33" t="n">
        <x:v>0</x:v>
      </x:c>
      <x:c r="E35" s="3" t="str">
        <x:v>people</x:v>
      </x:c>
      <x:c r="F35" s="3" t="str">
        <x:v>PAYROLL</x:v>
      </x:c>
      <x:c r="G35" s="3" t="str">
        <x:v>recurring</x:v>
      </x:c>
      <x:c r="H35" s="3" t="str">
        <x:v>committed</x:v>
      </x:c>
      <x:c r="I35" s="3" t="str">
        <x:v>fixed</x:v>
      </x:c>
    </x:row>
    <x:row r="36" ht="25" customHeight="1">
      <x:c r="A36" s="16" t="n">
        <x:v>1</x:v>
      </x:c>
      <x:c r="B36" s="3" t="str">
        <x:v>GL.PEOPLE.PV</x:v>
      </x:c>
      <x:c r="C36" s="3" t="str">
        <x:v>ENG</x:v>
      </x:c>
      <x:c r="D36" s="33" t="n">
        <x:v>114.75</x:v>
      </x:c>
      <x:c r="E36" s="3" t="str">
        <x:v>people</x:v>
      </x:c>
      <x:c r="F36" s="3" t="str">
        <x:v>PAYROLL</x:v>
      </x:c>
      <x:c r="G36" s="3" t="str">
        <x:v>recurring</x:v>
      </x:c>
      <x:c r="H36" s="3" t="str">
        <x:v>committed</x:v>
      </x:c>
      <x:c r="I36" s="3" t="str">
        <x:v>fixed</x:v>
      </x:c>
    </x:row>
    <x:row r="37" ht="25" customHeight="1">
      <x:c r="A37" s="16" t="n">
        <x:v>1</x:v>
      </x:c>
      <x:c r="B37" s="3" t="str">
        <x:v>GL.PEOPLE.PV</x:v>
      </x:c>
      <x:c r="C37" s="3" t="str">
        <x:v>MGMT</x:v>
      </x:c>
      <x:c r="D37" s="33" t="n">
        <x:v>0</x:v>
      </x:c>
      <x:c r="E37" s="3" t="str">
        <x:v>people</x:v>
      </x:c>
      <x:c r="F37" s="3" t="str">
        <x:v>PAYROLL</x:v>
      </x:c>
      <x:c r="G37" s="3" t="str">
        <x:v>recurring</x:v>
      </x:c>
      <x:c r="H37" s="3" t="str">
        <x:v>committed</x:v>
      </x:c>
      <x:c r="I37" s="3" t="str">
        <x:v>fixed</x:v>
      </x:c>
    </x:row>
    <x:row r="38" ht="25" customHeight="1">
      <x:c r="A38" s="16" t="n">
        <x:v>1</x:v>
      </x:c>
      <x:c r="B38" s="3" t="str">
        <x:v>GL.PEOPLE.RV</x:v>
      </x:c>
      <x:c r="C38" s="3" t="str">
        <x:v>ENG</x:v>
      </x:c>
      <x:c r="D38" s="33" t="n">
        <x:v>721.9125</x:v>
      </x:c>
      <x:c r="E38" s="3" t="str">
        <x:v>people</x:v>
      </x:c>
      <x:c r="F38" s="3" t="str">
        <x:v>PAYROLL</x:v>
      </x:c>
      <x:c r="G38" s="3" t="str">
        <x:v>recurring</x:v>
      </x:c>
      <x:c r="H38" s="3" t="str">
        <x:v>committed</x:v>
      </x:c>
      <x:c r="I38" s="3" t="str">
        <x:v>fixed</x:v>
      </x:c>
    </x:row>
    <x:row r="39" ht="25" customHeight="1">
      <x:c r="A39" s="16" t="n">
        <x:v>1</x:v>
      </x:c>
      <x:c r="B39" s="3" t="str">
        <x:v>GL.PEOPLE.RV</x:v>
      </x:c>
      <x:c r="C39" s="3" t="str">
        <x:v>MGMT</x:v>
      </x:c>
      <x:c r="D39" s="33" t="n">
        <x:v>0</x:v>
      </x:c>
      <x:c r="E39" s="3" t="str">
        <x:v>people</x:v>
      </x:c>
      <x:c r="F39" s="3" t="str">
        <x:v>PAYROLL</x:v>
      </x:c>
      <x:c r="G39" s="3" t="str">
        <x:v>recurring</x:v>
      </x:c>
      <x:c r="H39" s="3" t="str">
        <x:v>committed</x:v>
      </x:c>
      <x:c r="I39" s="3" t="str">
        <x:v>fixed</x:v>
      </x:c>
    </x:row>
    <x:row r="40" ht="25" customHeight="1">
      <x:c r="A40" s="16" t="n">
        <x:v>1</x:v>
      </x:c>
      <x:c r="B40" s="3" t="str">
        <x:v>GL.PEOPLE.SALARY</x:v>
      </x:c>
      <x:c r="C40" s="3" t="str">
        <x:v>ENG</x:v>
      </x:c>
      <x:c r="D40" s="33" t="n">
        <x:v>13196.25</x:v>
      </x:c>
      <x:c r="E40" s="3" t="str">
        <x:v>people</x:v>
      </x:c>
      <x:c r="F40" s="3" t="str">
        <x:v>PAYROLL</x:v>
      </x:c>
      <x:c r="G40" s="3" t="str">
        <x:v>recurring</x:v>
      </x:c>
      <x:c r="H40" s="3" t="str">
        <x:v>committed</x:v>
      </x:c>
      <x:c r="I40" s="3" t="str">
        <x:v>fixed</x:v>
      </x:c>
    </x:row>
    <x:row r="41" ht="25" customHeight="1">
      <x:c r="A41" s="16" t="n">
        <x:v>1</x:v>
      </x:c>
      <x:c r="B41" s="3" t="str">
        <x:v>GL.PEOPLE.SALARY</x:v>
      </x:c>
      <x:c r="C41" s="3" t="str">
        <x:v>MGMT</x:v>
      </x:c>
      <x:c r="D41" s="33" t="n">
        <x:v>5433.75</x:v>
      </x:c>
      <x:c r="E41" s="3" t="str">
        <x:v>people</x:v>
      </x:c>
      <x:c r="F41" s="3" t="str">
        <x:v>PAYROLL</x:v>
      </x:c>
      <x:c r="G41" s="3" t="str">
        <x:v>recurring</x:v>
      </x:c>
      <x:c r="H41" s="3" t="str">
        <x:v>committed</x:v>
      </x:c>
      <x:c r="I41" s="3" t="str">
        <x:v>fixed</x:v>
      </x:c>
    </x:row>
    <x:row r="42" ht="25" customHeight="1">
      <x:c r="A42" s="16" t="n">
        <x:v>1</x:v>
      </x:c>
      <x:c r="B42" s="3" t="str">
        <x:v>GL.PEOPLE.U1</x:v>
      </x:c>
      <x:c r="C42" s="3" t="str">
        <x:v>ENG</x:v>
      </x:c>
      <x:c r="D42" s="33" t="n">
        <x:v>163.0125</x:v>
      </x:c>
      <x:c r="E42" s="3" t="str">
        <x:v>people</x:v>
      </x:c>
      <x:c r="F42" s="3" t="str">
        <x:v>PAYROLL</x:v>
      </x:c>
      <x:c r="G42" s="3" t="str">
        <x:v>recurring</x:v>
      </x:c>
      <x:c r="H42" s="3" t="str">
        <x:v>committed</x:v>
      </x:c>
      <x:c r="I42" s="3" t="str">
        <x:v>fixed</x:v>
      </x:c>
    </x:row>
    <x:row r="43" ht="25" customHeight="1">
      <x:c r="A43" s="16" t="n">
        <x:v>1</x:v>
      </x:c>
      <x:c r="B43" s="3" t="str">
        <x:v>GL.PEOPLE.U1</x:v>
      </x:c>
      <x:c r="C43" s="3" t="str">
        <x:v>MGMT</x:v>
      </x:c>
      <x:c r="D43" s="33" t="n">
        <x:v>0</x:v>
      </x:c>
      <x:c r="E43" s="3" t="str">
        <x:v>people</x:v>
      </x:c>
      <x:c r="F43" s="3" t="str">
        <x:v>PAYROLL</x:v>
      </x:c>
      <x:c r="G43" s="3" t="str">
        <x:v>recurring</x:v>
      </x:c>
      <x:c r="H43" s="3" t="str">
        <x:v>committed</x:v>
      </x:c>
      <x:c r="I43" s="3" t="str">
        <x:v>fixed</x:v>
      </x:c>
    </x:row>
    <x:row r="44" ht="25" customHeight="1">
      <x:c r="A44" s="16" t="n">
        <x:v>1</x:v>
      </x:c>
      <x:c r="B44" s="3" t="str">
        <x:v>GL.PEOPLE.U2</x:v>
      </x:c>
      <x:c r="C44" s="3" t="str">
        <x:v>ENG</x:v>
      </x:c>
      <x:c r="D44" s="33" t="n">
        <x:v>34.155</x:v>
      </x:c>
      <x:c r="E44" s="3" t="str">
        <x:v>people</x:v>
      </x:c>
      <x:c r="F44" s="3" t="str">
        <x:v>PAYROLL</x:v>
      </x:c>
      <x:c r="G44" s="3" t="str">
        <x:v>recurring</x:v>
      </x:c>
      <x:c r="H44" s="3" t="str">
        <x:v>committed</x:v>
      </x:c>
      <x:c r="I44" s="3" t="str">
        <x:v>fixed</x:v>
      </x:c>
    </x:row>
    <x:row r="45" ht="25" customHeight="1">
      <x:c r="A45" s="16" t="n">
        <x:v>1</x:v>
      </x:c>
      <x:c r="B45" s="3" t="str">
        <x:v>GL.PEOPLE.U2</x:v>
      </x:c>
      <x:c r="C45" s="3" t="str">
        <x:v>MGMT</x:v>
      </x:c>
      <x:c r="D45" s="33" t="n">
        <x:v>0</x:v>
      </x:c>
      <x:c r="E45" s="3" t="str">
        <x:v>people</x:v>
      </x:c>
      <x:c r="F45" s="3" t="str">
        <x:v>PAYROLL</x:v>
      </x:c>
      <x:c r="G45" s="3" t="str">
        <x:v>recurring</x:v>
      </x:c>
      <x:c r="H45" s="3" t="str">
        <x:v>committed</x:v>
      </x:c>
      <x:c r="I45" s="3" t="str">
        <x:v>fixed</x:v>
      </x:c>
    </x:row>
    <x:row r="46" ht="25" customHeight="1">
      <x:c r="A46" s="16" t="n">
        <x:v>2</x:v>
      </x:c>
      <x:c r="B46" s="3" t="str">
        <x:v>GL.DEPR.IT</x:v>
      </x:c>
      <x:c r="C46" s="3" t="str">
        <x:v>ENG</x:v>
      </x:c>
      <x:c r="D46" s="33" t="n">
        <x:v>208.33333333333334</x:v>
      </x:c>
      <x:c r="E46" s="3" t="str">
        <x:v>depreciation</x:v>
      </x:c>
      <x:c r="F46" s="3" t="str">
        <x:v>V.EQUIPMENT</x:v>
      </x:c>
      <x:c r="G46" s="3" t="str">
        <x:v>recurring</x:v>
      </x:c>
      <x:c r="H46" s="3" t="str">
        <x:v>committed</x:v>
      </x:c>
      <x:c r="I46" s="3" t="str">
        <x:v>fixed</x:v>
      </x:c>
    </x:row>
    <x:row r="47" ht="25" customHeight="1">
      <x:c r="A47" s="16" t="n">
        <x:v>2</x:v>
      </x:c>
      <x:c r="B47" s="3" t="str">
        <x:v>GL.DEPR.IT</x:v>
      </x:c>
      <x:c r="C47" s="3" t="str">
        <x:v>MGMT</x:v>
      </x:c>
      <x:c r="D47" s="33" t="n">
        <x:v>69.44444444444444</x:v>
      </x:c>
      <x:c r="E47" s="3" t="str">
        <x:v>depreciation</x:v>
      </x:c>
      <x:c r="F47" s="3" t="str">
        <x:v>V.EQUIPMENT</x:v>
      </x:c>
      <x:c r="G47" s="3" t="str">
        <x:v>recurring</x:v>
      </x:c>
      <x:c r="H47" s="3" t="str">
        <x:v>committed</x:v>
      </x:c>
      <x:c r="I47" s="3" t="str">
        <x:v>fixed</x:v>
      </x:c>
    </x:row>
    <x:row r="48" ht="25" customHeight="1">
      <x:c r="A48" s="16" t="n">
        <x:v>2</x:v>
      </x:c>
      <x:c r="B48" s="3" t="str">
        <x:v>GL.FIN.NOTE_INTEREST</x:v>
      </x:c>
      <x:c r="C48" s="3" t="str">
        <x:v>CORP</x:v>
      </x:c>
      <x:c r="D48" s="33" t="n">
        <x:v>4166.666666666667</x:v>
      </x:c>
      <x:c r="E48" s="3" t="str">
        <x:v>note_interest</x:v>
      </x:c>
      <x:c r="F48" s="3" t="str">
        <x:v>NOTEHOLDER</x:v>
      </x:c>
      <x:c r="G48" s="3" t="str">
        <x:v>recurring</x:v>
      </x:c>
      <x:c r="H48" s="3" t="str">
        <x:v>committed</x:v>
      </x:c>
      <x:c r="I48" s="3" t="str">
        <x:v>fixed</x:v>
      </x:c>
    </x:row>
    <x:row r="49" ht="25" customHeight="1">
      <x:c r="A49" s="16" t="n">
        <x:v>2</x:v>
      </x:c>
      <x:c r="B49" s="3" t="str">
        <x:v>GL.OPEX.OPX.BOOKKEEP</x:v>
      </x:c>
      <x:c r="C49" s="3" t="str">
        <x:v>FIN</x:v>
      </x:c>
      <x:c r="D49" s="33" t="n">
        <x:v>500</x:v>
      </x:c>
      <x:c r="E49" s="3" t="str">
        <x:v>operating_expense</x:v>
      </x:c>
      <x:c r="F49" s="3" t="str">
        <x:v>V.ACCOUNTS</x:v>
      </x:c>
      <x:c r="G49" s="3" t="str">
        <x:v>recurring</x:v>
      </x:c>
      <x:c r="H49" s="3" t="str">
        <x:v>committed</x:v>
      </x:c>
      <x:c r="I49" s="3" t="str">
        <x:v>fixed</x:v>
      </x:c>
    </x:row>
    <x:row r="50" ht="25" customHeight="1">
      <x:c r="A50" s="16" t="n">
        <x:v>2</x:v>
      </x:c>
      <x:c r="B50" s="3" t="str">
        <x:v>GL.OPEX.OPX.CONTINGENCY</x:v>
      </x:c>
      <x:c r="C50" s="3" t="str">
        <x:v>CORP</x:v>
      </x:c>
      <x:c r="D50" s="33" t="n">
        <x:v>923.5083333333333</x:v>
      </x:c>
      <x:c r="E50" s="3" t="str">
        <x:v>operating_expense</x:v>
      </x:c>
      <x:c r="F50" s="3" t="str">
        <x:v>UNKNOWN_FORECAST</x:v>
      </x:c>
      <x:c r="G50" s="3" t="str">
        <x:v>recurring</x:v>
      </x:c>
      <x:c r="H50" s="3" t="str">
        <x:v>discretionary</x:v>
      </x:c>
      <x:c r="I50" s="3" t="str">
        <x:v>variable</x:v>
      </x:c>
    </x:row>
    <x:row r="51" ht="25" customHeight="1">
      <x:c r="A51" s="16" t="n">
        <x:v>2</x:v>
      </x:c>
      <x:c r="B51" s="3" t="str">
        <x:v>GL.OPEX.OPX.DESK</x:v>
      </x:c>
      <x:c r="C51" s="3" t="str">
        <x:v>CORP</x:v>
      </x:c>
      <x:c r="D51" s="33" t="n">
        <x:v>1196</x:v>
      </x:c>
      <x:c r="E51" s="3" t="str">
        <x:v>operating_expense</x:v>
      </x:c>
      <x:c r="F51" s="3" t="str">
        <x:v>V.WORKSPACE</x:v>
      </x:c>
      <x:c r="G51" s="3" t="str">
        <x:v>recurring</x:v>
      </x:c>
      <x:c r="H51" s="3" t="str">
        <x:v>committed</x:v>
      </x:c>
      <x:c r="I51" s="3" t="str">
        <x:v>fixed</x:v>
      </x:c>
    </x:row>
    <x:row r="52" ht="25" customHeight="1">
      <x:c r="A52" s="16" t="n">
        <x:v>2</x:v>
      </x:c>
      <x:c r="B52" s="3" t="str">
        <x:v>GL.OPEX.OPX.IHK</x:v>
      </x:c>
      <x:c r="C52" s="3" t="str">
        <x:v>CORP</x:v>
      </x:c>
      <x:c r="D52" s="33" t="n">
        <x:v>9.166666666666666</x:v>
      </x:c>
      <x:c r="E52" s="3" t="str">
        <x:v>operating_expense</x:v>
      </x:c>
      <x:c r="F52" s="3" t="str">
        <x:v>V.CHAMBER</x:v>
      </x:c>
      <x:c r="G52" s="3" t="str">
        <x:v>recurring</x:v>
      </x:c>
      <x:c r="H52" s="3" t="str">
        <x:v>committed</x:v>
      </x:c>
      <x:c r="I52" s="3" t="str">
        <x:v>fixed</x:v>
      </x:c>
    </x:row>
    <x:row r="53" ht="25" customHeight="1">
      <x:c r="A53" s="16" t="n">
        <x:v>2</x:v>
      </x:c>
      <x:c r="B53" s="3" t="str">
        <x:v>GL.OPEX.OPX.INS_PRE</x:v>
      </x:c>
      <x:c r="C53" s="3" t="str">
        <x:v>CORP</x:v>
      </x:c>
      <x:c r="D53" s="33" t="n">
        <x:v>1250</x:v>
      </x:c>
      <x:c r="E53" s="3" t="str">
        <x:v>operating_expense</x:v>
      </x:c>
      <x:c r="F53" s="3" t="str">
        <x:v>V.INSURANCE</x:v>
      </x:c>
      <x:c r="G53" s="3" t="str">
        <x:v>recurring</x:v>
      </x:c>
      <x:c r="H53" s="3" t="str">
        <x:v>committed</x:v>
      </x:c>
      <x:c r="I53" s="3" t="str">
        <x:v>fixed</x:v>
      </x:c>
    </x:row>
    <x:row r="54" ht="25" customHeight="1">
      <x:c r="A54" s="16" t="n">
        <x:v>2</x:v>
      </x:c>
      <x:c r="B54" s="3" t="str">
        <x:v>GL.OPEX.OPX.MISC</x:v>
      </x:c>
      <x:c r="C54" s="3" t="str">
        <x:v>CORP</x:v>
      </x:c>
      <x:c r="D54" s="33" t="n">
        <x:v>4000</x:v>
      </x:c>
      <x:c r="E54" s="3" t="str">
        <x:v>operating_expense</x:v>
      </x:c>
      <x:c r="F54" s="3" t="str">
        <x:v>V.OFFICE</x:v>
      </x:c>
      <x:c r="G54" s="3" t="str">
        <x:v>recurring</x:v>
      </x:c>
      <x:c r="H54" s="3" t="str">
        <x:v>discretionary</x:v>
      </x:c>
      <x:c r="I54" s="3" t="str">
        <x:v>fixed</x:v>
      </x:c>
    </x:row>
    <x:row r="55" ht="25" customHeight="1">
      <x:c r="A55" s="16" t="n">
        <x:v>2</x:v>
      </x:c>
      <x:c r="B55" s="3" t="str">
        <x:v>GL.OPEX.OPX.MISC</x:v>
      </x:c>
      <x:c r="C55" s="3" t="str">
        <x:v>FIN</x:v>
      </x:c>
      <x:c r="D55" s="33" t="n">
        <x:v>0</x:v>
      </x:c>
      <x:c r="E55" s="3" t="str">
        <x:v>operating_expense</x:v>
      </x:c>
      <x:c r="F55" s="3" t="str">
        <x:v>V.BANK</x:v>
      </x:c>
      <x:c r="G55" s="3" t="str">
        <x:v>recurring</x:v>
      </x:c>
      <x:c r="H55" s="3" t="str">
        <x:v>discretionary</x:v>
      </x:c>
      <x:c r="I55" s="3" t="str">
        <x:v>fixed</x:v>
      </x:c>
    </x:row>
    <x:row r="56" ht="25" customHeight="1">
      <x:c r="A56" s="16" t="n">
        <x:v>2</x:v>
      </x:c>
      <x:c r="B56" s="3" t="str">
        <x:v>GL.OPEX.OPX.PAYROLL</x:v>
      </x:c>
      <x:c r="C56" s="3" t="str">
        <x:v>FIN</x:v>
      </x:c>
      <x:c r="D56" s="33" t="n">
        <x:v>100</x:v>
      </x:c>
      <x:c r="E56" s="3" t="str">
        <x:v>operating_expense</x:v>
      </x:c>
      <x:c r="F56" s="3" t="str">
        <x:v>V.ACCOUNTS</x:v>
      </x:c>
      <x:c r="G56" s="3" t="str">
        <x:v>recurring</x:v>
      </x:c>
      <x:c r="H56" s="3" t="str">
        <x:v>committed</x:v>
      </x:c>
      <x:c r="I56" s="3" t="str">
        <x:v>fixed</x:v>
      </x:c>
    </x:row>
    <x:row r="57" ht="25" customHeight="1">
      <x:c r="A57" s="16" t="n">
        <x:v>2</x:v>
      </x:c>
      <x:c r="B57" s="3" t="str">
        <x:v>GL.OPEX.PPL.RECRUIT</x:v>
      </x:c>
      <x:c r="C57" s="3" t="str">
        <x:v>ENG</x:v>
      </x:c>
      <x:c r="D57" s="33" t="n">
        <x:v>9615</x:v>
      </x:c>
      <x:c r="E57" s="3" t="str">
        <x:v>operating_expense</x:v>
      </x:c>
      <x:c r="F57" s="3" t="str">
        <x:v>V.RECRUIT</x:v>
      </x:c>
      <x:c r="G57" s="3" t="str">
        <x:v>one_off</x:v>
      </x:c>
      <x:c r="H57" s="3" t="str">
        <x:v>committed</x:v>
      </x:c>
      <x:c r="I57" s="3" t="str">
        <x:v>variable</x:v>
      </x:c>
    </x:row>
    <x:row r="58" ht="25" customHeight="1">
      <x:c r="A58" s="16" t="n">
        <x:v>2</x:v>
      </x:c>
      <x:c r="B58" s="3" t="str">
        <x:v>GL.OPEX.PPL.SW</x:v>
      </x:c>
      <x:c r="C58" s="3" t="str">
        <x:v>ENG</x:v>
      </x:c>
      <x:c r="D58" s="33" t="n">
        <x:v>1350</x:v>
      </x:c>
      <x:c r="E58" s="3" t="str">
        <x:v>operating_expense</x:v>
      </x:c>
      <x:c r="F58" s="3" t="str">
        <x:v>V.SOFTWARE</x:v>
      </x:c>
      <x:c r="G58" s="3" t="str">
        <x:v>recurring</x:v>
      </x:c>
      <x:c r="H58" s="3" t="str">
        <x:v>committed</x:v>
      </x:c>
      <x:c r="I58" s="3" t="str">
        <x:v>fixed</x:v>
      </x:c>
    </x:row>
    <x:row r="59" ht="25" customHeight="1">
      <x:c r="A59" s="16" t="n">
        <x:v>2</x:v>
      </x:c>
      <x:c r="B59" s="3" t="str">
        <x:v>GL.OPEX.PPL.SW</x:v>
      </x:c>
      <x:c r="C59" s="3" t="str">
        <x:v>MGMT</x:v>
      </x:c>
      <x:c r="D59" s="33" t="n">
        <x:v>450</x:v>
      </x:c>
      <x:c r="E59" s="3" t="str">
        <x:v>operating_expense</x:v>
      </x:c>
      <x:c r="F59" s="3" t="str">
        <x:v>V.SOFTWARE</x:v>
      </x:c>
      <x:c r="G59" s="3" t="str">
        <x:v>recurring</x:v>
      </x:c>
      <x:c r="H59" s="3" t="str">
        <x:v>committed</x:v>
      </x:c>
      <x:c r="I59" s="3" t="str">
        <x:v>fixed</x:v>
      </x:c>
    </x:row>
    <x:row r="60" ht="25" customHeight="1">
      <x:c r="A60" s="16" t="n">
        <x:v>2</x:v>
      </x:c>
      <x:c r="B60" s="3" t="str">
        <x:v>GL.OPEX.REG.LEGAL_APP</x:v>
      </x:c>
      <x:c r="C60" s="3" t="str">
        <x:v>COMP</x:v>
      </x:c>
      <x:c r="D60" s="33" t="n">
        <x:v>10000</x:v>
      </x:c>
      <x:c r="E60" s="3" t="str">
        <x:v>operating_expense</x:v>
      </x:c>
      <x:c r="F60" s="3" t="str">
        <x:v>V.LEGAL</x:v>
      </x:c>
      <x:c r="G60" s="3" t="str">
        <x:v>one_off</x:v>
      </x:c>
      <x:c r="H60" s="3" t="str">
        <x:v>committed</x:v>
      </x:c>
      <x:c r="I60" s="3" t="str">
        <x:v>fixed</x:v>
      </x:c>
    </x:row>
    <x:row r="61" ht="25" customHeight="1">
      <x:c r="A61" s="16" t="n">
        <x:v>2</x:v>
      </x:c>
      <x:c r="B61" s="3" t="str">
        <x:v>GL.PEOPLE.AV</x:v>
      </x:c>
      <x:c r="C61" s="3" t="str">
        <x:v>ENG</x:v>
      </x:c>
      <x:c r="D61" s="33" t="n">
        <x:v>201.825</x:v>
      </x:c>
      <x:c r="E61" s="3" t="str">
        <x:v>people</x:v>
      </x:c>
      <x:c r="F61" s="3" t="str">
        <x:v>PAYROLL</x:v>
      </x:c>
      <x:c r="G61" s="3" t="str">
        <x:v>recurring</x:v>
      </x:c>
      <x:c r="H61" s="3" t="str">
        <x:v>committed</x:v>
      </x:c>
      <x:c r="I61" s="3" t="str">
        <x:v>fixed</x:v>
      </x:c>
    </x:row>
    <x:row r="62" ht="25" customHeight="1">
      <x:c r="A62" s="16" t="n">
        <x:v>2</x:v>
      </x:c>
      <x:c r="B62" s="3" t="str">
        <x:v>GL.PEOPLE.AV</x:v>
      </x:c>
      <x:c r="C62" s="3" t="str">
        <x:v>MGMT</x:v>
      </x:c>
      <x:c r="D62" s="33" t="n">
        <x:v>0</x:v>
      </x:c>
      <x:c r="E62" s="3" t="str">
        <x:v>people</x:v>
      </x:c>
      <x:c r="F62" s="3" t="str">
        <x:v>PAYROLL</x:v>
      </x:c>
      <x:c r="G62" s="3" t="str">
        <x:v>recurring</x:v>
      </x:c>
      <x:c r="H62" s="3" t="str">
        <x:v>committed</x:v>
      </x:c>
      <x:c r="I62" s="3" t="str">
        <x:v>fixed</x:v>
      </x:c>
    </x:row>
    <x:row r="63" ht="25" customHeight="1">
      <x:c r="A63" s="16" t="n">
        <x:v>2</x:v>
      </x:c>
      <x:c r="B63" s="3" t="str">
        <x:v>GL.PEOPLE.BG</x:v>
      </x:c>
      <x:c r="C63" s="3" t="str">
        <x:v>ENG</x:v>
      </x:c>
      <x:c r="D63" s="33" t="n">
        <x:v>46.575</x:v>
      </x:c>
      <x:c r="E63" s="3" t="str">
        <x:v>people</x:v>
      </x:c>
      <x:c r="F63" s="3" t="str">
        <x:v>PAYROLL</x:v>
      </x:c>
      <x:c r="G63" s="3" t="str">
        <x:v>recurring</x:v>
      </x:c>
      <x:c r="H63" s="3" t="str">
        <x:v>committed</x:v>
      </x:c>
      <x:c r="I63" s="3" t="str">
        <x:v>fixed</x:v>
      </x:c>
    </x:row>
    <x:row r="64" ht="25" customHeight="1">
      <x:c r="A64" s="16" t="n">
        <x:v>2</x:v>
      </x:c>
      <x:c r="B64" s="3" t="str">
        <x:v>GL.PEOPLE.BG</x:v>
      </x:c>
      <x:c r="C64" s="3" t="str">
        <x:v>MGMT</x:v>
      </x:c>
      <x:c r="D64" s="33" t="n">
        <x:v>0</x:v>
      </x:c>
      <x:c r="E64" s="3" t="str">
        <x:v>people</x:v>
      </x:c>
      <x:c r="F64" s="3" t="str">
        <x:v>PAYROLL</x:v>
      </x:c>
      <x:c r="G64" s="3" t="str">
        <x:v>recurring</x:v>
      </x:c>
      <x:c r="H64" s="3" t="str">
        <x:v>committed</x:v>
      </x:c>
      <x:c r="I64" s="3" t="str">
        <x:v>fixed</x:v>
      </x:c>
    </x:row>
    <x:row r="65" ht="25" customHeight="1">
      <x:c r="A65" s="16" t="n">
        <x:v>2</x:v>
      </x:c>
      <x:c r="B65" s="3" t="str">
        <x:v>GL.PEOPLE.INSOLV</x:v>
      </x:c>
      <x:c r="C65" s="3" t="str">
        <x:v>ENG</x:v>
      </x:c>
      <x:c r="D65" s="33" t="n">
        <x:v>23.2875</x:v>
      </x:c>
      <x:c r="E65" s="3" t="str">
        <x:v>people</x:v>
      </x:c>
      <x:c r="F65" s="3" t="str">
        <x:v>PAYROLL</x:v>
      </x:c>
      <x:c r="G65" s="3" t="str">
        <x:v>recurring</x:v>
      </x:c>
      <x:c r="H65" s="3" t="str">
        <x:v>committed</x:v>
      </x:c>
      <x:c r="I65" s="3" t="str">
        <x:v>fixed</x:v>
      </x:c>
    </x:row>
    <x:row r="66" ht="25" customHeight="1">
      <x:c r="A66" s="16" t="n">
        <x:v>2</x:v>
      </x:c>
      <x:c r="B66" s="3" t="str">
        <x:v>GL.PEOPLE.INSOLV</x:v>
      </x:c>
      <x:c r="C66" s="3" t="str">
        <x:v>MGMT</x:v>
      </x:c>
      <x:c r="D66" s="33" t="n">
        <x:v>0</x:v>
      </x:c>
      <x:c r="E66" s="3" t="str">
        <x:v>people</x:v>
      </x:c>
      <x:c r="F66" s="3" t="str">
        <x:v>PAYROLL</x:v>
      </x:c>
      <x:c r="G66" s="3" t="str">
        <x:v>recurring</x:v>
      </x:c>
      <x:c r="H66" s="3" t="str">
        <x:v>committed</x:v>
      </x:c>
      <x:c r="I66" s="3" t="str">
        <x:v>fixed</x:v>
      </x:c>
    </x:row>
    <x:row r="67" ht="25" customHeight="1">
      <x:c r="A67" s="16" t="n">
        <x:v>2</x:v>
      </x:c>
      <x:c r="B67" s="3" t="str">
        <x:v>GL.PEOPLE.KV</x:v>
      </x:c>
      <x:c r="C67" s="3" t="str">
        <x:v>ENG</x:v>
      </x:c>
      <x:c r="D67" s="33" t="n">
        <x:v>1128.375</x:v>
      </x:c>
      <x:c r="E67" s="3" t="str">
        <x:v>people</x:v>
      </x:c>
      <x:c r="F67" s="3" t="str">
        <x:v>PAYROLL</x:v>
      </x:c>
      <x:c r="G67" s="3" t="str">
        <x:v>recurring</x:v>
      </x:c>
      <x:c r="H67" s="3" t="str">
        <x:v>committed</x:v>
      </x:c>
      <x:c r="I67" s="3" t="str">
        <x:v>fixed</x:v>
      </x:c>
    </x:row>
    <x:row r="68" ht="25" customHeight="1">
      <x:c r="A68" s="16" t="n">
        <x:v>2</x:v>
      </x:c>
      <x:c r="B68" s="3" t="str">
        <x:v>GL.PEOPLE.KV</x:v>
      </x:c>
      <x:c r="C68" s="3" t="str">
        <x:v>MGMT</x:v>
      </x:c>
      <x:c r="D68" s="33" t="n">
        <x:v>0</x:v>
      </x:c>
      <x:c r="E68" s="3" t="str">
        <x:v>people</x:v>
      </x:c>
      <x:c r="F68" s="3" t="str">
        <x:v>PAYROLL</x:v>
      </x:c>
      <x:c r="G68" s="3" t="str">
        <x:v>recurring</x:v>
      </x:c>
      <x:c r="H68" s="3" t="str">
        <x:v>committed</x:v>
      </x:c>
      <x:c r="I68" s="3" t="str">
        <x:v>fixed</x:v>
      </x:c>
    </x:row>
    <x:row r="69" ht="25" customHeight="1">
      <x:c r="A69" s="16" t="n">
        <x:v>2</x:v>
      </x:c>
      <x:c r="B69" s="3" t="str">
        <x:v>GL.PEOPLE.PV</x:v>
      </x:c>
      <x:c r="C69" s="3" t="str">
        <x:v>ENG</x:v>
      </x:c>
      <x:c r="D69" s="33" t="n">
        <x:v>229.5</x:v>
      </x:c>
      <x:c r="E69" s="3" t="str">
        <x:v>people</x:v>
      </x:c>
      <x:c r="F69" s="3" t="str">
        <x:v>PAYROLL</x:v>
      </x:c>
      <x:c r="G69" s="3" t="str">
        <x:v>recurring</x:v>
      </x:c>
      <x:c r="H69" s="3" t="str">
        <x:v>committed</x:v>
      </x:c>
      <x:c r="I69" s="3" t="str">
        <x:v>fixed</x:v>
      </x:c>
    </x:row>
    <x:row r="70" ht="25" customHeight="1">
      <x:c r="A70" s="16" t="n">
        <x:v>2</x:v>
      </x:c>
      <x:c r="B70" s="3" t="str">
        <x:v>GL.PEOPLE.PV</x:v>
      </x:c>
      <x:c r="C70" s="3" t="str">
        <x:v>MGMT</x:v>
      </x:c>
      <x:c r="D70" s="33" t="n">
        <x:v>0</x:v>
      </x:c>
      <x:c r="E70" s="3" t="str">
        <x:v>people</x:v>
      </x:c>
      <x:c r="F70" s="3" t="str">
        <x:v>PAYROLL</x:v>
      </x:c>
      <x:c r="G70" s="3" t="str">
        <x:v>recurring</x:v>
      </x:c>
      <x:c r="H70" s="3" t="str">
        <x:v>committed</x:v>
      </x:c>
      <x:c r="I70" s="3" t="str">
        <x:v>fixed</x:v>
      </x:c>
    </x:row>
    <x:row r="71" ht="25" customHeight="1">
      <x:c r="A71" s="16" t="n">
        <x:v>2</x:v>
      </x:c>
      <x:c r="B71" s="3" t="str">
        <x:v>GL.PEOPLE.RV</x:v>
      </x:c>
      <x:c r="C71" s="3" t="str">
        <x:v>ENG</x:v>
      </x:c>
      <x:c r="D71" s="33" t="n">
        <x:v>1443.825</x:v>
      </x:c>
      <x:c r="E71" s="3" t="str">
        <x:v>people</x:v>
      </x:c>
      <x:c r="F71" s="3" t="str">
        <x:v>PAYROLL</x:v>
      </x:c>
      <x:c r="G71" s="3" t="str">
        <x:v>recurring</x:v>
      </x:c>
      <x:c r="H71" s="3" t="str">
        <x:v>committed</x:v>
      </x:c>
      <x:c r="I71" s="3" t="str">
        <x:v>fixed</x:v>
      </x:c>
    </x:row>
    <x:row r="72" ht="25" customHeight="1">
      <x:c r="A72" s="16" t="n">
        <x:v>2</x:v>
      </x:c>
      <x:c r="B72" s="3" t="str">
        <x:v>GL.PEOPLE.RV</x:v>
      </x:c>
      <x:c r="C72" s="3" t="str">
        <x:v>MGMT</x:v>
      </x:c>
      <x:c r="D72" s="33" t="n">
        <x:v>0</x:v>
      </x:c>
      <x:c r="E72" s="3" t="str">
        <x:v>people</x:v>
      </x:c>
      <x:c r="F72" s="3" t="str">
        <x:v>PAYROLL</x:v>
      </x:c>
      <x:c r="G72" s="3" t="str">
        <x:v>recurring</x:v>
      </x:c>
      <x:c r="H72" s="3" t="str">
        <x:v>committed</x:v>
      </x:c>
      <x:c r="I72" s="3" t="str">
        <x:v>fixed</x:v>
      </x:c>
    </x:row>
    <x:row r="73" ht="25" customHeight="1">
      <x:c r="A73" s="16" t="n">
        <x:v>2</x:v>
      </x:c>
      <x:c r="B73" s="3" t="str">
        <x:v>GL.PEOPLE.SALARY</x:v>
      </x:c>
      <x:c r="C73" s="3" t="str">
        <x:v>ENG</x:v>
      </x:c>
      <x:c r="D73" s="33" t="n">
        <x:v>20958.75</x:v>
      </x:c>
      <x:c r="E73" s="3" t="str">
        <x:v>people</x:v>
      </x:c>
      <x:c r="F73" s="3" t="str">
        <x:v>PAYROLL</x:v>
      </x:c>
      <x:c r="G73" s="3" t="str">
        <x:v>recurring</x:v>
      </x:c>
      <x:c r="H73" s="3" t="str">
        <x:v>committed</x:v>
      </x:c>
      <x:c r="I73" s="3" t="str">
        <x:v>fixed</x:v>
      </x:c>
    </x:row>
    <x:row r="74" ht="25" customHeight="1">
      <x:c r="A74" s="16" t="n">
        <x:v>2</x:v>
      </x:c>
      <x:c r="B74" s="3" t="str">
        <x:v>GL.PEOPLE.SALARY</x:v>
      </x:c>
      <x:c r="C74" s="3" t="str">
        <x:v>MGMT</x:v>
      </x:c>
      <x:c r="D74" s="33" t="n">
        <x:v>5433.75</x:v>
      </x:c>
      <x:c r="E74" s="3" t="str">
        <x:v>people</x:v>
      </x:c>
      <x:c r="F74" s="3" t="str">
        <x:v>PAYROLL</x:v>
      </x:c>
      <x:c r="G74" s="3" t="str">
        <x:v>recurring</x:v>
      </x:c>
      <x:c r="H74" s="3" t="str">
        <x:v>committed</x:v>
      </x:c>
      <x:c r="I74" s="3" t="str">
        <x:v>fixed</x:v>
      </x:c>
    </x:row>
    <x:row r="75" ht="25" customHeight="1">
      <x:c r="A75" s="16" t="n">
        <x:v>2</x:v>
      </x:c>
      <x:c r="B75" s="3" t="str">
        <x:v>GL.PEOPLE.U1</x:v>
      </x:c>
      <x:c r="C75" s="3" t="str">
        <x:v>ENG</x:v>
      </x:c>
      <x:c r="D75" s="33" t="n">
        <x:v>326.025</x:v>
      </x:c>
      <x:c r="E75" s="3" t="str">
        <x:v>people</x:v>
      </x:c>
      <x:c r="F75" s="3" t="str">
        <x:v>PAYROLL</x:v>
      </x:c>
      <x:c r="G75" s="3" t="str">
        <x:v>recurring</x:v>
      </x:c>
      <x:c r="H75" s="3" t="str">
        <x:v>committed</x:v>
      </x:c>
      <x:c r="I75" s="3" t="str">
        <x:v>fixed</x:v>
      </x:c>
    </x:row>
    <x:row r="76" ht="25" customHeight="1">
      <x:c r="A76" s="16" t="n">
        <x:v>2</x:v>
      </x:c>
      <x:c r="B76" s="3" t="str">
        <x:v>GL.PEOPLE.U1</x:v>
      </x:c>
      <x:c r="C76" s="3" t="str">
        <x:v>MGMT</x:v>
      </x:c>
      <x:c r="D76" s="33" t="n">
        <x:v>0</x:v>
      </x:c>
      <x:c r="E76" s="3" t="str">
        <x:v>people</x:v>
      </x:c>
      <x:c r="F76" s="3" t="str">
        <x:v>PAYROLL</x:v>
      </x:c>
      <x:c r="G76" s="3" t="str">
        <x:v>recurring</x:v>
      </x:c>
      <x:c r="H76" s="3" t="str">
        <x:v>committed</x:v>
      </x:c>
      <x:c r="I76" s="3" t="str">
        <x:v>fixed</x:v>
      </x:c>
    </x:row>
    <x:row r="77" ht="25" customHeight="1">
      <x:c r="A77" s="16" t="n">
        <x:v>2</x:v>
      </x:c>
      <x:c r="B77" s="3" t="str">
        <x:v>GL.PEOPLE.U2</x:v>
      </x:c>
      <x:c r="C77" s="3" t="str">
        <x:v>ENG</x:v>
      </x:c>
      <x:c r="D77" s="33" t="n">
        <x:v>68.31</x:v>
      </x:c>
      <x:c r="E77" s="3" t="str">
        <x:v>people</x:v>
      </x:c>
      <x:c r="F77" s="3" t="str">
        <x:v>PAYROLL</x:v>
      </x:c>
      <x:c r="G77" s="3" t="str">
        <x:v>recurring</x:v>
      </x:c>
      <x:c r="H77" s="3" t="str">
        <x:v>committed</x:v>
      </x:c>
      <x:c r="I77" s="3" t="str">
        <x:v>fixed</x:v>
      </x:c>
    </x:row>
    <x:row r="78" ht="25" customHeight="1">
      <x:c r="A78" s="16" t="n">
        <x:v>2</x:v>
      </x:c>
      <x:c r="B78" s="3" t="str">
        <x:v>GL.PEOPLE.U2</x:v>
      </x:c>
      <x:c r="C78" s="3" t="str">
        <x:v>MGMT</x:v>
      </x:c>
      <x:c r="D78" s="33" t="n">
        <x:v>0</x:v>
      </x:c>
      <x:c r="E78" s="3" t="str">
        <x:v>people</x:v>
      </x:c>
      <x:c r="F78" s="3" t="str">
        <x:v>PAYROLL</x:v>
      </x:c>
      <x:c r="G78" s="3" t="str">
        <x:v>recurring</x:v>
      </x:c>
      <x:c r="H78" s="3" t="str">
        <x:v>committed</x:v>
      </x:c>
      <x:c r="I78" s="3" t="str">
        <x:v>fixed</x:v>
      </x:c>
    </x:row>
    <x:row r="79" ht="25" customHeight="1">
      <x:c r="A79" s="16" t="n">
        <x:v>3</x:v>
      </x:c>
      <x:c r="B79" s="3" t="str">
        <x:v>GL.DEPR.IT</x:v>
      </x:c>
      <x:c r="C79" s="3" t="str">
        <x:v>ENG</x:v>
      </x:c>
      <x:c r="D79" s="33" t="n">
        <x:v>277.77777777777777</x:v>
      </x:c>
      <x:c r="E79" s="3" t="str">
        <x:v>depreciation</x:v>
      </x:c>
      <x:c r="F79" s="3" t="str">
        <x:v>V.EQUIPMENT</x:v>
      </x:c>
      <x:c r="G79" s="3" t="str">
        <x:v>recurring</x:v>
      </x:c>
      <x:c r="H79" s="3" t="str">
        <x:v>committed</x:v>
      </x:c>
      <x:c r="I79" s="3" t="str">
        <x:v>fixed</x:v>
      </x:c>
    </x:row>
    <x:row r="80" ht="25" customHeight="1">
      <x:c r="A80" s="16" t="n">
        <x:v>3</x:v>
      </x:c>
      <x:c r="B80" s="3" t="str">
        <x:v>GL.DEPR.IT</x:v>
      </x:c>
      <x:c r="C80" s="3" t="str">
        <x:v>MGMT</x:v>
      </x:c>
      <x:c r="D80" s="33" t="n">
        <x:v>69.44444444444444</x:v>
      </x:c>
      <x:c r="E80" s="3" t="str">
        <x:v>depreciation</x:v>
      </x:c>
      <x:c r="F80" s="3" t="str">
        <x:v>V.EQUIPMENT</x:v>
      </x:c>
      <x:c r="G80" s="3" t="str">
        <x:v>recurring</x:v>
      </x:c>
      <x:c r="H80" s="3" t="str">
        <x:v>committed</x:v>
      </x:c>
      <x:c r="I80" s="3" t="str">
        <x:v>fixed</x:v>
      </x:c>
    </x:row>
    <x:row r="81" ht="25" customHeight="1">
      <x:c r="A81" s="16" t="n">
        <x:v>3</x:v>
      </x:c>
      <x:c r="B81" s="3" t="str">
        <x:v>GL.FIN.NOTE_INTEREST</x:v>
      </x:c>
      <x:c r="C81" s="3" t="str">
        <x:v>CORP</x:v>
      </x:c>
      <x:c r="D81" s="33" t="n">
        <x:v>4166.666666666667</x:v>
      </x:c>
      <x:c r="E81" s="3" t="str">
        <x:v>note_interest</x:v>
      </x:c>
      <x:c r="F81" s="3" t="str">
        <x:v>NOTEHOLDER</x:v>
      </x:c>
      <x:c r="G81" s="3" t="str">
        <x:v>recurring</x:v>
      </x:c>
      <x:c r="H81" s="3" t="str">
        <x:v>committed</x:v>
      </x:c>
      <x:c r="I81" s="3" t="str">
        <x:v>fixed</x:v>
      </x:c>
    </x:row>
    <x:row r="82" ht="25" customHeight="1">
      <x:c r="A82" s="16" t="n">
        <x:v>3</x:v>
      </x:c>
      <x:c r="B82" s="3" t="str">
        <x:v>GL.OPEX.OPX.BOOKKEEP</x:v>
      </x:c>
      <x:c r="C82" s="3" t="str">
        <x:v>FIN</x:v>
      </x:c>
      <x:c r="D82" s="33" t="n">
        <x:v>500</x:v>
      </x:c>
      <x:c r="E82" s="3" t="str">
        <x:v>operating_expense</x:v>
      </x:c>
      <x:c r="F82" s="3" t="str">
        <x:v>V.ACCOUNTS</x:v>
      </x:c>
      <x:c r="G82" s="3" t="str">
        <x:v>recurring</x:v>
      </x:c>
      <x:c r="H82" s="3" t="str">
        <x:v>committed</x:v>
      </x:c>
      <x:c r="I82" s="3" t="str">
        <x:v>fixed</x:v>
      </x:c>
    </x:row>
    <x:row r="83" ht="25" customHeight="1">
      <x:c r="A83" s="16" t="n">
        <x:v>3</x:v>
      </x:c>
      <x:c r="B83" s="3" t="str">
        <x:v>GL.OPEX.OPX.CONTINGENCY</x:v>
      </x:c>
      <x:c r="C83" s="3" t="str">
        <x:v>CORP</x:v>
      </x:c>
      <x:c r="D83" s="33" t="n">
        <x:v>910.4583333333334</x:v>
      </x:c>
      <x:c r="E83" s="3" t="str">
        <x:v>operating_expense</x:v>
      </x:c>
      <x:c r="F83" s="3" t="str">
        <x:v>UNKNOWN_FORECAST</x:v>
      </x:c>
      <x:c r="G83" s="3" t="str">
        <x:v>recurring</x:v>
      </x:c>
      <x:c r="H83" s="3" t="str">
        <x:v>discretionary</x:v>
      </x:c>
      <x:c r="I83" s="3" t="str">
        <x:v>variable</x:v>
      </x:c>
    </x:row>
    <x:row r="84" ht="25" customHeight="1">
      <x:c r="A84" s="16" t="n">
        <x:v>3</x:v>
      </x:c>
      <x:c r="B84" s="3" t="str">
        <x:v>GL.OPEX.OPX.DESK</x:v>
      </x:c>
      <x:c r="C84" s="3" t="str">
        <x:v>CORP</x:v>
      </x:c>
      <x:c r="D84" s="33" t="n">
        <x:v>1495</x:v>
      </x:c>
      <x:c r="E84" s="3" t="str">
        <x:v>operating_expense</x:v>
      </x:c>
      <x:c r="F84" s="3" t="str">
        <x:v>V.WORKSPACE</x:v>
      </x:c>
      <x:c r="G84" s="3" t="str">
        <x:v>recurring</x:v>
      </x:c>
      <x:c r="H84" s="3" t="str">
        <x:v>committed</x:v>
      </x:c>
      <x:c r="I84" s="3" t="str">
        <x:v>fixed</x:v>
      </x:c>
    </x:row>
    <x:row r="85" ht="25" customHeight="1">
      <x:c r="A85" s="16" t="n">
        <x:v>3</x:v>
      </x:c>
      <x:c r="B85" s="3" t="str">
        <x:v>GL.OPEX.OPX.IHK</x:v>
      </x:c>
      <x:c r="C85" s="3" t="str">
        <x:v>CORP</x:v>
      </x:c>
      <x:c r="D85" s="33" t="n">
        <x:v>9.166666666666666</x:v>
      </x:c>
      <x:c r="E85" s="3" t="str">
        <x:v>operating_expense</x:v>
      </x:c>
      <x:c r="F85" s="3" t="str">
        <x:v>V.CHAMBER</x:v>
      </x:c>
      <x:c r="G85" s="3" t="str">
        <x:v>recurring</x:v>
      </x:c>
      <x:c r="H85" s="3" t="str">
        <x:v>committed</x:v>
      </x:c>
      <x:c r="I85" s="3" t="str">
        <x:v>fixed</x:v>
      </x:c>
    </x:row>
    <x:row r="86" ht="25" customHeight="1">
      <x:c r="A86" s="16" t="n">
        <x:v>3</x:v>
      </x:c>
      <x:c r="B86" s="3" t="str">
        <x:v>GL.OPEX.OPX.INS_PRE</x:v>
      </x:c>
      <x:c r="C86" s="3" t="str">
        <x:v>CORP</x:v>
      </x:c>
      <x:c r="D86" s="33" t="n">
        <x:v>1250</x:v>
      </x:c>
      <x:c r="E86" s="3" t="str">
        <x:v>operating_expense</x:v>
      </x:c>
      <x:c r="F86" s="3" t="str">
        <x:v>V.INSURANCE</x:v>
      </x:c>
      <x:c r="G86" s="3" t="str">
        <x:v>recurring</x:v>
      </x:c>
      <x:c r="H86" s="3" t="str">
        <x:v>committed</x:v>
      </x:c>
      <x:c r="I86" s="3" t="str">
        <x:v>fixed</x:v>
      </x:c>
    </x:row>
    <x:row r="87" ht="25" customHeight="1">
      <x:c r="A87" s="16" t="n">
        <x:v>3</x:v>
      </x:c>
      <x:c r="B87" s="3" t="str">
        <x:v>GL.OPEX.OPX.MISC</x:v>
      </x:c>
      <x:c r="C87" s="3" t="str">
        <x:v>CORP</x:v>
      </x:c>
      <x:c r="D87" s="33" t="n">
        <x:v>4000</x:v>
      </x:c>
      <x:c r="E87" s="3" t="str">
        <x:v>operating_expense</x:v>
      </x:c>
      <x:c r="F87" s="3" t="str">
        <x:v>V.OFFICE</x:v>
      </x:c>
      <x:c r="G87" s="3" t="str">
        <x:v>recurring</x:v>
      </x:c>
      <x:c r="H87" s="3" t="str">
        <x:v>discretionary</x:v>
      </x:c>
      <x:c r="I87" s="3" t="str">
        <x:v>fixed</x:v>
      </x:c>
    </x:row>
    <x:row r="88" ht="25" customHeight="1">
      <x:c r="A88" s="16" t="n">
        <x:v>3</x:v>
      </x:c>
      <x:c r="B88" s="3" t="str">
        <x:v>GL.OPEX.OPX.MISC</x:v>
      </x:c>
      <x:c r="C88" s="3" t="str">
        <x:v>FIN</x:v>
      </x:c>
      <x:c r="D88" s="33" t="n">
        <x:v>0</x:v>
      </x:c>
      <x:c r="E88" s="3" t="str">
        <x:v>operating_expense</x:v>
      </x:c>
      <x:c r="F88" s="3" t="str">
        <x:v>V.BANK</x:v>
      </x:c>
      <x:c r="G88" s="3" t="str">
        <x:v>recurring</x:v>
      </x:c>
      <x:c r="H88" s="3" t="str">
        <x:v>discretionary</x:v>
      </x:c>
      <x:c r="I88" s="3" t="str">
        <x:v>fixed</x:v>
      </x:c>
    </x:row>
    <x:row r="89" ht="25" customHeight="1">
      <x:c r="A89" s="16" t="n">
        <x:v>3</x:v>
      </x:c>
      <x:c r="B89" s="3" t="str">
        <x:v>GL.OPEX.OPX.PAYROLL</x:v>
      </x:c>
      <x:c r="C89" s="3" t="str">
        <x:v>FIN</x:v>
      </x:c>
      <x:c r="D89" s="33" t="n">
        <x:v>125</x:v>
      </x:c>
      <x:c r="E89" s="3" t="str">
        <x:v>operating_expense</x:v>
      </x:c>
      <x:c r="F89" s="3" t="str">
        <x:v>V.ACCOUNTS</x:v>
      </x:c>
      <x:c r="G89" s="3" t="str">
        <x:v>recurring</x:v>
      </x:c>
      <x:c r="H89" s="3" t="str">
        <x:v>committed</x:v>
      </x:c>
      <x:c r="I89" s="3" t="str">
        <x:v>fixed</x:v>
      </x:c>
    </x:row>
    <x:row r="90" ht="25" customHeight="1">
      <x:c r="A90" s="16" t="n">
        <x:v>3</x:v>
      </x:c>
      <x:c r="B90" s="3" t="str">
        <x:v>GL.OPEX.PPL.RECRUIT</x:v>
      </x:c>
      <x:c r="C90" s="3" t="str">
        <x:v>ENG</x:v>
      </x:c>
      <x:c r="D90" s="33" t="n">
        <x:v>8580</x:v>
      </x:c>
      <x:c r="E90" s="3" t="str">
        <x:v>operating_expense</x:v>
      </x:c>
      <x:c r="F90" s="3" t="str">
        <x:v>V.RECRUIT</x:v>
      </x:c>
      <x:c r="G90" s="3" t="str">
        <x:v>one_off</x:v>
      </x:c>
      <x:c r="H90" s="3" t="str">
        <x:v>committed</x:v>
      </x:c>
      <x:c r="I90" s="3" t="str">
        <x:v>variable</x:v>
      </x:c>
    </x:row>
    <x:row r="91" ht="25" customHeight="1">
      <x:c r="A91" s="16" t="n">
        <x:v>3</x:v>
      </x:c>
      <x:c r="B91" s="3" t="str">
        <x:v>GL.OPEX.PPL.SW</x:v>
      </x:c>
      <x:c r="C91" s="3" t="str">
        <x:v>ENG</x:v>
      </x:c>
      <x:c r="D91" s="33" t="n">
        <x:v>1800</x:v>
      </x:c>
      <x:c r="E91" s="3" t="str">
        <x:v>operating_expense</x:v>
      </x:c>
      <x:c r="F91" s="3" t="str">
        <x:v>V.SOFTWARE</x:v>
      </x:c>
      <x:c r="G91" s="3" t="str">
        <x:v>recurring</x:v>
      </x:c>
      <x:c r="H91" s="3" t="str">
        <x:v>committed</x:v>
      </x:c>
      <x:c r="I91" s="3" t="str">
        <x:v>fixed</x:v>
      </x:c>
    </x:row>
    <x:row r="92" ht="25" customHeight="1">
      <x:c r="A92" s="16" t="n">
        <x:v>3</x:v>
      </x:c>
      <x:c r="B92" s="3" t="str">
        <x:v>GL.OPEX.PPL.SW</x:v>
      </x:c>
      <x:c r="C92" s="3" t="str">
        <x:v>MGMT</x:v>
      </x:c>
      <x:c r="D92" s="33" t="n">
        <x:v>450</x:v>
      </x:c>
      <x:c r="E92" s="3" t="str">
        <x:v>operating_expense</x:v>
      </x:c>
      <x:c r="F92" s="3" t="str">
        <x:v>V.SOFTWARE</x:v>
      </x:c>
      <x:c r="G92" s="3" t="str">
        <x:v>recurring</x:v>
      </x:c>
      <x:c r="H92" s="3" t="str">
        <x:v>committed</x:v>
      </x:c>
      <x:c r="I92" s="3" t="str">
        <x:v>fixed</x:v>
      </x:c>
    </x:row>
    <x:row r="93" ht="25" customHeight="1">
      <x:c r="A93" s="16" t="n">
        <x:v>3</x:v>
      </x:c>
      <x:c r="B93" s="3" t="str">
        <x:v>GL.OPEX.REG.LEGAL_APP</x:v>
      </x:c>
      <x:c r="C93" s="3" t="str">
        <x:v>COMP</x:v>
      </x:c>
      <x:c r="D93" s="33" t="n">
        <x:v>10000</x:v>
      </x:c>
      <x:c r="E93" s="3" t="str">
        <x:v>operating_expense</x:v>
      </x:c>
      <x:c r="F93" s="3" t="str">
        <x:v>V.LEGAL</x:v>
      </x:c>
      <x:c r="G93" s="3" t="str">
        <x:v>one_off</x:v>
      </x:c>
      <x:c r="H93" s="3" t="str">
        <x:v>committed</x:v>
      </x:c>
      <x:c r="I93" s="3" t="str">
        <x:v>fixed</x:v>
      </x:c>
    </x:row>
    <x:row r="94" ht="25" customHeight="1">
      <x:c r="A94" s="16" t="n">
        <x:v>3</x:v>
      </x:c>
      <x:c r="B94" s="3" t="str">
        <x:v>GL.PEOPLE.AV</x:v>
      </x:c>
      <x:c r="C94" s="3" t="str">
        <x:v>ENG</x:v>
      </x:c>
      <x:c r="D94" s="33" t="n">
        <x:v>291.525</x:v>
      </x:c>
      <x:c r="E94" s="3" t="str">
        <x:v>people</x:v>
      </x:c>
      <x:c r="F94" s="3" t="str">
        <x:v>PAYROLL</x:v>
      </x:c>
      <x:c r="G94" s="3" t="str">
        <x:v>recurring</x:v>
      </x:c>
      <x:c r="H94" s="3" t="str">
        <x:v>committed</x:v>
      </x:c>
      <x:c r="I94" s="3" t="str">
        <x:v>fixed</x:v>
      </x:c>
    </x:row>
    <x:row r="95" ht="25" customHeight="1">
      <x:c r="A95" s="16" t="n">
        <x:v>3</x:v>
      </x:c>
      <x:c r="B95" s="3" t="str">
        <x:v>GL.PEOPLE.AV</x:v>
      </x:c>
      <x:c r="C95" s="3" t="str">
        <x:v>MGMT</x:v>
      </x:c>
      <x:c r="D95" s="33" t="n">
        <x:v>0</x:v>
      </x:c>
      <x:c r="E95" s="3" t="str">
        <x:v>people</x:v>
      </x:c>
      <x:c r="F95" s="3" t="str">
        <x:v>PAYROLL</x:v>
      </x:c>
      <x:c r="G95" s="3" t="str">
        <x:v>recurring</x:v>
      </x:c>
      <x:c r="H95" s="3" t="str">
        <x:v>committed</x:v>
      </x:c>
      <x:c r="I95" s="3" t="str">
        <x:v>fixed</x:v>
      </x:c>
    </x:row>
    <x:row r="96" ht="25" customHeight="1">
      <x:c r="A96" s="16" t="n">
        <x:v>3</x:v>
      </x:c>
      <x:c r="B96" s="3" t="str">
        <x:v>GL.PEOPLE.BG</x:v>
      </x:c>
      <x:c r="C96" s="3" t="str">
        <x:v>ENG</x:v>
      </x:c>
      <x:c r="D96" s="33" t="n">
        <x:v>67.275</x:v>
      </x:c>
      <x:c r="E96" s="3" t="str">
        <x:v>people</x:v>
      </x:c>
      <x:c r="F96" s="3" t="str">
        <x:v>PAYROLL</x:v>
      </x:c>
      <x:c r="G96" s="3" t="str">
        <x:v>recurring</x:v>
      </x:c>
      <x:c r="H96" s="3" t="str">
        <x:v>committed</x:v>
      </x:c>
      <x:c r="I96" s="3" t="str">
        <x:v>fixed</x:v>
      </x:c>
    </x:row>
    <x:row r="97" ht="25" customHeight="1">
      <x:c r="A97" s="16" t="n">
        <x:v>3</x:v>
      </x:c>
      <x:c r="B97" s="3" t="str">
        <x:v>GL.PEOPLE.BG</x:v>
      </x:c>
      <x:c r="C97" s="3" t="str">
        <x:v>MGMT</x:v>
      </x:c>
      <x:c r="D97" s="33" t="n">
        <x:v>0</x:v>
      </x:c>
      <x:c r="E97" s="3" t="str">
        <x:v>people</x:v>
      </x:c>
      <x:c r="F97" s="3" t="str">
        <x:v>PAYROLL</x:v>
      </x:c>
      <x:c r="G97" s="3" t="str">
        <x:v>recurring</x:v>
      </x:c>
      <x:c r="H97" s="3" t="str">
        <x:v>committed</x:v>
      </x:c>
      <x:c r="I97" s="3" t="str">
        <x:v>fixed</x:v>
      </x:c>
    </x:row>
    <x:row r="98" ht="25" customHeight="1">
      <x:c r="A98" s="16" t="n">
        <x:v>3</x:v>
      </x:c>
      <x:c r="B98" s="3" t="str">
        <x:v>GL.PEOPLE.INSOLV</x:v>
      </x:c>
      <x:c r="C98" s="3" t="str">
        <x:v>ENG</x:v>
      </x:c>
      <x:c r="D98" s="33" t="n">
        <x:v>33.6375</x:v>
      </x:c>
      <x:c r="E98" s="3" t="str">
        <x:v>people</x:v>
      </x:c>
      <x:c r="F98" s="3" t="str">
        <x:v>PAYROLL</x:v>
      </x:c>
      <x:c r="G98" s="3" t="str">
        <x:v>recurring</x:v>
      </x:c>
      <x:c r="H98" s="3" t="str">
        <x:v>committed</x:v>
      </x:c>
      <x:c r="I98" s="3" t="str">
        <x:v>fixed</x:v>
      </x:c>
    </x:row>
    <x:row r="99" ht="25" customHeight="1">
      <x:c r="A99" s="16" t="n">
        <x:v>3</x:v>
      </x:c>
      <x:c r="B99" s="3" t="str">
        <x:v>GL.PEOPLE.INSOLV</x:v>
      </x:c>
      <x:c r="C99" s="3" t="str">
        <x:v>MGMT</x:v>
      </x:c>
      <x:c r="D99" s="33" t="n">
        <x:v>0</x:v>
      </x:c>
      <x:c r="E99" s="3" t="str">
        <x:v>people</x:v>
      </x:c>
      <x:c r="F99" s="3" t="str">
        <x:v>PAYROLL</x:v>
      </x:c>
      <x:c r="G99" s="3" t="str">
        <x:v>recurring</x:v>
      </x:c>
      <x:c r="H99" s="3" t="str">
        <x:v>committed</x:v>
      </x:c>
      <x:c r="I99" s="3" t="str">
        <x:v>fixed</x:v>
      </x:c>
    </x:row>
    <x:row r="100" ht="25" customHeight="1">
      <x:c r="A100" s="16" t="n">
        <x:v>3</x:v>
      </x:c>
      <x:c r="B100" s="3" t="str">
        <x:v>GL.PEOPLE.KV</x:v>
      </x:c>
      <x:c r="C100" s="3" t="str">
        <x:v>ENG</x:v>
      </x:c>
      <x:c r="D100" s="33" t="n">
        <x:v>1692.5625</x:v>
      </x:c>
      <x:c r="E100" s="3" t="str">
        <x:v>people</x:v>
      </x:c>
      <x:c r="F100" s="3" t="str">
        <x:v>PAYROLL</x:v>
      </x:c>
      <x:c r="G100" s="3" t="str">
        <x:v>recurring</x:v>
      </x:c>
      <x:c r="H100" s="3" t="str">
        <x:v>committed</x:v>
      </x:c>
      <x:c r="I100" s="3" t="str">
        <x:v>fixed</x:v>
      </x:c>
    </x:row>
    <x:row r="101" ht="25" customHeight="1">
      <x:c r="A101" s="16" t="n">
        <x:v>3</x:v>
      </x:c>
      <x:c r="B101" s="3" t="str">
        <x:v>GL.PEOPLE.KV</x:v>
      </x:c>
      <x:c r="C101" s="3" t="str">
        <x:v>MGMT</x:v>
      </x:c>
      <x:c r="D101" s="33" t="n">
        <x:v>0</x:v>
      </x:c>
      <x:c r="E101" s="3" t="str">
        <x:v>people</x:v>
      </x:c>
      <x:c r="F101" s="3" t="str">
        <x:v>PAYROLL</x:v>
      </x:c>
      <x:c r="G101" s="3" t="str">
        <x:v>recurring</x:v>
      </x:c>
      <x:c r="H101" s="3" t="str">
        <x:v>committed</x:v>
      </x:c>
      <x:c r="I101" s="3" t="str">
        <x:v>fixed</x:v>
      </x:c>
    </x:row>
    <x:row r="102" ht="25" customHeight="1">
      <x:c r="A102" s="16" t="n">
        <x:v>3</x:v>
      </x:c>
      <x:c r="B102" s="3" t="str">
        <x:v>GL.PEOPLE.PV</x:v>
      </x:c>
      <x:c r="C102" s="3" t="str">
        <x:v>ENG</x:v>
      </x:c>
      <x:c r="D102" s="33" t="n">
        <x:v>344.25</x:v>
      </x:c>
      <x:c r="E102" s="3" t="str">
        <x:v>people</x:v>
      </x:c>
      <x:c r="F102" s="3" t="str">
        <x:v>PAYROLL</x:v>
      </x:c>
      <x:c r="G102" s="3" t="str">
        <x:v>recurring</x:v>
      </x:c>
      <x:c r="H102" s="3" t="str">
        <x:v>committed</x:v>
      </x:c>
      <x:c r="I102" s="3" t="str">
        <x:v>fixed</x:v>
      </x:c>
    </x:row>
    <x:row r="103" ht="25" customHeight="1">
      <x:c r="A103" s="16" t="n">
        <x:v>3</x:v>
      </x:c>
      <x:c r="B103" s="3" t="str">
        <x:v>GL.PEOPLE.PV</x:v>
      </x:c>
      <x:c r="C103" s="3" t="str">
        <x:v>MGMT</x:v>
      </x:c>
      <x:c r="D103" s="33" t="n">
        <x:v>0</x:v>
      </x:c>
      <x:c r="E103" s="3" t="str">
        <x:v>people</x:v>
      </x:c>
      <x:c r="F103" s="3" t="str">
        <x:v>PAYROLL</x:v>
      </x:c>
      <x:c r="G103" s="3" t="str">
        <x:v>recurring</x:v>
      </x:c>
      <x:c r="H103" s="3" t="str">
        <x:v>committed</x:v>
      </x:c>
      <x:c r="I103" s="3" t="str">
        <x:v>fixed</x:v>
      </x:c>
    </x:row>
    <x:row r="104" ht="25" customHeight="1">
      <x:c r="A104" s="16" t="n">
        <x:v>3</x:v>
      </x:c>
      <x:c r="B104" s="3" t="str">
        <x:v>GL.PEOPLE.RV</x:v>
      </x:c>
      <x:c r="C104" s="3" t="str">
        <x:v>ENG</x:v>
      </x:c>
      <x:c r="D104" s="33" t="n">
        <x:v>2085.525</x:v>
      </x:c>
      <x:c r="E104" s="3" t="str">
        <x:v>people</x:v>
      </x:c>
      <x:c r="F104" s="3" t="str">
        <x:v>PAYROLL</x:v>
      </x:c>
      <x:c r="G104" s="3" t="str">
        <x:v>recurring</x:v>
      </x:c>
      <x:c r="H104" s="3" t="str">
        <x:v>committed</x:v>
      </x:c>
      <x:c r="I104" s="3" t="str">
        <x:v>fixed</x:v>
      </x:c>
    </x:row>
    <x:row r="105" ht="25" customHeight="1">
      <x:c r="A105" s="16" t="n">
        <x:v>3</x:v>
      </x:c>
      <x:c r="B105" s="3" t="str">
        <x:v>GL.PEOPLE.RV</x:v>
      </x:c>
      <x:c r="C105" s="3" t="str">
        <x:v>MGMT</x:v>
      </x:c>
      <x:c r="D105" s="33" t="n">
        <x:v>0</x:v>
      </x:c>
      <x:c r="E105" s="3" t="str">
        <x:v>people</x:v>
      </x:c>
      <x:c r="F105" s="3" t="str">
        <x:v>PAYROLL</x:v>
      </x:c>
      <x:c r="G105" s="3" t="str">
        <x:v>recurring</x:v>
      </x:c>
      <x:c r="H105" s="3" t="str">
        <x:v>committed</x:v>
      </x:c>
      <x:c r="I105" s="3" t="str">
        <x:v>fixed</x:v>
      </x:c>
    </x:row>
    <x:row r="106" ht="25" customHeight="1">
      <x:c r="A106" s="16" t="n">
        <x:v>3</x:v>
      </x:c>
      <x:c r="B106" s="3" t="str">
        <x:v>GL.PEOPLE.SALARY</x:v>
      </x:c>
      <x:c r="C106" s="3" t="str">
        <x:v>ENG</x:v>
      </x:c>
      <x:c r="D106" s="33" t="n">
        <x:v>27858.75</x:v>
      </x:c>
      <x:c r="E106" s="3" t="str">
        <x:v>people</x:v>
      </x:c>
      <x:c r="F106" s="3" t="str">
        <x:v>PAYROLL</x:v>
      </x:c>
      <x:c r="G106" s="3" t="str">
        <x:v>recurring</x:v>
      </x:c>
      <x:c r="H106" s="3" t="str">
        <x:v>committed</x:v>
      </x:c>
      <x:c r="I106" s="3" t="str">
        <x:v>fixed</x:v>
      </x:c>
    </x:row>
    <x:row r="107" ht="25" customHeight="1">
      <x:c r="A107" s="16" t="n">
        <x:v>3</x:v>
      </x:c>
      <x:c r="B107" s="3" t="str">
        <x:v>GL.PEOPLE.SALARY</x:v>
      </x:c>
      <x:c r="C107" s="3" t="str">
        <x:v>MGMT</x:v>
      </x:c>
      <x:c r="D107" s="33" t="n">
        <x:v>5433.75</x:v>
      </x:c>
      <x:c r="E107" s="3" t="str">
        <x:v>people</x:v>
      </x:c>
      <x:c r="F107" s="3" t="str">
        <x:v>PAYROLL</x:v>
      </x:c>
      <x:c r="G107" s="3" t="str">
        <x:v>recurring</x:v>
      </x:c>
      <x:c r="H107" s="3" t="str">
        <x:v>committed</x:v>
      </x:c>
      <x:c r="I107" s="3" t="str">
        <x:v>fixed</x:v>
      </x:c>
    </x:row>
    <x:row r="108" ht="25" customHeight="1">
      <x:c r="A108" s="16" t="n">
        <x:v>3</x:v>
      </x:c>
      <x:c r="B108" s="3" t="str">
        <x:v>GL.PEOPLE.U1</x:v>
      </x:c>
      <x:c r="C108" s="3" t="str">
        <x:v>ENG</x:v>
      </x:c>
      <x:c r="D108" s="33" t="n">
        <x:v>470.925</x:v>
      </x:c>
      <x:c r="E108" s="3" t="str">
        <x:v>people</x:v>
      </x:c>
      <x:c r="F108" s="3" t="str">
        <x:v>PAYROLL</x:v>
      </x:c>
      <x:c r="G108" s="3" t="str">
        <x:v>recurring</x:v>
      </x:c>
      <x:c r="H108" s="3" t="str">
        <x:v>committed</x:v>
      </x:c>
      <x:c r="I108" s="3" t="str">
        <x:v>fixed</x:v>
      </x:c>
    </x:row>
    <x:row r="109" ht="25" customHeight="1">
      <x:c r="A109" s="16" t="n">
        <x:v>3</x:v>
      </x:c>
      <x:c r="B109" s="3" t="str">
        <x:v>GL.PEOPLE.U1</x:v>
      </x:c>
      <x:c r="C109" s="3" t="str">
        <x:v>MGMT</x:v>
      </x:c>
      <x:c r="D109" s="33" t="n">
        <x:v>0</x:v>
      </x:c>
      <x:c r="E109" s="3" t="str">
        <x:v>people</x:v>
      </x:c>
      <x:c r="F109" s="3" t="str">
        <x:v>PAYROLL</x:v>
      </x:c>
      <x:c r="G109" s="3" t="str">
        <x:v>recurring</x:v>
      </x:c>
      <x:c r="H109" s="3" t="str">
        <x:v>committed</x:v>
      </x:c>
      <x:c r="I109" s="3" t="str">
        <x:v>fixed</x:v>
      </x:c>
    </x:row>
    <x:row r="110" ht="25" customHeight="1">
      <x:c r="A110" s="16" t="n">
        <x:v>3</x:v>
      </x:c>
      <x:c r="B110" s="3" t="str">
        <x:v>GL.PEOPLE.U2</x:v>
      </x:c>
      <x:c r="C110" s="3" t="str">
        <x:v>ENG</x:v>
      </x:c>
      <x:c r="D110" s="33" t="n">
        <x:v>98.67</x:v>
      </x:c>
      <x:c r="E110" s="3" t="str">
        <x:v>people</x:v>
      </x:c>
      <x:c r="F110" s="3" t="str">
        <x:v>PAYROLL</x:v>
      </x:c>
      <x:c r="G110" s="3" t="str">
        <x:v>recurring</x:v>
      </x:c>
      <x:c r="H110" s="3" t="str">
        <x:v>committed</x:v>
      </x:c>
      <x:c r="I110" s="3" t="str">
        <x:v>fixed</x:v>
      </x:c>
    </x:row>
    <x:row r="111" ht="25" customHeight="1">
      <x:c r="A111" s="16" t="n">
        <x:v>3</x:v>
      </x:c>
      <x:c r="B111" s="3" t="str">
        <x:v>GL.PEOPLE.U2</x:v>
      </x:c>
      <x:c r="C111" s="3" t="str">
        <x:v>MGMT</x:v>
      </x:c>
      <x:c r="D111" s="33" t="n">
        <x:v>0</x:v>
      </x:c>
      <x:c r="E111" s="3" t="str">
        <x:v>people</x:v>
      </x:c>
      <x:c r="F111" s="3" t="str">
        <x:v>PAYROLL</x:v>
      </x:c>
      <x:c r="G111" s="3" t="str">
        <x:v>recurring</x:v>
      </x:c>
      <x:c r="H111" s="3" t="str">
        <x:v>committed</x:v>
      </x:c>
      <x:c r="I111" s="3" t="str">
        <x:v>fixed</x:v>
      </x:c>
    </x:row>
    <x:row r="112" ht="25" customHeight="1">
      <x:c r="A112" s="16" t="n">
        <x:v>4</x:v>
      </x:c>
      <x:c r="B112" s="3" t="str">
        <x:v>GL.COGS.CLOUD_FIXED</x:v>
      </x:c>
      <x:c r="C112" s="3" t="str">
        <x:v>ENG</x:v>
      </x:c>
      <x:c r="D112" s="33" t="n">
        <x:v>1500</x:v>
      </x:c>
      <x:c r="E112" s="3" t="str">
        <x:v>cost_of_revenue</x:v>
      </x:c>
      <x:c r="F112" s="3" t="str">
        <x:v>V.CLOUD</x:v>
      </x:c>
      <x:c r="G112" s="3" t="str">
        <x:v>recurring</x:v>
      </x:c>
      <x:c r="H112" s="3" t="str">
        <x:v>committed</x:v>
      </x:c>
      <x:c r="I112" s="3" t="str">
        <x:v>fixed</x:v>
      </x:c>
    </x:row>
    <x:row r="113" ht="25" customHeight="1">
      <x:c r="A113" s="16" t="n">
        <x:v>4</x:v>
      </x:c>
      <x:c r="B113" s="3" t="str">
        <x:v>GL.COGS.MDATA</x:v>
      </x:c>
      <x:c r="C113" s="3" t="str">
        <x:v>ENG</x:v>
      </x:c>
      <x:c r="D113" s="33" t="n">
        <x:v>433.9130434782609</x:v>
      </x:c>
      <x:c r="E113" s="3" t="str">
        <x:v>cost_of_revenue</x:v>
      </x:c>
      <x:c r="F113" s="3" t="str">
        <x:v>V.DATA</x:v>
      </x:c>
      <x:c r="G113" s="3" t="str">
        <x:v>recurring</x:v>
      </x:c>
      <x:c r="H113" s="3" t="str">
        <x:v>committed</x:v>
      </x:c>
      <x:c r="I113" s="3" t="str">
        <x:v>fixed</x:v>
      </x:c>
    </x:row>
    <x:row r="114" ht="25" customHeight="1">
      <x:c r="A114" s="16" t="n">
        <x:v>4</x:v>
      </x:c>
      <x:c r="B114" s="3" t="str">
        <x:v>GL.DEPR.IT</x:v>
      </x:c>
      <x:c r="C114" s="3" t="str">
        <x:v>COMP</x:v>
      </x:c>
      <x:c r="D114" s="33" t="n">
        <x:v>69.44444444444444</x:v>
      </x:c>
      <x:c r="E114" s="3" t="str">
        <x:v>depreciation</x:v>
      </x:c>
      <x:c r="F114" s="3" t="str">
        <x:v>V.EQUIPMENT</x:v>
      </x:c>
      <x:c r="G114" s="3" t="str">
        <x:v>recurring</x:v>
      </x:c>
      <x:c r="H114" s="3" t="str">
        <x:v>committed</x:v>
      </x:c>
      <x:c r="I114" s="3" t="str">
        <x:v>fixed</x:v>
      </x:c>
    </x:row>
    <x:row r="115" ht="25" customHeight="1">
      <x:c r="A115" s="16" t="n">
        <x:v>4</x:v>
      </x:c>
      <x:c r="B115" s="3" t="str">
        <x:v>GL.DEPR.IT</x:v>
      </x:c>
      <x:c r="C115" s="3" t="str">
        <x:v>ENG</x:v>
      </x:c>
      <x:c r="D115" s="33" t="n">
        <x:v>277.77777777777777</x:v>
      </x:c>
      <x:c r="E115" s="3" t="str">
        <x:v>depreciation</x:v>
      </x:c>
      <x:c r="F115" s="3" t="str">
        <x:v>V.EQUIPMENT</x:v>
      </x:c>
      <x:c r="G115" s="3" t="str">
        <x:v>recurring</x:v>
      </x:c>
      <x:c r="H115" s="3" t="str">
        <x:v>committed</x:v>
      </x:c>
      <x:c r="I115" s="3" t="str">
        <x:v>fixed</x:v>
      </x:c>
    </x:row>
    <x:row r="116" ht="25" customHeight="1">
      <x:c r="A116" s="16" t="n">
        <x:v>4</x:v>
      </x:c>
      <x:c r="B116" s="3" t="str">
        <x:v>GL.DEPR.IT</x:v>
      </x:c>
      <x:c r="C116" s="3" t="str">
        <x:v>MGMT</x:v>
      </x:c>
      <x:c r="D116" s="33" t="n">
        <x:v>69.44444444444444</x:v>
      </x:c>
      <x:c r="E116" s="3" t="str">
        <x:v>depreciation</x:v>
      </x:c>
      <x:c r="F116" s="3" t="str">
        <x:v>V.EQUIPMENT</x:v>
      </x:c>
      <x:c r="G116" s="3" t="str">
        <x:v>recurring</x:v>
      </x:c>
      <x:c r="H116" s="3" t="str">
        <x:v>committed</x:v>
      </x:c>
      <x:c r="I116" s="3" t="str">
        <x:v>fixed</x:v>
      </x:c>
    </x:row>
    <x:row r="117" ht="25" customHeight="1">
      <x:c r="A117" s="16" t="n">
        <x:v>4</x:v>
      </x:c>
      <x:c r="B117" s="3" t="str">
        <x:v>GL.DEPR.IT</x:v>
      </x:c>
      <x:c r="C117" s="3" t="str">
        <x:v>PROD</x:v>
      </x:c>
      <x:c r="D117" s="33" t="n">
        <x:v>69.44444444444444</x:v>
      </x:c>
      <x:c r="E117" s="3" t="str">
        <x:v>depreciation</x:v>
      </x:c>
      <x:c r="F117" s="3" t="str">
        <x:v>V.EQUIPMENT</x:v>
      </x:c>
      <x:c r="G117" s="3" t="str">
        <x:v>recurring</x:v>
      </x:c>
      <x:c r="H117" s="3" t="str">
        <x:v>committed</x:v>
      </x:c>
      <x:c r="I117" s="3" t="str">
        <x:v>fixed</x:v>
      </x:c>
    </x:row>
    <x:row r="118" ht="25" customHeight="1">
      <x:c r="A118" s="16" t="n">
        <x:v>4</x:v>
      </x:c>
      <x:c r="B118" s="3" t="str">
        <x:v>GL.FIN.NOTE_INTEREST</x:v>
      </x:c>
      <x:c r="C118" s="3" t="str">
        <x:v>CORP</x:v>
      </x:c>
      <x:c r="D118" s="33" t="n">
        <x:v>4166.666666666667</x:v>
      </x:c>
      <x:c r="E118" s="3" t="str">
        <x:v>note_interest</x:v>
      </x:c>
      <x:c r="F118" s="3" t="str">
        <x:v>NOTEHOLDER</x:v>
      </x:c>
      <x:c r="G118" s="3" t="str">
        <x:v>recurring</x:v>
      </x:c>
      <x:c r="H118" s="3" t="str">
        <x:v>committed</x:v>
      </x:c>
      <x:c r="I118" s="3" t="str">
        <x:v>fixed</x:v>
      </x:c>
    </x:row>
    <x:row r="119" ht="25" customHeight="1">
      <x:c r="A119" s="16" t="n">
        <x:v>4</x:v>
      </x:c>
      <x:c r="B119" s="3" t="str">
        <x:v>GL.OPEX.OPX.BOOKKEEP</x:v>
      </x:c>
      <x:c r="C119" s="3" t="str">
        <x:v>FIN</x:v>
      </x:c>
      <x:c r="D119" s="33" t="n">
        <x:v>500</x:v>
      </x:c>
      <x:c r="E119" s="3" t="str">
        <x:v>operating_expense</x:v>
      </x:c>
      <x:c r="F119" s="3" t="str">
        <x:v>V.ACCOUNTS</x:v>
      </x:c>
      <x:c r="G119" s="3" t="str">
        <x:v>recurring</x:v>
      </x:c>
      <x:c r="H119" s="3" t="str">
        <x:v>committed</x:v>
      </x:c>
      <x:c r="I119" s="3" t="str">
        <x:v>fixed</x:v>
      </x:c>
    </x:row>
    <x:row r="120" ht="25" customHeight="1">
      <x:c r="A120" s="16" t="n">
        <x:v>4</x:v>
      </x:c>
      <x:c r="B120" s="3" t="str">
        <x:v>GL.OPEX.OPX.CONTINGENCY</x:v>
      </x:c>
      <x:c r="C120" s="3" t="str">
        <x:v>CORP</x:v>
      </x:c>
      <x:c r="D120" s="33" t="n">
        <x:v>1416.8583333333333</x:v>
      </x:c>
      <x:c r="E120" s="3" t="str">
        <x:v>operating_expense</x:v>
      </x:c>
      <x:c r="F120" s="3" t="str">
        <x:v>UNKNOWN_FORECAST</x:v>
      </x:c>
      <x:c r="G120" s="3" t="str">
        <x:v>recurring</x:v>
      </x:c>
      <x:c r="H120" s="3" t="str">
        <x:v>discretionary</x:v>
      </x:c>
      <x:c r="I120" s="3" t="str">
        <x:v>variable</x:v>
      </x:c>
    </x:row>
    <x:row r="121" ht="25" customHeight="1">
      <x:c r="A121" s="16" t="n">
        <x:v>4</x:v>
      </x:c>
      <x:c r="B121" s="3" t="str">
        <x:v>GL.OPEX.OPX.DESK</x:v>
      </x:c>
      <x:c r="C121" s="3" t="str">
        <x:v>CORP</x:v>
      </x:c>
      <x:c r="D121" s="33" t="n">
        <x:v>2093</x:v>
      </x:c>
      <x:c r="E121" s="3" t="str">
        <x:v>operating_expense</x:v>
      </x:c>
      <x:c r="F121" s="3" t="str">
        <x:v>V.WORKSPACE</x:v>
      </x:c>
      <x:c r="G121" s="3" t="str">
        <x:v>recurring</x:v>
      </x:c>
      <x:c r="H121" s="3" t="str">
        <x:v>committed</x:v>
      </x:c>
      <x:c r="I121" s="3" t="str">
        <x:v>fixed</x:v>
      </x:c>
    </x:row>
    <x:row r="122" ht="25" customHeight="1">
      <x:c r="A122" s="16" t="n">
        <x:v>4</x:v>
      </x:c>
      <x:c r="B122" s="3" t="str">
        <x:v>GL.OPEX.OPX.IHK</x:v>
      </x:c>
      <x:c r="C122" s="3" t="str">
        <x:v>CORP</x:v>
      </x:c>
      <x:c r="D122" s="33" t="n">
        <x:v>9.166666666666666</x:v>
      </x:c>
      <x:c r="E122" s="3" t="str">
        <x:v>operating_expense</x:v>
      </x:c>
      <x:c r="F122" s="3" t="str">
        <x:v>V.CHAMBER</x:v>
      </x:c>
      <x:c r="G122" s="3" t="str">
        <x:v>recurring</x:v>
      </x:c>
      <x:c r="H122" s="3" t="str">
        <x:v>committed</x:v>
      </x:c>
      <x:c r="I122" s="3" t="str">
        <x:v>fixed</x:v>
      </x:c>
    </x:row>
    <x:row r="123" ht="25" customHeight="1">
      <x:c r="A123" s="16" t="n">
        <x:v>4</x:v>
      </x:c>
      <x:c r="B123" s="3" t="str">
        <x:v>GL.OPEX.OPX.INS_PRE</x:v>
      </x:c>
      <x:c r="C123" s="3" t="str">
        <x:v>CORP</x:v>
      </x:c>
      <x:c r="D123" s="33" t="n">
        <x:v>1250</x:v>
      </x:c>
      <x:c r="E123" s="3" t="str">
        <x:v>operating_expense</x:v>
      </x:c>
      <x:c r="F123" s="3" t="str">
        <x:v>V.INSURANCE</x:v>
      </x:c>
      <x:c r="G123" s="3" t="str">
        <x:v>recurring</x:v>
      </x:c>
      <x:c r="H123" s="3" t="str">
        <x:v>committed</x:v>
      </x:c>
      <x:c r="I123" s="3" t="str">
        <x:v>fixed</x:v>
      </x:c>
    </x:row>
    <x:row r="124" ht="25" customHeight="1">
      <x:c r="A124" s="16" t="n">
        <x:v>4</x:v>
      </x:c>
      <x:c r="B124" s="3" t="str">
        <x:v>GL.OPEX.OPX.MISC</x:v>
      </x:c>
      <x:c r="C124" s="3" t="str">
        <x:v>CORP</x:v>
      </x:c>
      <x:c r="D124" s="33" t="n">
        <x:v>4000</x:v>
      </x:c>
      <x:c r="E124" s="3" t="str">
        <x:v>operating_expense</x:v>
      </x:c>
      <x:c r="F124" s="3" t="str">
        <x:v>V.OFFICE</x:v>
      </x:c>
      <x:c r="G124" s="3" t="str">
        <x:v>recurring</x:v>
      </x:c>
      <x:c r="H124" s="3" t="str">
        <x:v>discretionary</x:v>
      </x:c>
      <x:c r="I124" s="3" t="str">
        <x:v>fixed</x:v>
      </x:c>
    </x:row>
    <x:row r="125" ht="25" customHeight="1">
      <x:c r="A125" s="16" t="n">
        <x:v>4</x:v>
      </x:c>
      <x:c r="B125" s="3" t="str">
        <x:v>GL.OPEX.OPX.MISC</x:v>
      </x:c>
      <x:c r="C125" s="3" t="str">
        <x:v>FIN</x:v>
      </x:c>
      <x:c r="D125" s="33" t="n">
        <x:v>0</x:v>
      </x:c>
      <x:c r="E125" s="3" t="str">
        <x:v>operating_expense</x:v>
      </x:c>
      <x:c r="F125" s="3" t="str">
        <x:v>V.BANK</x:v>
      </x:c>
      <x:c r="G125" s="3" t="str">
        <x:v>recurring</x:v>
      </x:c>
      <x:c r="H125" s="3" t="str">
        <x:v>discretionary</x:v>
      </x:c>
      <x:c r="I125" s="3" t="str">
        <x:v>fixed</x:v>
      </x:c>
    </x:row>
    <x:row r="126" ht="25" customHeight="1">
      <x:c r="A126" s="16" t="n">
        <x:v>4</x:v>
      </x:c>
      <x:c r="B126" s="3" t="str">
        <x:v>GL.OPEX.OPX.PAYROLL</x:v>
      </x:c>
      <x:c r="C126" s="3" t="str">
        <x:v>FIN</x:v>
      </x:c>
      <x:c r="D126" s="33" t="n">
        <x:v>175</x:v>
      </x:c>
      <x:c r="E126" s="3" t="str">
        <x:v>operating_expense</x:v>
      </x:c>
      <x:c r="F126" s="3" t="str">
        <x:v>V.ACCOUNTS</x:v>
      </x:c>
      <x:c r="G126" s="3" t="str">
        <x:v>recurring</x:v>
      </x:c>
      <x:c r="H126" s="3" t="str">
        <x:v>committed</x:v>
      </x:c>
      <x:c r="I126" s="3" t="str">
        <x:v>fixed</x:v>
      </x:c>
    </x:row>
    <x:row r="127" ht="25" customHeight="1">
      <x:c r="A127" s="16" t="n">
        <x:v>4</x:v>
      </x:c>
      <x:c r="B127" s="3" t="str">
        <x:v>GL.OPEX.PPL.RECRUIT</x:v>
      </x:c>
      <x:c r="C127" s="3" t="str">
        <x:v>COMP</x:v>
      </x:c>
      <x:c r="D127" s="33" t="n">
        <x:v>9615</x:v>
      </x:c>
      <x:c r="E127" s="3" t="str">
        <x:v>operating_expense</x:v>
      </x:c>
      <x:c r="F127" s="3" t="str">
        <x:v>V.RECRUIT</x:v>
      </x:c>
      <x:c r="G127" s="3" t="str">
        <x:v>one_off</x:v>
      </x:c>
      <x:c r="H127" s="3" t="str">
        <x:v>committed</x:v>
      </x:c>
      <x:c r="I127" s="3" t="str">
        <x:v>variable</x:v>
      </x:c>
    </x:row>
    <x:row r="128" ht="25" customHeight="1">
      <x:c r="A128" s="16" t="n">
        <x:v>4</x:v>
      </x:c>
      <x:c r="B128" s="3" t="str">
        <x:v>GL.OPEX.PPL.RECRUIT</x:v>
      </x:c>
      <x:c r="C128" s="3" t="str">
        <x:v>PROD</x:v>
      </x:c>
      <x:c r="D128" s="33" t="n">
        <x:v>7545</x:v>
      </x:c>
      <x:c r="E128" s="3" t="str">
        <x:v>operating_expense</x:v>
      </x:c>
      <x:c r="F128" s="3" t="str">
        <x:v>V.RECRUIT</x:v>
      </x:c>
      <x:c r="G128" s="3" t="str">
        <x:v>one_off</x:v>
      </x:c>
      <x:c r="H128" s="3" t="str">
        <x:v>committed</x:v>
      </x:c>
      <x:c r="I128" s="3" t="str">
        <x:v>variable</x:v>
      </x:c>
    </x:row>
    <x:row r="129" ht="25" customHeight="1">
      <x:c r="A129" s="16" t="n">
        <x:v>4</x:v>
      </x:c>
      <x:c r="B129" s="3" t="str">
        <x:v>GL.OPEX.PPL.SW</x:v>
      </x:c>
      <x:c r="C129" s="3" t="str">
        <x:v>COMP</x:v>
      </x:c>
      <x:c r="D129" s="33" t="n">
        <x:v>450</x:v>
      </x:c>
      <x:c r="E129" s="3" t="str">
        <x:v>operating_expense</x:v>
      </x:c>
      <x:c r="F129" s="3" t="str">
        <x:v>V.SOFTWARE</x:v>
      </x:c>
      <x:c r="G129" s="3" t="str">
        <x:v>recurring</x:v>
      </x:c>
      <x:c r="H129" s="3" t="str">
        <x:v>committed</x:v>
      </x:c>
      <x:c r="I129" s="3" t="str">
        <x:v>fixed</x:v>
      </x:c>
    </x:row>
    <x:row r="130" ht="25" customHeight="1">
      <x:c r="A130" s="16" t="n">
        <x:v>4</x:v>
      </x:c>
      <x:c r="B130" s="3" t="str">
        <x:v>GL.OPEX.PPL.SW</x:v>
      </x:c>
      <x:c r="C130" s="3" t="str">
        <x:v>ENG</x:v>
      </x:c>
      <x:c r="D130" s="33" t="n">
        <x:v>1800</x:v>
      </x:c>
      <x:c r="E130" s="3" t="str">
        <x:v>operating_expense</x:v>
      </x:c>
      <x:c r="F130" s="3" t="str">
        <x:v>V.SOFTWARE</x:v>
      </x:c>
      <x:c r="G130" s="3" t="str">
        <x:v>recurring</x:v>
      </x:c>
      <x:c r="H130" s="3" t="str">
        <x:v>committed</x:v>
      </x:c>
      <x:c r="I130" s="3" t="str">
        <x:v>fixed</x:v>
      </x:c>
    </x:row>
    <x:row r="131" ht="25" customHeight="1">
      <x:c r="A131" s="16" t="n">
        <x:v>4</x:v>
      </x:c>
      <x:c r="B131" s="3" t="str">
        <x:v>GL.OPEX.PPL.SW</x:v>
      </x:c>
      <x:c r="C131" s="3" t="str">
        <x:v>MGMT</x:v>
      </x:c>
      <x:c r="D131" s="33" t="n">
        <x:v>450</x:v>
      </x:c>
      <x:c r="E131" s="3" t="str">
        <x:v>operating_expense</x:v>
      </x:c>
      <x:c r="F131" s="3" t="str">
        <x:v>V.SOFTWARE</x:v>
      </x:c>
      <x:c r="G131" s="3" t="str">
        <x:v>recurring</x:v>
      </x:c>
      <x:c r="H131" s="3" t="str">
        <x:v>committed</x:v>
      </x:c>
      <x:c r="I131" s="3" t="str">
        <x:v>fixed</x:v>
      </x:c>
    </x:row>
    <x:row r="132" ht="25" customHeight="1">
      <x:c r="A132" s="16" t="n">
        <x:v>4</x:v>
      </x:c>
      <x:c r="B132" s="3" t="str">
        <x:v>GL.OPEX.PPL.SW</x:v>
      </x:c>
      <x:c r="C132" s="3" t="str">
        <x:v>PROD</x:v>
      </x:c>
      <x:c r="D132" s="33" t="n">
        <x:v>450</x:v>
      </x:c>
      <x:c r="E132" s="3" t="str">
        <x:v>operating_expense</x:v>
      </x:c>
      <x:c r="F132" s="3" t="str">
        <x:v>V.SOFTWARE</x:v>
      </x:c>
      <x:c r="G132" s="3" t="str">
        <x:v>recurring</x:v>
      </x:c>
      <x:c r="H132" s="3" t="str">
        <x:v>committed</x:v>
      </x:c>
      <x:c r="I132" s="3" t="str">
        <x:v>fixed</x:v>
      </x:c>
    </x:row>
    <x:row r="133" ht="25" customHeight="1">
      <x:c r="A133" s="16" t="n">
        <x:v>4</x:v>
      </x:c>
      <x:c r="B133" s="3" t="str">
        <x:v>GL.OPEX.REG.DORA_SETUP</x:v>
      </x:c>
      <x:c r="C133" s="3" t="str">
        <x:v>COMP</x:v>
      </x:c>
      <x:c r="D133" s="33" t="n">
        <x:v>11111.111111111111</x:v>
      </x:c>
      <x:c r="E133" s="3" t="str">
        <x:v>operating_expense</x:v>
      </x:c>
      <x:c r="F133" s="3" t="str">
        <x:v>V.DORA</x:v>
      </x:c>
      <x:c r="G133" s="3" t="str">
        <x:v>one_off</x:v>
      </x:c>
      <x:c r="H133" s="3" t="str">
        <x:v>committed</x:v>
      </x:c>
      <x:c r="I133" s="3" t="str">
        <x:v>fixed</x:v>
      </x:c>
    </x:row>
    <x:row r="134" ht="25" customHeight="1">
      <x:c r="A134" s="16" t="n">
        <x:v>4</x:v>
      </x:c>
      <x:c r="B134" s="3" t="str">
        <x:v>GL.OPEX.REG.LEGAL_APP</x:v>
      </x:c>
      <x:c r="C134" s="3" t="str">
        <x:v>COMP</x:v>
      </x:c>
      <x:c r="D134" s="33" t="n">
        <x:v>10000</x:v>
      </x:c>
      <x:c r="E134" s="3" t="str">
        <x:v>operating_expense</x:v>
      </x:c>
      <x:c r="F134" s="3" t="str">
        <x:v>V.LEGAL</x:v>
      </x:c>
      <x:c r="G134" s="3" t="str">
        <x:v>one_off</x:v>
      </x:c>
      <x:c r="H134" s="3" t="str">
        <x:v>committed</x:v>
      </x:c>
      <x:c r="I134" s="3" t="str">
        <x:v>fixed</x:v>
      </x:c>
    </x:row>
    <x:row r="135" ht="25" customHeight="1">
      <x:c r="A135" s="16" t="n">
        <x:v>4</x:v>
      </x:c>
      <x:c r="B135" s="3" t="str">
        <x:v>GL.PEOPLE.AV</x:v>
      </x:c>
      <x:c r="C135" s="3" t="str">
        <x:v>COMP</x:v>
      </x:c>
      <x:c r="D135" s="33" t="n">
        <x:v>100.9125</x:v>
      </x:c>
      <x:c r="E135" s="3" t="str">
        <x:v>people</x:v>
      </x:c>
      <x:c r="F135" s="3" t="str">
        <x:v>PAYROLL</x:v>
      </x:c>
      <x:c r="G135" s="3" t="str">
        <x:v>recurring</x:v>
      </x:c>
      <x:c r="H135" s="3" t="str">
        <x:v>committed</x:v>
      </x:c>
      <x:c r="I135" s="3" t="str">
        <x:v>fixed</x:v>
      </x:c>
    </x:row>
    <x:row r="136" ht="25" customHeight="1">
      <x:c r="A136" s="16" t="n">
        <x:v>4</x:v>
      </x:c>
      <x:c r="B136" s="3" t="str">
        <x:v>GL.PEOPLE.AV</x:v>
      </x:c>
      <x:c r="C136" s="3" t="str">
        <x:v>ENG</x:v>
      </x:c>
      <x:c r="D136" s="33" t="n">
        <x:v>291.525</x:v>
      </x:c>
      <x:c r="E136" s="3" t="str">
        <x:v>people</x:v>
      </x:c>
      <x:c r="F136" s="3" t="str">
        <x:v>PAYROLL</x:v>
      </x:c>
      <x:c r="G136" s="3" t="str">
        <x:v>recurring</x:v>
      </x:c>
      <x:c r="H136" s="3" t="str">
        <x:v>committed</x:v>
      </x:c>
      <x:c r="I136" s="3" t="str">
        <x:v>fixed</x:v>
      </x:c>
    </x:row>
    <x:row r="137" ht="25" customHeight="1">
      <x:c r="A137" s="16" t="n">
        <x:v>4</x:v>
      </x:c>
      <x:c r="B137" s="3" t="str">
        <x:v>GL.PEOPLE.AV</x:v>
      </x:c>
      <x:c r="C137" s="3" t="str">
        <x:v>MGMT</x:v>
      </x:c>
      <x:c r="D137" s="33" t="n">
        <x:v>0</x:v>
      </x:c>
      <x:c r="E137" s="3" t="str">
        <x:v>people</x:v>
      </x:c>
      <x:c r="F137" s="3" t="str">
        <x:v>PAYROLL</x:v>
      </x:c>
      <x:c r="G137" s="3" t="str">
        <x:v>recurring</x:v>
      </x:c>
      <x:c r="H137" s="3" t="str">
        <x:v>committed</x:v>
      </x:c>
      <x:c r="I137" s="3" t="str">
        <x:v>fixed</x:v>
      </x:c>
    </x:row>
    <x:row r="138" ht="25" customHeight="1">
      <x:c r="A138" s="16" t="n">
        <x:v>4</x:v>
      </x:c>
      <x:c r="B138" s="3" t="str">
        <x:v>GL.PEOPLE.AV</x:v>
      </x:c>
      <x:c r="C138" s="3" t="str">
        <x:v>PROD</x:v>
      </x:c>
      <x:c r="D138" s="33" t="n">
        <x:v>78.4875</x:v>
      </x:c>
      <x:c r="E138" s="3" t="str">
        <x:v>people</x:v>
      </x:c>
      <x:c r="F138" s="3" t="str">
        <x:v>PAYROLL</x:v>
      </x:c>
      <x:c r="G138" s="3" t="str">
        <x:v>recurring</x:v>
      </x:c>
      <x:c r="H138" s="3" t="str">
        <x:v>committed</x:v>
      </x:c>
      <x:c r="I138" s="3" t="str">
        <x:v>fixed</x:v>
      </x:c>
    </x:row>
    <x:row r="139" ht="25" customHeight="1">
      <x:c r="A139" s="16" t="n">
        <x:v>4</x:v>
      </x:c>
      <x:c r="B139" s="3" t="str">
        <x:v>GL.PEOPLE.BG</x:v>
      </x:c>
      <x:c r="C139" s="3" t="str">
        <x:v>COMP</x:v>
      </x:c>
      <x:c r="D139" s="33" t="n">
        <x:v>23.2875</x:v>
      </x:c>
      <x:c r="E139" s="3" t="str">
        <x:v>people</x:v>
      </x:c>
      <x:c r="F139" s="3" t="str">
        <x:v>PAYROLL</x:v>
      </x:c>
      <x:c r="G139" s="3" t="str">
        <x:v>recurring</x:v>
      </x:c>
      <x:c r="H139" s="3" t="str">
        <x:v>committed</x:v>
      </x:c>
      <x:c r="I139" s="3" t="str">
        <x:v>fixed</x:v>
      </x:c>
    </x:row>
    <x:row r="140" ht="25" customHeight="1">
      <x:c r="A140" s="16" t="n">
        <x:v>4</x:v>
      </x:c>
      <x:c r="B140" s="3" t="str">
        <x:v>GL.PEOPLE.BG</x:v>
      </x:c>
      <x:c r="C140" s="3" t="str">
        <x:v>ENG</x:v>
      </x:c>
      <x:c r="D140" s="33" t="n">
        <x:v>67.275</x:v>
      </x:c>
      <x:c r="E140" s="3" t="str">
        <x:v>people</x:v>
      </x:c>
      <x:c r="F140" s="3" t="str">
        <x:v>PAYROLL</x:v>
      </x:c>
      <x:c r="G140" s="3" t="str">
        <x:v>recurring</x:v>
      </x:c>
      <x:c r="H140" s="3" t="str">
        <x:v>committed</x:v>
      </x:c>
      <x:c r="I140" s="3" t="str">
        <x:v>fixed</x:v>
      </x:c>
    </x:row>
    <x:row r="141" ht="25" customHeight="1">
      <x:c r="A141" s="16" t="n">
        <x:v>4</x:v>
      </x:c>
      <x:c r="B141" s="3" t="str">
        <x:v>GL.PEOPLE.BG</x:v>
      </x:c>
      <x:c r="C141" s="3" t="str">
        <x:v>MGMT</x:v>
      </x:c>
      <x:c r="D141" s="33" t="n">
        <x:v>0</x:v>
      </x:c>
      <x:c r="E141" s="3" t="str">
        <x:v>people</x:v>
      </x:c>
      <x:c r="F141" s="3" t="str">
        <x:v>PAYROLL</x:v>
      </x:c>
      <x:c r="G141" s="3" t="str">
        <x:v>recurring</x:v>
      </x:c>
      <x:c r="H141" s="3" t="str">
        <x:v>committed</x:v>
      </x:c>
      <x:c r="I141" s="3" t="str">
        <x:v>fixed</x:v>
      </x:c>
    </x:row>
    <x:row r="142" ht="25" customHeight="1">
      <x:c r="A142" s="16" t="n">
        <x:v>4</x:v>
      </x:c>
      <x:c r="B142" s="3" t="str">
        <x:v>GL.PEOPLE.BG</x:v>
      </x:c>
      <x:c r="C142" s="3" t="str">
        <x:v>PROD</x:v>
      </x:c>
      <x:c r="D142" s="33" t="n">
        <x:v>18.1125</x:v>
      </x:c>
      <x:c r="E142" s="3" t="str">
        <x:v>people</x:v>
      </x:c>
      <x:c r="F142" s="3" t="str">
        <x:v>PAYROLL</x:v>
      </x:c>
      <x:c r="G142" s="3" t="str">
        <x:v>recurring</x:v>
      </x:c>
      <x:c r="H142" s="3" t="str">
        <x:v>committed</x:v>
      </x:c>
      <x:c r="I142" s="3" t="str">
        <x:v>fixed</x:v>
      </x:c>
    </x:row>
    <x:row r="143" ht="25" customHeight="1">
      <x:c r="A143" s="16" t="n">
        <x:v>4</x:v>
      </x:c>
      <x:c r="B143" s="3" t="str">
        <x:v>GL.PEOPLE.INSOLV</x:v>
      </x:c>
      <x:c r="C143" s="3" t="str">
        <x:v>COMP</x:v>
      </x:c>
      <x:c r="D143" s="33" t="n">
        <x:v>11.64375</x:v>
      </x:c>
      <x:c r="E143" s="3" t="str">
        <x:v>people</x:v>
      </x:c>
      <x:c r="F143" s="3" t="str">
        <x:v>PAYROLL</x:v>
      </x:c>
      <x:c r="G143" s="3" t="str">
        <x:v>recurring</x:v>
      </x:c>
      <x:c r="H143" s="3" t="str">
        <x:v>committed</x:v>
      </x:c>
      <x:c r="I143" s="3" t="str">
        <x:v>fixed</x:v>
      </x:c>
    </x:row>
    <x:row r="144" ht="25" customHeight="1">
      <x:c r="A144" s="16" t="n">
        <x:v>4</x:v>
      </x:c>
      <x:c r="B144" s="3" t="str">
        <x:v>GL.PEOPLE.INSOLV</x:v>
      </x:c>
      <x:c r="C144" s="3" t="str">
        <x:v>ENG</x:v>
      </x:c>
      <x:c r="D144" s="33" t="n">
        <x:v>33.6375</x:v>
      </x:c>
      <x:c r="E144" s="3" t="str">
        <x:v>people</x:v>
      </x:c>
      <x:c r="F144" s="3" t="str">
        <x:v>PAYROLL</x:v>
      </x:c>
      <x:c r="G144" s="3" t="str">
        <x:v>recurring</x:v>
      </x:c>
      <x:c r="H144" s="3" t="str">
        <x:v>committed</x:v>
      </x:c>
      <x:c r="I144" s="3" t="str">
        <x:v>fixed</x:v>
      </x:c>
    </x:row>
    <x:row r="145" ht="25" customHeight="1">
      <x:c r="A145" s="16" t="n">
        <x:v>4</x:v>
      </x:c>
      <x:c r="B145" s="3" t="str">
        <x:v>GL.PEOPLE.INSOLV</x:v>
      </x:c>
      <x:c r="C145" s="3" t="str">
        <x:v>MGMT</x:v>
      </x:c>
      <x:c r="D145" s="33" t="n">
        <x:v>0</x:v>
      </x:c>
      <x:c r="E145" s="3" t="str">
        <x:v>people</x:v>
      </x:c>
      <x:c r="F145" s="3" t="str">
        <x:v>PAYROLL</x:v>
      </x:c>
      <x:c r="G145" s="3" t="str">
        <x:v>recurring</x:v>
      </x:c>
      <x:c r="H145" s="3" t="str">
        <x:v>committed</x:v>
      </x:c>
      <x:c r="I145" s="3" t="str">
        <x:v>fixed</x:v>
      </x:c>
    </x:row>
    <x:row r="146" ht="25" customHeight="1">
      <x:c r="A146" s="16" t="n">
        <x:v>4</x:v>
      </x:c>
      <x:c r="B146" s="3" t="str">
        <x:v>GL.PEOPLE.INSOLV</x:v>
      </x:c>
      <x:c r="C146" s="3" t="str">
        <x:v>PROD</x:v>
      </x:c>
      <x:c r="D146" s="33" t="n">
        <x:v>9.05625</x:v>
      </x:c>
      <x:c r="E146" s="3" t="str">
        <x:v>people</x:v>
      </x:c>
      <x:c r="F146" s="3" t="str">
        <x:v>PAYROLL</x:v>
      </x:c>
      <x:c r="G146" s="3" t="str">
        <x:v>recurring</x:v>
      </x:c>
      <x:c r="H146" s="3" t="str">
        <x:v>committed</x:v>
      </x:c>
      <x:c r="I146" s="3" t="str">
        <x:v>fixed</x:v>
      </x:c>
    </x:row>
    <x:row r="147" ht="25" customHeight="1">
      <x:c r="A147" s="16" t="n">
        <x:v>4</x:v>
      </x:c>
      <x:c r="B147" s="3" t="str">
        <x:v>GL.PEOPLE.KV</x:v>
      </x:c>
      <x:c r="C147" s="3" t="str">
        <x:v>COMP</x:v>
      </x:c>
      <x:c r="D147" s="33" t="n">
        <x:v>564.1875</x:v>
      </x:c>
      <x:c r="E147" s="3" t="str">
        <x:v>people</x:v>
      </x:c>
      <x:c r="F147" s="3" t="str">
        <x:v>PAYROLL</x:v>
      </x:c>
      <x:c r="G147" s="3" t="str">
        <x:v>recurring</x:v>
      </x:c>
      <x:c r="H147" s="3" t="str">
        <x:v>committed</x:v>
      </x:c>
      <x:c r="I147" s="3" t="str">
        <x:v>fixed</x:v>
      </x:c>
    </x:row>
    <x:row r="148" ht="25" customHeight="1">
      <x:c r="A148" s="16" t="n">
        <x:v>4</x:v>
      </x:c>
      <x:c r="B148" s="3" t="str">
        <x:v>GL.PEOPLE.KV</x:v>
      </x:c>
      <x:c r="C148" s="3" t="str">
        <x:v>ENG</x:v>
      </x:c>
      <x:c r="D148" s="33" t="n">
        <x:v>1692.5625</x:v>
      </x:c>
      <x:c r="E148" s="3" t="str">
        <x:v>people</x:v>
      </x:c>
      <x:c r="F148" s="3" t="str">
        <x:v>PAYROLL</x:v>
      </x:c>
      <x:c r="G148" s="3" t="str">
        <x:v>recurring</x:v>
      </x:c>
      <x:c r="H148" s="3" t="str">
        <x:v>committed</x:v>
      </x:c>
      <x:c r="I148" s="3" t="str">
        <x:v>fixed</x:v>
      </x:c>
    </x:row>
    <x:row r="149" ht="25" customHeight="1">
      <x:c r="A149" s="16" t="n">
        <x:v>4</x:v>
      </x:c>
      <x:c r="B149" s="3" t="str">
        <x:v>GL.PEOPLE.KV</x:v>
      </x:c>
      <x:c r="C149" s="3" t="str">
        <x:v>MGMT</x:v>
      </x:c>
      <x:c r="D149" s="33" t="n">
        <x:v>0</x:v>
      </x:c>
      <x:c r="E149" s="3" t="str">
        <x:v>people</x:v>
      </x:c>
      <x:c r="F149" s="3" t="str">
        <x:v>PAYROLL</x:v>
      </x:c>
      <x:c r="G149" s="3" t="str">
        <x:v>recurring</x:v>
      </x:c>
      <x:c r="H149" s="3" t="str">
        <x:v>committed</x:v>
      </x:c>
      <x:c r="I149" s="3" t="str">
        <x:v>fixed</x:v>
      </x:c>
    </x:row>
    <x:row r="150" ht="25" customHeight="1">
      <x:c r="A150" s="16" t="n">
        <x:v>4</x:v>
      </x:c>
      <x:c r="B150" s="3" t="str">
        <x:v>GL.PEOPLE.KV</x:v>
      </x:c>
      <x:c r="C150" s="3" t="str">
        <x:v>PROD</x:v>
      </x:c>
      <x:c r="D150" s="33" t="n">
        <x:v>534.31875</x:v>
      </x:c>
      <x:c r="E150" s="3" t="str">
        <x:v>people</x:v>
      </x:c>
      <x:c r="F150" s="3" t="str">
        <x:v>PAYROLL</x:v>
      </x:c>
      <x:c r="G150" s="3" t="str">
        <x:v>recurring</x:v>
      </x:c>
      <x:c r="H150" s="3" t="str">
        <x:v>committed</x:v>
      </x:c>
      <x:c r="I150" s="3" t="str">
        <x:v>fixed</x:v>
      </x:c>
    </x:row>
    <x:row r="151" ht="25" customHeight="1">
      <x:c r="A151" s="16" t="n">
        <x:v>4</x:v>
      </x:c>
      <x:c r="B151" s="3" t="str">
        <x:v>GL.PEOPLE.PV</x:v>
      </x:c>
      <x:c r="C151" s="3" t="str">
        <x:v>COMP</x:v>
      </x:c>
      <x:c r="D151" s="33" t="n">
        <x:v>114.75</x:v>
      </x:c>
      <x:c r="E151" s="3" t="str">
        <x:v>people</x:v>
      </x:c>
      <x:c r="F151" s="3" t="str">
        <x:v>PAYROLL</x:v>
      </x:c>
      <x:c r="G151" s="3" t="str">
        <x:v>recurring</x:v>
      </x:c>
      <x:c r="H151" s="3" t="str">
        <x:v>committed</x:v>
      </x:c>
      <x:c r="I151" s="3" t="str">
        <x:v>fixed</x:v>
      </x:c>
    </x:row>
    <x:row r="152" ht="25" customHeight="1">
      <x:c r="A152" s="16" t="n">
        <x:v>4</x:v>
      </x:c>
      <x:c r="B152" s="3" t="str">
        <x:v>GL.PEOPLE.PV</x:v>
      </x:c>
      <x:c r="C152" s="3" t="str">
        <x:v>ENG</x:v>
      </x:c>
      <x:c r="D152" s="33" t="n">
        <x:v>344.25</x:v>
      </x:c>
      <x:c r="E152" s="3" t="str">
        <x:v>people</x:v>
      </x:c>
      <x:c r="F152" s="3" t="str">
        <x:v>PAYROLL</x:v>
      </x:c>
      <x:c r="G152" s="3" t="str">
        <x:v>recurring</x:v>
      </x:c>
      <x:c r="H152" s="3" t="str">
        <x:v>committed</x:v>
      </x:c>
      <x:c r="I152" s="3" t="str">
        <x:v>fixed</x:v>
      </x:c>
    </x:row>
    <x:row r="153" ht="25" customHeight="1">
      <x:c r="A153" s="16" t="n">
        <x:v>4</x:v>
      </x:c>
      <x:c r="B153" s="3" t="str">
        <x:v>GL.PEOPLE.PV</x:v>
      </x:c>
      <x:c r="C153" s="3" t="str">
        <x:v>MGMT</x:v>
      </x:c>
      <x:c r="D153" s="33" t="n">
        <x:v>0</x:v>
      </x:c>
      <x:c r="E153" s="3" t="str">
        <x:v>people</x:v>
      </x:c>
      <x:c r="F153" s="3" t="str">
        <x:v>PAYROLL</x:v>
      </x:c>
      <x:c r="G153" s="3" t="str">
        <x:v>recurring</x:v>
      </x:c>
      <x:c r="H153" s="3" t="str">
        <x:v>committed</x:v>
      </x:c>
      <x:c r="I153" s="3" t="str">
        <x:v>fixed</x:v>
      </x:c>
    </x:row>
    <x:row r="154" ht="25" customHeight="1">
      <x:c r="A154" s="16" t="n">
        <x:v>4</x:v>
      </x:c>
      <x:c r="B154" s="3" t="str">
        <x:v>GL.PEOPLE.PV</x:v>
      </x:c>
      <x:c r="C154" s="3" t="str">
        <x:v>PROD</x:v>
      </x:c>
      <x:c r="D154" s="33" t="n">
        <x:v>108.675</x:v>
      </x:c>
      <x:c r="E154" s="3" t="str">
        <x:v>people</x:v>
      </x:c>
      <x:c r="F154" s="3" t="str">
        <x:v>PAYROLL</x:v>
      </x:c>
      <x:c r="G154" s="3" t="str">
        <x:v>recurring</x:v>
      </x:c>
      <x:c r="H154" s="3" t="str">
        <x:v>committed</x:v>
      </x:c>
      <x:c r="I154" s="3" t="str">
        <x:v>fixed</x:v>
      </x:c>
    </x:row>
    <x:row r="155" ht="25" customHeight="1">
      <x:c r="A155" s="16" t="n">
        <x:v>4</x:v>
      </x:c>
      <x:c r="B155" s="3" t="str">
        <x:v>GL.PEOPLE.RV</x:v>
      </x:c>
      <x:c r="C155" s="3" t="str">
        <x:v>COMP</x:v>
      </x:c>
      <x:c r="D155" s="33" t="n">
        <x:v>721.9125</x:v>
      </x:c>
      <x:c r="E155" s="3" t="str">
        <x:v>people</x:v>
      </x:c>
      <x:c r="F155" s="3" t="str">
        <x:v>PAYROLL</x:v>
      </x:c>
      <x:c r="G155" s="3" t="str">
        <x:v>recurring</x:v>
      </x:c>
      <x:c r="H155" s="3" t="str">
        <x:v>committed</x:v>
      </x:c>
      <x:c r="I155" s="3" t="str">
        <x:v>fixed</x:v>
      </x:c>
    </x:row>
    <x:row r="156" ht="25" customHeight="1">
      <x:c r="A156" s="16" t="n">
        <x:v>4</x:v>
      </x:c>
      <x:c r="B156" s="3" t="str">
        <x:v>GL.PEOPLE.RV</x:v>
      </x:c>
      <x:c r="C156" s="3" t="str">
        <x:v>ENG</x:v>
      </x:c>
      <x:c r="D156" s="33" t="n">
        <x:v>2085.525</x:v>
      </x:c>
      <x:c r="E156" s="3" t="str">
        <x:v>people</x:v>
      </x:c>
      <x:c r="F156" s="3" t="str">
        <x:v>PAYROLL</x:v>
      </x:c>
      <x:c r="G156" s="3" t="str">
        <x:v>recurring</x:v>
      </x:c>
      <x:c r="H156" s="3" t="str">
        <x:v>committed</x:v>
      </x:c>
      <x:c r="I156" s="3" t="str">
        <x:v>fixed</x:v>
      </x:c>
    </x:row>
    <x:row r="157" ht="25" customHeight="1">
      <x:c r="A157" s="16" t="n">
        <x:v>4</x:v>
      </x:c>
      <x:c r="B157" s="3" t="str">
        <x:v>GL.PEOPLE.RV</x:v>
      </x:c>
      <x:c r="C157" s="3" t="str">
        <x:v>MGMT</x:v>
      </x:c>
      <x:c r="D157" s="33" t="n">
        <x:v>0</x:v>
      </x:c>
      <x:c r="E157" s="3" t="str">
        <x:v>people</x:v>
      </x:c>
      <x:c r="F157" s="3" t="str">
        <x:v>PAYROLL</x:v>
      </x:c>
      <x:c r="G157" s="3" t="str">
        <x:v>recurring</x:v>
      </x:c>
      <x:c r="H157" s="3" t="str">
        <x:v>committed</x:v>
      </x:c>
      <x:c r="I157" s="3" t="str">
        <x:v>fixed</x:v>
      </x:c>
    </x:row>
    <x:row r="158" ht="25" customHeight="1">
      <x:c r="A158" s="16" t="n">
        <x:v>4</x:v>
      </x:c>
      <x:c r="B158" s="3" t="str">
        <x:v>GL.PEOPLE.RV</x:v>
      </x:c>
      <x:c r="C158" s="3" t="str">
        <x:v>PROD</x:v>
      </x:c>
      <x:c r="D158" s="33" t="n">
        <x:v>561.4875</x:v>
      </x:c>
      <x:c r="E158" s="3" t="str">
        <x:v>people</x:v>
      </x:c>
      <x:c r="F158" s="3" t="str">
        <x:v>PAYROLL</x:v>
      </x:c>
      <x:c r="G158" s="3" t="str">
        <x:v>recurring</x:v>
      </x:c>
      <x:c r="H158" s="3" t="str">
        <x:v>committed</x:v>
      </x:c>
      <x:c r="I158" s="3" t="str">
        <x:v>fixed</x:v>
      </x:c>
    </x:row>
    <x:row r="159" ht="25" customHeight="1">
      <x:c r="A159" s="16" t="n">
        <x:v>4</x:v>
      </x:c>
      <x:c r="B159" s="3" t="str">
        <x:v>GL.PEOPLE.SALARY</x:v>
      </x:c>
      <x:c r="C159" s="3" t="str">
        <x:v>COMP</x:v>
      </x:c>
      <x:c r="D159" s="33" t="n">
        <x:v>7762.5</x:v>
      </x:c>
      <x:c r="E159" s="3" t="str">
        <x:v>people</x:v>
      </x:c>
      <x:c r="F159" s="3" t="str">
        <x:v>PAYROLL</x:v>
      </x:c>
      <x:c r="G159" s="3" t="str">
        <x:v>recurring</x:v>
      </x:c>
      <x:c r="H159" s="3" t="str">
        <x:v>committed</x:v>
      </x:c>
      <x:c r="I159" s="3" t="str">
        <x:v>fixed</x:v>
      </x:c>
    </x:row>
    <x:row r="160" ht="25" customHeight="1">
      <x:c r="A160" s="16" t="n">
        <x:v>4</x:v>
      </x:c>
      <x:c r="B160" s="3" t="str">
        <x:v>GL.PEOPLE.SALARY</x:v>
      </x:c>
      <x:c r="C160" s="3" t="str">
        <x:v>ENG</x:v>
      </x:c>
      <x:c r="D160" s="33" t="n">
        <x:v>27858.75</x:v>
      </x:c>
      <x:c r="E160" s="3" t="str">
        <x:v>people</x:v>
      </x:c>
      <x:c r="F160" s="3" t="str">
        <x:v>PAYROLL</x:v>
      </x:c>
      <x:c r="G160" s="3" t="str">
        <x:v>recurring</x:v>
      </x:c>
      <x:c r="H160" s="3" t="str">
        <x:v>committed</x:v>
      </x:c>
      <x:c r="I160" s="3" t="str">
        <x:v>fixed</x:v>
      </x:c>
    </x:row>
    <x:row r="161" ht="25" customHeight="1">
      <x:c r="A161" s="16" t="n">
        <x:v>4</x:v>
      </x:c>
      <x:c r="B161" s="3" t="str">
        <x:v>GL.PEOPLE.SALARY</x:v>
      </x:c>
      <x:c r="C161" s="3" t="str">
        <x:v>MGMT</x:v>
      </x:c>
      <x:c r="D161" s="33" t="n">
        <x:v>5433.75</x:v>
      </x:c>
      <x:c r="E161" s="3" t="str">
        <x:v>people</x:v>
      </x:c>
      <x:c r="F161" s="3" t="str">
        <x:v>PAYROLL</x:v>
      </x:c>
      <x:c r="G161" s="3" t="str">
        <x:v>recurring</x:v>
      </x:c>
      <x:c r="H161" s="3" t="str">
        <x:v>committed</x:v>
      </x:c>
      <x:c r="I161" s="3" t="str">
        <x:v>fixed</x:v>
      </x:c>
    </x:row>
    <x:row r="162" ht="25" customHeight="1">
      <x:c r="A162" s="16" t="n">
        <x:v>4</x:v>
      </x:c>
      <x:c r="B162" s="3" t="str">
        <x:v>GL.PEOPLE.SALARY</x:v>
      </x:c>
      <x:c r="C162" s="3" t="str">
        <x:v>PROD</x:v>
      </x:c>
      <x:c r="D162" s="33" t="n">
        <x:v>6037.5</x:v>
      </x:c>
      <x:c r="E162" s="3" t="str">
        <x:v>people</x:v>
      </x:c>
      <x:c r="F162" s="3" t="str">
        <x:v>PAYROLL</x:v>
      </x:c>
      <x:c r="G162" s="3" t="str">
        <x:v>recurring</x:v>
      </x:c>
      <x:c r="H162" s="3" t="str">
        <x:v>committed</x:v>
      </x:c>
      <x:c r="I162" s="3" t="str">
        <x:v>fixed</x:v>
      </x:c>
    </x:row>
    <x:row r="163" ht="25" customHeight="1">
      <x:c r="A163" s="16" t="n">
        <x:v>4</x:v>
      </x:c>
      <x:c r="B163" s="3" t="str">
        <x:v>GL.PEOPLE.U1</x:v>
      </x:c>
      <x:c r="C163" s="3" t="str">
        <x:v>COMP</x:v>
      </x:c>
      <x:c r="D163" s="33" t="n">
        <x:v>163.0125</x:v>
      </x:c>
      <x:c r="E163" s="3" t="str">
        <x:v>people</x:v>
      </x:c>
      <x:c r="F163" s="3" t="str">
        <x:v>PAYROLL</x:v>
      </x:c>
      <x:c r="G163" s="3" t="str">
        <x:v>recurring</x:v>
      </x:c>
      <x:c r="H163" s="3" t="str">
        <x:v>committed</x:v>
      </x:c>
      <x:c r="I163" s="3" t="str">
        <x:v>fixed</x:v>
      </x:c>
    </x:row>
    <x:row r="164" ht="25" customHeight="1">
      <x:c r="A164" s="16" t="n">
        <x:v>4</x:v>
      </x:c>
      <x:c r="B164" s="3" t="str">
        <x:v>GL.PEOPLE.U1</x:v>
      </x:c>
      <x:c r="C164" s="3" t="str">
        <x:v>ENG</x:v>
      </x:c>
      <x:c r="D164" s="33" t="n">
        <x:v>470.925</x:v>
      </x:c>
      <x:c r="E164" s="3" t="str">
        <x:v>people</x:v>
      </x:c>
      <x:c r="F164" s="3" t="str">
        <x:v>PAYROLL</x:v>
      </x:c>
      <x:c r="G164" s="3" t="str">
        <x:v>recurring</x:v>
      </x:c>
      <x:c r="H164" s="3" t="str">
        <x:v>committed</x:v>
      </x:c>
      <x:c r="I164" s="3" t="str">
        <x:v>fixed</x:v>
      </x:c>
    </x:row>
    <x:row r="165" ht="25" customHeight="1">
      <x:c r="A165" s="16" t="n">
        <x:v>4</x:v>
      </x:c>
      <x:c r="B165" s="3" t="str">
        <x:v>GL.PEOPLE.U1</x:v>
      </x:c>
      <x:c r="C165" s="3" t="str">
        <x:v>MGMT</x:v>
      </x:c>
      <x:c r="D165" s="33" t="n">
        <x:v>0</x:v>
      </x:c>
      <x:c r="E165" s="3" t="str">
        <x:v>people</x:v>
      </x:c>
      <x:c r="F165" s="3" t="str">
        <x:v>PAYROLL</x:v>
      </x:c>
      <x:c r="G165" s="3" t="str">
        <x:v>recurring</x:v>
      </x:c>
      <x:c r="H165" s="3" t="str">
        <x:v>committed</x:v>
      </x:c>
      <x:c r="I165" s="3" t="str">
        <x:v>fixed</x:v>
      </x:c>
    </x:row>
    <x:row r="166" ht="25" customHeight="1">
      <x:c r="A166" s="16" t="n">
        <x:v>4</x:v>
      </x:c>
      <x:c r="B166" s="3" t="str">
        <x:v>GL.PEOPLE.U1</x:v>
      </x:c>
      <x:c r="C166" s="3" t="str">
        <x:v>PROD</x:v>
      </x:c>
      <x:c r="D166" s="33" t="n">
        <x:v>126.7875</x:v>
      </x:c>
      <x:c r="E166" s="3" t="str">
        <x:v>people</x:v>
      </x:c>
      <x:c r="F166" s="3" t="str">
        <x:v>PAYROLL</x:v>
      </x:c>
      <x:c r="G166" s="3" t="str">
        <x:v>recurring</x:v>
      </x:c>
      <x:c r="H166" s="3" t="str">
        <x:v>committed</x:v>
      </x:c>
      <x:c r="I166" s="3" t="str">
        <x:v>fixed</x:v>
      </x:c>
    </x:row>
    <x:row r="167" ht="25" customHeight="1">
      <x:c r="A167" s="16" t="n">
        <x:v>4</x:v>
      </x:c>
      <x:c r="B167" s="3" t="str">
        <x:v>GL.PEOPLE.U2</x:v>
      </x:c>
      <x:c r="C167" s="3" t="str">
        <x:v>COMP</x:v>
      </x:c>
      <x:c r="D167" s="33" t="n">
        <x:v>34.155</x:v>
      </x:c>
      <x:c r="E167" s="3" t="str">
        <x:v>people</x:v>
      </x:c>
      <x:c r="F167" s="3" t="str">
        <x:v>PAYROLL</x:v>
      </x:c>
      <x:c r="G167" s="3" t="str">
        <x:v>recurring</x:v>
      </x:c>
      <x:c r="H167" s="3" t="str">
        <x:v>committed</x:v>
      </x:c>
      <x:c r="I167" s="3" t="str">
        <x:v>fixed</x:v>
      </x:c>
    </x:row>
    <x:row r="168" ht="25" customHeight="1">
      <x:c r="A168" s="16" t="n">
        <x:v>4</x:v>
      </x:c>
      <x:c r="B168" s="3" t="str">
        <x:v>GL.PEOPLE.U2</x:v>
      </x:c>
      <x:c r="C168" s="3" t="str">
        <x:v>ENG</x:v>
      </x:c>
      <x:c r="D168" s="33" t="n">
        <x:v>98.67</x:v>
      </x:c>
      <x:c r="E168" s="3" t="str">
        <x:v>people</x:v>
      </x:c>
      <x:c r="F168" s="3" t="str">
        <x:v>PAYROLL</x:v>
      </x:c>
      <x:c r="G168" s="3" t="str">
        <x:v>recurring</x:v>
      </x:c>
      <x:c r="H168" s="3" t="str">
        <x:v>committed</x:v>
      </x:c>
      <x:c r="I168" s="3" t="str">
        <x:v>fixed</x:v>
      </x:c>
    </x:row>
    <x:row r="169" ht="25" customHeight="1">
      <x:c r="A169" s="16" t="n">
        <x:v>4</x:v>
      </x:c>
      <x:c r="B169" s="3" t="str">
        <x:v>GL.PEOPLE.U2</x:v>
      </x:c>
      <x:c r="C169" s="3" t="str">
        <x:v>MGMT</x:v>
      </x:c>
      <x:c r="D169" s="33" t="n">
        <x:v>0</x:v>
      </x:c>
      <x:c r="E169" s="3" t="str">
        <x:v>people</x:v>
      </x:c>
      <x:c r="F169" s="3" t="str">
        <x:v>PAYROLL</x:v>
      </x:c>
      <x:c r="G169" s="3" t="str">
        <x:v>recurring</x:v>
      </x:c>
      <x:c r="H169" s="3" t="str">
        <x:v>committed</x:v>
      </x:c>
      <x:c r="I169" s="3" t="str">
        <x:v>fixed</x:v>
      </x:c>
    </x:row>
    <x:row r="170" ht="25" customHeight="1">
      <x:c r="A170" s="16" t="n">
        <x:v>4</x:v>
      </x:c>
      <x:c r="B170" s="3" t="str">
        <x:v>GL.PEOPLE.U2</x:v>
      </x:c>
      <x:c r="C170" s="3" t="str">
        <x:v>PROD</x:v>
      </x:c>
      <x:c r="D170" s="33" t="n">
        <x:v>26.565</x:v>
      </x:c>
      <x:c r="E170" s="3" t="str">
        <x:v>people</x:v>
      </x:c>
      <x:c r="F170" s="3" t="str">
        <x:v>PAYROLL</x:v>
      </x:c>
      <x:c r="G170" s="3" t="str">
        <x:v>recurring</x:v>
      </x:c>
      <x:c r="H170" s="3" t="str">
        <x:v>committed</x:v>
      </x:c>
      <x:c r="I170" s="3" t="str">
        <x:v>fixed</x:v>
      </x:c>
    </x:row>
    <x:row r="171" ht="25" customHeight="1">
      <x:c r="A171" s="16" t="n">
        <x:v>5</x:v>
      </x:c>
      <x:c r="B171" s="3" t="str">
        <x:v>GL.COGS.CLOUD_FIXED</x:v>
      </x:c>
      <x:c r="C171" s="3" t="str">
        <x:v>ENG</x:v>
      </x:c>
      <x:c r="D171" s="33" t="n">
        <x:v>1500</x:v>
      </x:c>
      <x:c r="E171" s="3" t="str">
        <x:v>cost_of_revenue</x:v>
      </x:c>
      <x:c r="F171" s="3" t="str">
        <x:v>V.CLOUD</x:v>
      </x:c>
      <x:c r="G171" s="3" t="str">
        <x:v>recurring</x:v>
      </x:c>
      <x:c r="H171" s="3" t="str">
        <x:v>committed</x:v>
      </x:c>
      <x:c r="I171" s="3" t="str">
        <x:v>fixed</x:v>
      </x:c>
    </x:row>
    <x:row r="172" ht="25" customHeight="1">
      <x:c r="A172" s="16" t="n">
        <x:v>5</x:v>
      </x:c>
      <x:c r="B172" s="3" t="str">
        <x:v>GL.COGS.MDATA</x:v>
      </x:c>
      <x:c r="C172" s="3" t="str">
        <x:v>ENG</x:v>
      </x:c>
      <x:c r="D172" s="33" t="n">
        <x:v>433.9130434782609</x:v>
      </x:c>
      <x:c r="E172" s="3" t="str">
        <x:v>cost_of_revenue</x:v>
      </x:c>
      <x:c r="F172" s="3" t="str">
        <x:v>V.DATA</x:v>
      </x:c>
      <x:c r="G172" s="3" t="str">
        <x:v>recurring</x:v>
      </x:c>
      <x:c r="H172" s="3" t="str">
        <x:v>committed</x:v>
      </x:c>
      <x:c r="I172" s="3" t="str">
        <x:v>fixed</x:v>
      </x:c>
    </x:row>
    <x:row r="173" ht="25" customHeight="1">
      <x:c r="A173" s="16" t="n">
        <x:v>5</x:v>
      </x:c>
      <x:c r="B173" s="3" t="str">
        <x:v>GL.DEPR.IT</x:v>
      </x:c>
      <x:c r="C173" s="3" t="str">
        <x:v>COMP</x:v>
      </x:c>
      <x:c r="D173" s="33" t="n">
        <x:v>69.44444444444444</x:v>
      </x:c>
      <x:c r="E173" s="3" t="str">
        <x:v>depreciation</x:v>
      </x:c>
      <x:c r="F173" s="3" t="str">
        <x:v>V.EQUIPMENT</x:v>
      </x:c>
      <x:c r="G173" s="3" t="str">
        <x:v>recurring</x:v>
      </x:c>
      <x:c r="H173" s="3" t="str">
        <x:v>committed</x:v>
      </x:c>
      <x:c r="I173" s="3" t="str">
        <x:v>fixed</x:v>
      </x:c>
    </x:row>
    <x:row r="174" ht="25" customHeight="1">
      <x:c r="A174" s="16" t="n">
        <x:v>5</x:v>
      </x:c>
      <x:c r="B174" s="3" t="str">
        <x:v>GL.DEPR.IT</x:v>
      </x:c>
      <x:c r="C174" s="3" t="str">
        <x:v>ENG</x:v>
      </x:c>
      <x:c r="D174" s="33" t="n">
        <x:v>347.22222222222223</x:v>
      </x:c>
      <x:c r="E174" s="3" t="str">
        <x:v>depreciation</x:v>
      </x:c>
      <x:c r="F174" s="3" t="str">
        <x:v>V.EQUIPMENT</x:v>
      </x:c>
      <x:c r="G174" s="3" t="str">
        <x:v>recurring</x:v>
      </x:c>
      <x:c r="H174" s="3" t="str">
        <x:v>committed</x:v>
      </x:c>
      <x:c r="I174" s="3" t="str">
        <x:v>fixed</x:v>
      </x:c>
    </x:row>
    <x:row r="175" ht="25" customHeight="1">
      <x:c r="A175" s="16" t="n">
        <x:v>5</x:v>
      </x:c>
      <x:c r="B175" s="3" t="str">
        <x:v>GL.DEPR.IT</x:v>
      </x:c>
      <x:c r="C175" s="3" t="str">
        <x:v>MGMT</x:v>
      </x:c>
      <x:c r="D175" s="33" t="n">
        <x:v>69.44444444444444</x:v>
      </x:c>
      <x:c r="E175" s="3" t="str">
        <x:v>depreciation</x:v>
      </x:c>
      <x:c r="F175" s="3" t="str">
        <x:v>V.EQUIPMENT</x:v>
      </x:c>
      <x:c r="G175" s="3" t="str">
        <x:v>recurring</x:v>
      </x:c>
      <x:c r="H175" s="3" t="str">
        <x:v>committed</x:v>
      </x:c>
      <x:c r="I175" s="3" t="str">
        <x:v>fixed</x:v>
      </x:c>
    </x:row>
    <x:row r="176" ht="25" customHeight="1">
      <x:c r="A176" s="16" t="n">
        <x:v>5</x:v>
      </x:c>
      <x:c r="B176" s="3" t="str">
        <x:v>GL.DEPR.IT</x:v>
      </x:c>
      <x:c r="C176" s="3" t="str">
        <x:v>PROD</x:v>
      </x:c>
      <x:c r="D176" s="33" t="n">
        <x:v>69.44444444444444</x:v>
      </x:c>
      <x:c r="E176" s="3" t="str">
        <x:v>depreciation</x:v>
      </x:c>
      <x:c r="F176" s="3" t="str">
        <x:v>V.EQUIPMENT</x:v>
      </x:c>
      <x:c r="G176" s="3" t="str">
        <x:v>recurring</x:v>
      </x:c>
      <x:c r="H176" s="3" t="str">
        <x:v>committed</x:v>
      </x:c>
      <x:c r="I176" s="3" t="str">
        <x:v>fixed</x:v>
      </x:c>
    </x:row>
    <x:row r="177" ht="25" customHeight="1">
      <x:c r="A177" s="16" t="n">
        <x:v>5</x:v>
      </x:c>
      <x:c r="B177" s="3" t="str">
        <x:v>GL.FIN.NOTE_INTEREST</x:v>
      </x:c>
      <x:c r="C177" s="3" t="str">
        <x:v>CORP</x:v>
      </x:c>
      <x:c r="D177" s="33" t="n">
        <x:v>4166.666666666667</x:v>
      </x:c>
      <x:c r="E177" s="3" t="str">
        <x:v>note_interest</x:v>
      </x:c>
      <x:c r="F177" s="3" t="str">
        <x:v>NOTEHOLDER</x:v>
      </x:c>
      <x:c r="G177" s="3" t="str">
        <x:v>recurring</x:v>
      </x:c>
      <x:c r="H177" s="3" t="str">
        <x:v>committed</x:v>
      </x:c>
      <x:c r="I177" s="3" t="str">
        <x:v>fixed</x:v>
      </x:c>
    </x:row>
    <x:row r="178" ht="25" customHeight="1">
      <x:c r="A178" s="16" t="n">
        <x:v>5</x:v>
      </x:c>
      <x:c r="B178" s="3" t="str">
        <x:v>GL.OPEX.OPX.BOOKKEEP</x:v>
      </x:c>
      <x:c r="C178" s="3" t="str">
        <x:v>FIN</x:v>
      </x:c>
      <x:c r="D178" s="33" t="n">
        <x:v>500</x:v>
      </x:c>
      <x:c r="E178" s="3" t="str">
        <x:v>operating_expense</x:v>
      </x:c>
      <x:c r="F178" s="3" t="str">
        <x:v>V.ACCOUNTS</x:v>
      </x:c>
      <x:c r="G178" s="3" t="str">
        <x:v>recurring</x:v>
      </x:c>
      <x:c r="H178" s="3" t="str">
        <x:v>committed</x:v>
      </x:c>
      <x:c r="I178" s="3" t="str">
        <x:v>fixed</x:v>
      </x:c>
    </x:row>
    <x:row r="179" ht="25" customHeight="1">
      <x:c r="A179" s="16" t="n">
        <x:v>5</x:v>
      </x:c>
      <x:c r="B179" s="3" t="str">
        <x:v>GL.OPEX.OPX.CONTINGENCY</x:v>
      </x:c>
      <x:c r="C179" s="3" t="str">
        <x:v>CORP</x:v>
      </x:c>
      <x:c r="D179" s="33" t="n">
        <x:v>1026.5583333333334</x:v>
      </x:c>
      <x:c r="E179" s="3" t="str">
        <x:v>operating_expense</x:v>
      </x:c>
      <x:c r="F179" s="3" t="str">
        <x:v>UNKNOWN_FORECAST</x:v>
      </x:c>
      <x:c r="G179" s="3" t="str">
        <x:v>recurring</x:v>
      </x:c>
      <x:c r="H179" s="3" t="str">
        <x:v>discretionary</x:v>
      </x:c>
      <x:c r="I179" s="3" t="str">
        <x:v>variable</x:v>
      </x:c>
    </x:row>
    <x:row r="180" ht="25" customHeight="1">
      <x:c r="A180" s="16" t="n">
        <x:v>5</x:v>
      </x:c>
      <x:c r="B180" s="3" t="str">
        <x:v>GL.OPEX.OPX.DESK</x:v>
      </x:c>
      <x:c r="C180" s="3" t="str">
        <x:v>CORP</x:v>
      </x:c>
      <x:c r="D180" s="33" t="n">
        <x:v>2392</x:v>
      </x:c>
      <x:c r="E180" s="3" t="str">
        <x:v>operating_expense</x:v>
      </x:c>
      <x:c r="F180" s="3" t="str">
        <x:v>V.WORKSPACE</x:v>
      </x:c>
      <x:c r="G180" s="3" t="str">
        <x:v>recurring</x:v>
      </x:c>
      <x:c r="H180" s="3" t="str">
        <x:v>committed</x:v>
      </x:c>
      <x:c r="I180" s="3" t="str">
        <x:v>fixed</x:v>
      </x:c>
    </x:row>
    <x:row r="181" ht="25" customHeight="1">
      <x:c r="A181" s="16" t="n">
        <x:v>5</x:v>
      </x:c>
      <x:c r="B181" s="3" t="str">
        <x:v>GL.OPEX.OPX.IHK</x:v>
      </x:c>
      <x:c r="C181" s="3" t="str">
        <x:v>CORP</x:v>
      </x:c>
      <x:c r="D181" s="33" t="n">
        <x:v>9.166666666666666</x:v>
      </x:c>
      <x:c r="E181" s="3" t="str">
        <x:v>operating_expense</x:v>
      </x:c>
      <x:c r="F181" s="3" t="str">
        <x:v>V.CHAMBER</x:v>
      </x:c>
      <x:c r="G181" s="3" t="str">
        <x:v>recurring</x:v>
      </x:c>
      <x:c r="H181" s="3" t="str">
        <x:v>committed</x:v>
      </x:c>
      <x:c r="I181" s="3" t="str">
        <x:v>fixed</x:v>
      </x:c>
    </x:row>
    <x:row r="182" ht="25" customHeight="1">
      <x:c r="A182" s="16" t="n">
        <x:v>5</x:v>
      </x:c>
      <x:c r="B182" s="3" t="str">
        <x:v>GL.OPEX.OPX.INS_PRE</x:v>
      </x:c>
      <x:c r="C182" s="3" t="str">
        <x:v>CORP</x:v>
      </x:c>
      <x:c r="D182" s="33" t="n">
        <x:v>1250</x:v>
      </x:c>
      <x:c r="E182" s="3" t="str">
        <x:v>operating_expense</x:v>
      </x:c>
      <x:c r="F182" s="3" t="str">
        <x:v>V.INSURANCE</x:v>
      </x:c>
      <x:c r="G182" s="3" t="str">
        <x:v>recurring</x:v>
      </x:c>
      <x:c r="H182" s="3" t="str">
        <x:v>committed</x:v>
      </x:c>
      <x:c r="I182" s="3" t="str">
        <x:v>fixed</x:v>
      </x:c>
    </x:row>
    <x:row r="183" ht="25" customHeight="1">
      <x:c r="A183" s="16" t="n">
        <x:v>5</x:v>
      </x:c>
      <x:c r="B183" s="3" t="str">
        <x:v>GL.OPEX.OPX.MISC</x:v>
      </x:c>
      <x:c r="C183" s="3" t="str">
        <x:v>CORP</x:v>
      </x:c>
      <x:c r="D183" s="33" t="n">
        <x:v>4000</x:v>
      </x:c>
      <x:c r="E183" s="3" t="str">
        <x:v>operating_expense</x:v>
      </x:c>
      <x:c r="F183" s="3" t="str">
        <x:v>V.OFFICE</x:v>
      </x:c>
      <x:c r="G183" s="3" t="str">
        <x:v>recurring</x:v>
      </x:c>
      <x:c r="H183" s="3" t="str">
        <x:v>discretionary</x:v>
      </x:c>
      <x:c r="I183" s="3" t="str">
        <x:v>fixed</x:v>
      </x:c>
    </x:row>
    <x:row r="184" ht="25" customHeight="1">
      <x:c r="A184" s="16" t="n">
        <x:v>5</x:v>
      </x:c>
      <x:c r="B184" s="3" t="str">
        <x:v>GL.OPEX.OPX.MISC</x:v>
      </x:c>
      <x:c r="C184" s="3" t="str">
        <x:v>FIN</x:v>
      </x:c>
      <x:c r="D184" s="33" t="n">
        <x:v>0</x:v>
      </x:c>
      <x:c r="E184" s="3" t="str">
        <x:v>operating_expense</x:v>
      </x:c>
      <x:c r="F184" s="3" t="str">
        <x:v>V.BANK</x:v>
      </x:c>
      <x:c r="G184" s="3" t="str">
        <x:v>recurring</x:v>
      </x:c>
      <x:c r="H184" s="3" t="str">
        <x:v>discretionary</x:v>
      </x:c>
      <x:c r="I184" s="3" t="str">
        <x:v>fixed</x:v>
      </x:c>
    </x:row>
    <x:row r="185" ht="25" customHeight="1">
      <x:c r="A185" s="16" t="n">
        <x:v>5</x:v>
      </x:c>
      <x:c r="B185" s="3" t="str">
        <x:v>GL.OPEX.OPX.PAYROLL</x:v>
      </x:c>
      <x:c r="C185" s="3" t="str">
        <x:v>FIN</x:v>
      </x:c>
      <x:c r="D185" s="33" t="n">
        <x:v>200</x:v>
      </x:c>
      <x:c r="E185" s="3" t="str">
        <x:v>operating_expense</x:v>
      </x:c>
      <x:c r="F185" s="3" t="str">
        <x:v>V.ACCOUNTS</x:v>
      </x:c>
      <x:c r="G185" s="3" t="str">
        <x:v>recurring</x:v>
      </x:c>
      <x:c r="H185" s="3" t="str">
        <x:v>committed</x:v>
      </x:c>
      <x:c r="I185" s="3" t="str">
        <x:v>fixed</x:v>
      </x:c>
    </x:row>
    <x:row r="186" ht="25" customHeight="1">
      <x:c r="A186" s="16" t="n">
        <x:v>5</x:v>
      </x:c>
      <x:c r="B186" s="3" t="str">
        <x:v>GL.OPEX.PPL.RECRUIT</x:v>
      </x:c>
      <x:c r="C186" s="3" t="str">
        <x:v>ENG</x:v>
      </x:c>
      <x:c r="D186" s="33" t="n">
        <x:v>8580</x:v>
      </x:c>
      <x:c r="E186" s="3" t="str">
        <x:v>operating_expense</x:v>
      </x:c>
      <x:c r="F186" s="3" t="str">
        <x:v>V.RECRUIT</x:v>
      </x:c>
      <x:c r="G186" s="3" t="str">
        <x:v>one_off</x:v>
      </x:c>
      <x:c r="H186" s="3" t="str">
        <x:v>committed</x:v>
      </x:c>
      <x:c r="I186" s="3" t="str">
        <x:v>variable</x:v>
      </x:c>
    </x:row>
    <x:row r="187" ht="25" customHeight="1">
      <x:c r="A187" s="16" t="n">
        <x:v>5</x:v>
      </x:c>
      <x:c r="B187" s="3" t="str">
        <x:v>GL.OPEX.PPL.SW</x:v>
      </x:c>
      <x:c r="C187" s="3" t="str">
        <x:v>COMP</x:v>
      </x:c>
      <x:c r="D187" s="33" t="n">
        <x:v>450</x:v>
      </x:c>
      <x:c r="E187" s="3" t="str">
        <x:v>operating_expense</x:v>
      </x:c>
      <x:c r="F187" s="3" t="str">
        <x:v>V.SOFTWARE</x:v>
      </x:c>
      <x:c r="G187" s="3" t="str">
        <x:v>recurring</x:v>
      </x:c>
      <x:c r="H187" s="3" t="str">
        <x:v>committed</x:v>
      </x:c>
      <x:c r="I187" s="3" t="str">
        <x:v>fixed</x:v>
      </x:c>
    </x:row>
    <x:row r="188" ht="25" customHeight="1">
      <x:c r="A188" s="16" t="n">
        <x:v>5</x:v>
      </x:c>
      <x:c r="B188" s="3" t="str">
        <x:v>GL.OPEX.PPL.SW</x:v>
      </x:c>
      <x:c r="C188" s="3" t="str">
        <x:v>ENG</x:v>
      </x:c>
      <x:c r="D188" s="33" t="n">
        <x:v>2250</x:v>
      </x:c>
      <x:c r="E188" s="3" t="str">
        <x:v>operating_expense</x:v>
      </x:c>
      <x:c r="F188" s="3" t="str">
        <x:v>V.SOFTWARE</x:v>
      </x:c>
      <x:c r="G188" s="3" t="str">
        <x:v>recurring</x:v>
      </x:c>
      <x:c r="H188" s="3" t="str">
        <x:v>committed</x:v>
      </x:c>
      <x:c r="I188" s="3" t="str">
        <x:v>fixed</x:v>
      </x:c>
    </x:row>
    <x:row r="189" ht="25" customHeight="1">
      <x:c r="A189" s="16" t="n">
        <x:v>5</x:v>
      </x:c>
      <x:c r="B189" s="3" t="str">
        <x:v>GL.OPEX.PPL.SW</x:v>
      </x:c>
      <x:c r="C189" s="3" t="str">
        <x:v>MGMT</x:v>
      </x:c>
      <x:c r="D189" s="33" t="n">
        <x:v>450</x:v>
      </x:c>
      <x:c r="E189" s="3" t="str">
        <x:v>operating_expense</x:v>
      </x:c>
      <x:c r="F189" s="3" t="str">
        <x:v>V.SOFTWARE</x:v>
      </x:c>
      <x:c r="G189" s="3" t="str">
        <x:v>recurring</x:v>
      </x:c>
      <x:c r="H189" s="3" t="str">
        <x:v>committed</x:v>
      </x:c>
      <x:c r="I189" s="3" t="str">
        <x:v>fixed</x:v>
      </x:c>
    </x:row>
    <x:row r="190" ht="25" customHeight="1">
      <x:c r="A190" s="16" t="n">
        <x:v>5</x:v>
      </x:c>
      <x:c r="B190" s="3" t="str">
        <x:v>GL.OPEX.PPL.SW</x:v>
      </x:c>
      <x:c r="C190" s="3" t="str">
        <x:v>PROD</x:v>
      </x:c>
      <x:c r="D190" s="33" t="n">
        <x:v>450</x:v>
      </x:c>
      <x:c r="E190" s="3" t="str">
        <x:v>operating_expense</x:v>
      </x:c>
      <x:c r="F190" s="3" t="str">
        <x:v>V.SOFTWARE</x:v>
      </x:c>
      <x:c r="G190" s="3" t="str">
        <x:v>recurring</x:v>
      </x:c>
      <x:c r="H190" s="3" t="str">
        <x:v>committed</x:v>
      </x:c>
      <x:c r="I190" s="3" t="str">
        <x:v>fixed</x:v>
      </x:c>
    </x:row>
    <x:row r="191" ht="25" customHeight="1">
      <x:c r="A191" s="16" t="n">
        <x:v>5</x:v>
      </x:c>
      <x:c r="B191" s="3" t="str">
        <x:v>GL.OPEX.REG.DORA_SETUP</x:v>
      </x:c>
      <x:c r="C191" s="3" t="str">
        <x:v>COMP</x:v>
      </x:c>
      <x:c r="D191" s="33" t="n">
        <x:v>11111.111111111111</x:v>
      </x:c>
      <x:c r="E191" s="3" t="str">
        <x:v>operating_expense</x:v>
      </x:c>
      <x:c r="F191" s="3" t="str">
        <x:v>V.DORA</x:v>
      </x:c>
      <x:c r="G191" s="3" t="str">
        <x:v>one_off</x:v>
      </x:c>
      <x:c r="H191" s="3" t="str">
        <x:v>committed</x:v>
      </x:c>
      <x:c r="I191" s="3" t="str">
        <x:v>fixed</x:v>
      </x:c>
    </x:row>
    <x:row r="192" ht="25" customHeight="1">
      <x:c r="A192" s="16" t="n">
        <x:v>5</x:v>
      </x:c>
      <x:c r="B192" s="3" t="str">
        <x:v>GL.OPEX.REG.LEGAL_APP</x:v>
      </x:c>
      <x:c r="C192" s="3" t="str">
        <x:v>COMP</x:v>
      </x:c>
      <x:c r="D192" s="33" t="n">
        <x:v>10000</x:v>
      </x:c>
      <x:c r="E192" s="3" t="str">
        <x:v>operating_expense</x:v>
      </x:c>
      <x:c r="F192" s="3" t="str">
        <x:v>V.LEGAL</x:v>
      </x:c>
      <x:c r="G192" s="3" t="str">
        <x:v>one_off</x:v>
      </x:c>
      <x:c r="H192" s="3" t="str">
        <x:v>committed</x:v>
      </x:c>
      <x:c r="I192" s="3" t="str">
        <x:v>fixed</x:v>
      </x:c>
    </x:row>
    <x:row r="193" ht="25" customHeight="1">
      <x:c r="A193" s="16" t="n">
        <x:v>5</x:v>
      </x:c>
      <x:c r="B193" s="3" t="str">
        <x:v>GL.PEOPLE.AV</x:v>
      </x:c>
      <x:c r="C193" s="3" t="str">
        <x:v>COMP</x:v>
      </x:c>
      <x:c r="D193" s="33" t="n">
        <x:v>100.9125</x:v>
      </x:c>
      <x:c r="E193" s="3" t="str">
        <x:v>people</x:v>
      </x:c>
      <x:c r="F193" s="3" t="str">
        <x:v>PAYROLL</x:v>
      </x:c>
      <x:c r="G193" s="3" t="str">
        <x:v>recurring</x:v>
      </x:c>
      <x:c r="H193" s="3" t="str">
        <x:v>committed</x:v>
      </x:c>
      <x:c r="I193" s="3" t="str">
        <x:v>fixed</x:v>
      </x:c>
    </x:row>
    <x:row r="194" ht="25" customHeight="1">
      <x:c r="A194" s="16" t="n">
        <x:v>5</x:v>
      </x:c>
      <x:c r="B194" s="3" t="str">
        <x:v>GL.PEOPLE.AV</x:v>
      </x:c>
      <x:c r="C194" s="3" t="str">
        <x:v>ENG</x:v>
      </x:c>
      <x:c r="D194" s="33" t="n">
        <x:v>381.225</x:v>
      </x:c>
      <x:c r="E194" s="3" t="str">
        <x:v>people</x:v>
      </x:c>
      <x:c r="F194" s="3" t="str">
        <x:v>PAYROLL</x:v>
      </x:c>
      <x:c r="G194" s="3" t="str">
        <x:v>recurring</x:v>
      </x:c>
      <x:c r="H194" s="3" t="str">
        <x:v>committed</x:v>
      </x:c>
      <x:c r="I194" s="3" t="str">
        <x:v>fixed</x:v>
      </x:c>
    </x:row>
    <x:row r="195" ht="25" customHeight="1">
      <x:c r="A195" s="16" t="n">
        <x:v>5</x:v>
      </x:c>
      <x:c r="B195" s="3" t="str">
        <x:v>GL.PEOPLE.AV</x:v>
      </x:c>
      <x:c r="C195" s="3" t="str">
        <x:v>MGMT</x:v>
      </x:c>
      <x:c r="D195" s="33" t="n">
        <x:v>0</x:v>
      </x:c>
      <x:c r="E195" s="3" t="str">
        <x:v>people</x:v>
      </x:c>
      <x:c r="F195" s="3" t="str">
        <x:v>PAYROLL</x:v>
      </x:c>
      <x:c r="G195" s="3" t="str">
        <x:v>recurring</x:v>
      </x:c>
      <x:c r="H195" s="3" t="str">
        <x:v>committed</x:v>
      </x:c>
      <x:c r="I195" s="3" t="str">
        <x:v>fixed</x:v>
      </x:c>
    </x:row>
    <x:row r="196" ht="25" customHeight="1">
      <x:c r="A196" s="16" t="n">
        <x:v>5</x:v>
      </x:c>
      <x:c r="B196" s="3" t="str">
        <x:v>GL.PEOPLE.AV</x:v>
      </x:c>
      <x:c r="C196" s="3" t="str">
        <x:v>PROD</x:v>
      </x:c>
      <x:c r="D196" s="33" t="n">
        <x:v>78.4875</x:v>
      </x:c>
      <x:c r="E196" s="3" t="str">
        <x:v>people</x:v>
      </x:c>
      <x:c r="F196" s="3" t="str">
        <x:v>PAYROLL</x:v>
      </x:c>
      <x:c r="G196" s="3" t="str">
        <x:v>recurring</x:v>
      </x:c>
      <x:c r="H196" s="3" t="str">
        <x:v>committed</x:v>
      </x:c>
      <x:c r="I196" s="3" t="str">
        <x:v>fixed</x:v>
      </x:c>
    </x:row>
    <x:row r="197" ht="25" customHeight="1">
      <x:c r="A197" s="16" t="n">
        <x:v>5</x:v>
      </x:c>
      <x:c r="B197" s="3" t="str">
        <x:v>GL.PEOPLE.BG</x:v>
      </x:c>
      <x:c r="C197" s="3" t="str">
        <x:v>COMP</x:v>
      </x:c>
      <x:c r="D197" s="33" t="n">
        <x:v>23.2875</x:v>
      </x:c>
      <x:c r="E197" s="3" t="str">
        <x:v>people</x:v>
      </x:c>
      <x:c r="F197" s="3" t="str">
        <x:v>PAYROLL</x:v>
      </x:c>
      <x:c r="G197" s="3" t="str">
        <x:v>recurring</x:v>
      </x:c>
      <x:c r="H197" s="3" t="str">
        <x:v>committed</x:v>
      </x:c>
      <x:c r="I197" s="3" t="str">
        <x:v>fixed</x:v>
      </x:c>
    </x:row>
    <x:row r="198" ht="25" customHeight="1">
      <x:c r="A198" s="16" t="n">
        <x:v>5</x:v>
      </x:c>
      <x:c r="B198" s="3" t="str">
        <x:v>GL.PEOPLE.BG</x:v>
      </x:c>
      <x:c r="C198" s="3" t="str">
        <x:v>ENG</x:v>
      </x:c>
      <x:c r="D198" s="33" t="n">
        <x:v>87.975</x:v>
      </x:c>
      <x:c r="E198" s="3" t="str">
        <x:v>people</x:v>
      </x:c>
      <x:c r="F198" s="3" t="str">
        <x:v>PAYROLL</x:v>
      </x:c>
      <x:c r="G198" s="3" t="str">
        <x:v>recurring</x:v>
      </x:c>
      <x:c r="H198" s="3" t="str">
        <x:v>committed</x:v>
      </x:c>
      <x:c r="I198" s="3" t="str">
        <x:v>fixed</x:v>
      </x:c>
    </x:row>
    <x:row r="199" ht="25" customHeight="1">
      <x:c r="A199" s="16" t="n">
        <x:v>5</x:v>
      </x:c>
      <x:c r="B199" s="3" t="str">
        <x:v>GL.PEOPLE.BG</x:v>
      </x:c>
      <x:c r="C199" s="3" t="str">
        <x:v>MGMT</x:v>
      </x:c>
      <x:c r="D199" s="33" t="n">
        <x:v>0</x:v>
      </x:c>
      <x:c r="E199" s="3" t="str">
        <x:v>people</x:v>
      </x:c>
      <x:c r="F199" s="3" t="str">
        <x:v>PAYROLL</x:v>
      </x:c>
      <x:c r="G199" s="3" t="str">
        <x:v>recurring</x:v>
      </x:c>
      <x:c r="H199" s="3" t="str">
        <x:v>committed</x:v>
      </x:c>
      <x:c r="I199" s="3" t="str">
        <x:v>fixed</x:v>
      </x:c>
    </x:row>
    <x:row r="200" ht="25" customHeight="1">
      <x:c r="A200" s="16" t="n">
        <x:v>5</x:v>
      </x:c>
      <x:c r="B200" s="3" t="str">
        <x:v>GL.PEOPLE.BG</x:v>
      </x:c>
      <x:c r="C200" s="3" t="str">
        <x:v>PROD</x:v>
      </x:c>
      <x:c r="D200" s="33" t="n">
        <x:v>18.1125</x:v>
      </x:c>
      <x:c r="E200" s="3" t="str">
        <x:v>people</x:v>
      </x:c>
      <x:c r="F200" s="3" t="str">
        <x:v>PAYROLL</x:v>
      </x:c>
      <x:c r="G200" s="3" t="str">
        <x:v>recurring</x:v>
      </x:c>
      <x:c r="H200" s="3" t="str">
        <x:v>committed</x:v>
      </x:c>
      <x:c r="I200" s="3" t="str">
        <x:v>fixed</x:v>
      </x:c>
    </x:row>
    <x:row r="201" ht="25" customHeight="1">
      <x:c r="A201" s="16" t="n">
        <x:v>5</x:v>
      </x:c>
      <x:c r="B201" s="3" t="str">
        <x:v>GL.PEOPLE.INSOLV</x:v>
      </x:c>
      <x:c r="C201" s="3" t="str">
        <x:v>COMP</x:v>
      </x:c>
      <x:c r="D201" s="33" t="n">
        <x:v>11.64375</x:v>
      </x:c>
      <x:c r="E201" s="3" t="str">
        <x:v>people</x:v>
      </x:c>
      <x:c r="F201" s="3" t="str">
        <x:v>PAYROLL</x:v>
      </x:c>
      <x:c r="G201" s="3" t="str">
        <x:v>recurring</x:v>
      </x:c>
      <x:c r="H201" s="3" t="str">
        <x:v>committed</x:v>
      </x:c>
      <x:c r="I201" s="3" t="str">
        <x:v>fixed</x:v>
      </x:c>
    </x:row>
    <x:row r="202" ht="25" customHeight="1">
      <x:c r="A202" s="16" t="n">
        <x:v>5</x:v>
      </x:c>
      <x:c r="B202" s="3" t="str">
        <x:v>GL.PEOPLE.INSOLV</x:v>
      </x:c>
      <x:c r="C202" s="3" t="str">
        <x:v>ENG</x:v>
      </x:c>
      <x:c r="D202" s="33" t="n">
        <x:v>43.9875</x:v>
      </x:c>
      <x:c r="E202" s="3" t="str">
        <x:v>people</x:v>
      </x:c>
      <x:c r="F202" s="3" t="str">
        <x:v>PAYROLL</x:v>
      </x:c>
      <x:c r="G202" s="3" t="str">
        <x:v>recurring</x:v>
      </x:c>
      <x:c r="H202" s="3" t="str">
        <x:v>committed</x:v>
      </x:c>
      <x:c r="I202" s="3" t="str">
        <x:v>fixed</x:v>
      </x:c>
    </x:row>
    <x:row r="203" ht="25" customHeight="1">
      <x:c r="A203" s="16" t="n">
        <x:v>5</x:v>
      </x:c>
      <x:c r="B203" s="3" t="str">
        <x:v>GL.PEOPLE.INSOLV</x:v>
      </x:c>
      <x:c r="C203" s="3" t="str">
        <x:v>MGMT</x:v>
      </x:c>
      <x:c r="D203" s="33" t="n">
        <x:v>0</x:v>
      </x:c>
      <x:c r="E203" s="3" t="str">
        <x:v>people</x:v>
      </x:c>
      <x:c r="F203" s="3" t="str">
        <x:v>PAYROLL</x:v>
      </x:c>
      <x:c r="G203" s="3" t="str">
        <x:v>recurring</x:v>
      </x:c>
      <x:c r="H203" s="3" t="str">
        <x:v>committed</x:v>
      </x:c>
      <x:c r="I203" s="3" t="str">
        <x:v>fixed</x:v>
      </x:c>
    </x:row>
    <x:row r="204" ht="25" customHeight="1">
      <x:c r="A204" s="16" t="n">
        <x:v>5</x:v>
      </x:c>
      <x:c r="B204" s="3" t="str">
        <x:v>GL.PEOPLE.INSOLV</x:v>
      </x:c>
      <x:c r="C204" s="3" t="str">
        <x:v>PROD</x:v>
      </x:c>
      <x:c r="D204" s="33" t="n">
        <x:v>9.05625</x:v>
      </x:c>
      <x:c r="E204" s="3" t="str">
        <x:v>people</x:v>
      </x:c>
      <x:c r="F204" s="3" t="str">
        <x:v>PAYROLL</x:v>
      </x:c>
      <x:c r="G204" s="3" t="str">
        <x:v>recurring</x:v>
      </x:c>
      <x:c r="H204" s="3" t="str">
        <x:v>committed</x:v>
      </x:c>
      <x:c r="I204" s="3" t="str">
        <x:v>fixed</x:v>
      </x:c>
    </x:row>
    <x:row r="205" ht="25" customHeight="1">
      <x:c r="A205" s="16" t="n">
        <x:v>5</x:v>
      </x:c>
      <x:c r="B205" s="3" t="str">
        <x:v>GL.PEOPLE.KV</x:v>
      </x:c>
      <x:c r="C205" s="3" t="str">
        <x:v>COMP</x:v>
      </x:c>
      <x:c r="D205" s="33" t="n">
        <x:v>564.1875</x:v>
      </x:c>
      <x:c r="E205" s="3" t="str">
        <x:v>people</x:v>
      </x:c>
      <x:c r="F205" s="3" t="str">
        <x:v>PAYROLL</x:v>
      </x:c>
      <x:c r="G205" s="3" t="str">
        <x:v>recurring</x:v>
      </x:c>
      <x:c r="H205" s="3" t="str">
        <x:v>committed</x:v>
      </x:c>
      <x:c r="I205" s="3" t="str">
        <x:v>fixed</x:v>
      </x:c>
    </x:row>
    <x:row r="206" ht="25" customHeight="1">
      <x:c r="A206" s="16" t="n">
        <x:v>5</x:v>
      </x:c>
      <x:c r="B206" s="3" t="str">
        <x:v>GL.PEOPLE.KV</x:v>
      </x:c>
      <x:c r="C206" s="3" t="str">
        <x:v>ENG</x:v>
      </x:c>
      <x:c r="D206" s="33" t="n">
        <x:v>2256.75</x:v>
      </x:c>
      <x:c r="E206" s="3" t="str">
        <x:v>people</x:v>
      </x:c>
      <x:c r="F206" s="3" t="str">
        <x:v>PAYROLL</x:v>
      </x:c>
      <x:c r="G206" s="3" t="str">
        <x:v>recurring</x:v>
      </x:c>
      <x:c r="H206" s="3" t="str">
        <x:v>committed</x:v>
      </x:c>
      <x:c r="I206" s="3" t="str">
        <x:v>fixed</x:v>
      </x:c>
    </x:row>
    <x:row r="207" ht="25" customHeight="1">
      <x:c r="A207" s="16" t="n">
        <x:v>5</x:v>
      </x:c>
      <x:c r="B207" s="3" t="str">
        <x:v>GL.PEOPLE.KV</x:v>
      </x:c>
      <x:c r="C207" s="3" t="str">
        <x:v>MGMT</x:v>
      </x:c>
      <x:c r="D207" s="33" t="n">
        <x:v>0</x:v>
      </x:c>
      <x:c r="E207" s="3" t="str">
        <x:v>people</x:v>
      </x:c>
      <x:c r="F207" s="3" t="str">
        <x:v>PAYROLL</x:v>
      </x:c>
      <x:c r="G207" s="3" t="str">
        <x:v>recurring</x:v>
      </x:c>
      <x:c r="H207" s="3" t="str">
        <x:v>committed</x:v>
      </x:c>
      <x:c r="I207" s="3" t="str">
        <x:v>fixed</x:v>
      </x:c>
    </x:row>
    <x:row r="208" ht="25" customHeight="1">
      <x:c r="A208" s="16" t="n">
        <x:v>5</x:v>
      </x:c>
      <x:c r="B208" s="3" t="str">
        <x:v>GL.PEOPLE.KV</x:v>
      </x:c>
      <x:c r="C208" s="3" t="str">
        <x:v>PROD</x:v>
      </x:c>
      <x:c r="D208" s="33" t="n">
        <x:v>534.31875</x:v>
      </x:c>
      <x:c r="E208" s="3" t="str">
        <x:v>people</x:v>
      </x:c>
      <x:c r="F208" s="3" t="str">
        <x:v>PAYROLL</x:v>
      </x:c>
      <x:c r="G208" s="3" t="str">
        <x:v>recurring</x:v>
      </x:c>
      <x:c r="H208" s="3" t="str">
        <x:v>committed</x:v>
      </x:c>
      <x:c r="I208" s="3" t="str">
        <x:v>fixed</x:v>
      </x:c>
    </x:row>
    <x:row r="209" ht="25" customHeight="1">
      <x:c r="A209" s="16" t="n">
        <x:v>5</x:v>
      </x:c>
      <x:c r="B209" s="3" t="str">
        <x:v>GL.PEOPLE.PV</x:v>
      </x:c>
      <x:c r="C209" s="3" t="str">
        <x:v>COMP</x:v>
      </x:c>
      <x:c r="D209" s="33" t="n">
        <x:v>114.75</x:v>
      </x:c>
      <x:c r="E209" s="3" t="str">
        <x:v>people</x:v>
      </x:c>
      <x:c r="F209" s="3" t="str">
        <x:v>PAYROLL</x:v>
      </x:c>
      <x:c r="G209" s="3" t="str">
        <x:v>recurring</x:v>
      </x:c>
      <x:c r="H209" s="3" t="str">
        <x:v>committed</x:v>
      </x:c>
      <x:c r="I209" s="3" t="str">
        <x:v>fixed</x:v>
      </x:c>
    </x:row>
    <x:row r="210" ht="25" customHeight="1">
      <x:c r="A210" s="16" t="n">
        <x:v>5</x:v>
      </x:c>
      <x:c r="B210" s="3" t="str">
        <x:v>GL.PEOPLE.PV</x:v>
      </x:c>
      <x:c r="C210" s="3" t="str">
        <x:v>ENG</x:v>
      </x:c>
      <x:c r="D210" s="33" t="n">
        <x:v>459</x:v>
      </x:c>
      <x:c r="E210" s="3" t="str">
        <x:v>people</x:v>
      </x:c>
      <x:c r="F210" s="3" t="str">
        <x:v>PAYROLL</x:v>
      </x:c>
      <x:c r="G210" s="3" t="str">
        <x:v>recurring</x:v>
      </x:c>
      <x:c r="H210" s="3" t="str">
        <x:v>committed</x:v>
      </x:c>
      <x:c r="I210" s="3" t="str">
        <x:v>fixed</x:v>
      </x:c>
    </x:row>
    <x:row r="211" ht="25" customHeight="1">
      <x:c r="A211" s="16" t="n">
        <x:v>5</x:v>
      </x:c>
      <x:c r="B211" s="3" t="str">
        <x:v>GL.PEOPLE.PV</x:v>
      </x:c>
      <x:c r="C211" s="3" t="str">
        <x:v>MGMT</x:v>
      </x:c>
      <x:c r="D211" s="33" t="n">
        <x:v>0</x:v>
      </x:c>
      <x:c r="E211" s="3" t="str">
        <x:v>people</x:v>
      </x:c>
      <x:c r="F211" s="3" t="str">
        <x:v>PAYROLL</x:v>
      </x:c>
      <x:c r="G211" s="3" t="str">
        <x:v>recurring</x:v>
      </x:c>
      <x:c r="H211" s="3" t="str">
        <x:v>committed</x:v>
      </x:c>
      <x:c r="I211" s="3" t="str">
        <x:v>fixed</x:v>
      </x:c>
    </x:row>
    <x:row r="212" ht="25" customHeight="1">
      <x:c r="A212" s="16" t="n">
        <x:v>5</x:v>
      </x:c>
      <x:c r="B212" s="3" t="str">
        <x:v>GL.PEOPLE.PV</x:v>
      </x:c>
      <x:c r="C212" s="3" t="str">
        <x:v>PROD</x:v>
      </x:c>
      <x:c r="D212" s="33" t="n">
        <x:v>108.675</x:v>
      </x:c>
      <x:c r="E212" s="3" t="str">
        <x:v>people</x:v>
      </x:c>
      <x:c r="F212" s="3" t="str">
        <x:v>PAYROLL</x:v>
      </x:c>
      <x:c r="G212" s="3" t="str">
        <x:v>recurring</x:v>
      </x:c>
      <x:c r="H212" s="3" t="str">
        <x:v>committed</x:v>
      </x:c>
      <x:c r="I212" s="3" t="str">
        <x:v>fixed</x:v>
      </x:c>
    </x:row>
    <x:row r="213" ht="25" customHeight="1">
      <x:c r="A213" s="16" t="n">
        <x:v>5</x:v>
      </x:c>
      <x:c r="B213" s="3" t="str">
        <x:v>GL.PEOPLE.RV</x:v>
      </x:c>
      <x:c r="C213" s="3" t="str">
        <x:v>COMP</x:v>
      </x:c>
      <x:c r="D213" s="33" t="n">
        <x:v>721.9125</x:v>
      </x:c>
      <x:c r="E213" s="3" t="str">
        <x:v>people</x:v>
      </x:c>
      <x:c r="F213" s="3" t="str">
        <x:v>PAYROLL</x:v>
      </x:c>
      <x:c r="G213" s="3" t="str">
        <x:v>recurring</x:v>
      </x:c>
      <x:c r="H213" s="3" t="str">
        <x:v>committed</x:v>
      </x:c>
      <x:c r="I213" s="3" t="str">
        <x:v>fixed</x:v>
      </x:c>
    </x:row>
    <x:row r="214" ht="25" customHeight="1">
      <x:c r="A214" s="16" t="n">
        <x:v>5</x:v>
      </x:c>
      <x:c r="B214" s="3" t="str">
        <x:v>GL.PEOPLE.RV</x:v>
      </x:c>
      <x:c r="C214" s="3" t="str">
        <x:v>ENG</x:v>
      </x:c>
      <x:c r="D214" s="33" t="n">
        <x:v>2727.225</x:v>
      </x:c>
      <x:c r="E214" s="3" t="str">
        <x:v>people</x:v>
      </x:c>
      <x:c r="F214" s="3" t="str">
        <x:v>PAYROLL</x:v>
      </x:c>
      <x:c r="G214" s="3" t="str">
        <x:v>recurring</x:v>
      </x:c>
      <x:c r="H214" s="3" t="str">
        <x:v>committed</x:v>
      </x:c>
      <x:c r="I214" s="3" t="str">
        <x:v>fixed</x:v>
      </x:c>
    </x:row>
    <x:row r="215" ht="25" customHeight="1">
      <x:c r="A215" s="16" t="n">
        <x:v>5</x:v>
      </x:c>
      <x:c r="B215" s="3" t="str">
        <x:v>GL.PEOPLE.RV</x:v>
      </x:c>
      <x:c r="C215" s="3" t="str">
        <x:v>MGMT</x:v>
      </x:c>
      <x:c r="D215" s="33" t="n">
        <x:v>0</x:v>
      </x:c>
      <x:c r="E215" s="3" t="str">
        <x:v>people</x:v>
      </x:c>
      <x:c r="F215" s="3" t="str">
        <x:v>PAYROLL</x:v>
      </x:c>
      <x:c r="G215" s="3" t="str">
        <x:v>recurring</x:v>
      </x:c>
      <x:c r="H215" s="3" t="str">
        <x:v>committed</x:v>
      </x:c>
      <x:c r="I215" s="3" t="str">
        <x:v>fixed</x:v>
      </x:c>
    </x:row>
    <x:row r="216" ht="25" customHeight="1">
      <x:c r="A216" s="16" t="n">
        <x:v>5</x:v>
      </x:c>
      <x:c r="B216" s="3" t="str">
        <x:v>GL.PEOPLE.RV</x:v>
      </x:c>
      <x:c r="C216" s="3" t="str">
        <x:v>PROD</x:v>
      </x:c>
      <x:c r="D216" s="33" t="n">
        <x:v>561.4875</x:v>
      </x:c>
      <x:c r="E216" s="3" t="str">
        <x:v>people</x:v>
      </x:c>
      <x:c r="F216" s="3" t="str">
        <x:v>PAYROLL</x:v>
      </x:c>
      <x:c r="G216" s="3" t="str">
        <x:v>recurring</x:v>
      </x:c>
      <x:c r="H216" s="3" t="str">
        <x:v>committed</x:v>
      </x:c>
      <x:c r="I216" s="3" t="str">
        <x:v>fixed</x:v>
      </x:c>
    </x:row>
    <x:row r="217" ht="25" customHeight="1">
      <x:c r="A217" s="16" t="n">
        <x:v>5</x:v>
      </x:c>
      <x:c r="B217" s="3" t="str">
        <x:v>GL.PEOPLE.SALARY</x:v>
      </x:c>
      <x:c r="C217" s="3" t="str">
        <x:v>COMP</x:v>
      </x:c>
      <x:c r="D217" s="33" t="n">
        <x:v>7762.5</x:v>
      </x:c>
      <x:c r="E217" s="3" t="str">
        <x:v>people</x:v>
      </x:c>
      <x:c r="F217" s="3" t="str">
        <x:v>PAYROLL</x:v>
      </x:c>
      <x:c r="G217" s="3" t="str">
        <x:v>recurring</x:v>
      </x:c>
      <x:c r="H217" s="3" t="str">
        <x:v>committed</x:v>
      </x:c>
      <x:c r="I217" s="3" t="str">
        <x:v>fixed</x:v>
      </x:c>
    </x:row>
    <x:row r="218" ht="25" customHeight="1">
      <x:c r="A218" s="16" t="n">
        <x:v>5</x:v>
      </x:c>
      <x:c r="B218" s="3" t="str">
        <x:v>GL.PEOPLE.SALARY</x:v>
      </x:c>
      <x:c r="C218" s="3" t="str">
        <x:v>ENG</x:v>
      </x:c>
      <x:c r="D218" s="33" t="n">
        <x:v>34758.75</x:v>
      </x:c>
      <x:c r="E218" s="3" t="str">
        <x:v>people</x:v>
      </x:c>
      <x:c r="F218" s="3" t="str">
        <x:v>PAYROLL</x:v>
      </x:c>
      <x:c r="G218" s="3" t="str">
        <x:v>recurring</x:v>
      </x:c>
      <x:c r="H218" s="3" t="str">
        <x:v>committed</x:v>
      </x:c>
      <x:c r="I218" s="3" t="str">
        <x:v>fixed</x:v>
      </x:c>
    </x:row>
    <x:row r="219" ht="25" customHeight="1">
      <x:c r="A219" s="16" t="n">
        <x:v>5</x:v>
      </x:c>
      <x:c r="B219" s="3" t="str">
        <x:v>GL.PEOPLE.SALARY</x:v>
      </x:c>
      <x:c r="C219" s="3" t="str">
        <x:v>MGMT</x:v>
      </x:c>
      <x:c r="D219" s="33" t="n">
        <x:v>5433.75</x:v>
      </x:c>
      <x:c r="E219" s="3" t="str">
        <x:v>people</x:v>
      </x:c>
      <x:c r="F219" s="3" t="str">
        <x:v>PAYROLL</x:v>
      </x:c>
      <x:c r="G219" s="3" t="str">
        <x:v>recurring</x:v>
      </x:c>
      <x:c r="H219" s="3" t="str">
        <x:v>committed</x:v>
      </x:c>
      <x:c r="I219" s="3" t="str">
        <x:v>fixed</x:v>
      </x:c>
    </x:row>
    <x:row r="220" ht="25" customHeight="1">
      <x:c r="A220" s="16" t="n">
        <x:v>5</x:v>
      </x:c>
      <x:c r="B220" s="3" t="str">
        <x:v>GL.PEOPLE.SALARY</x:v>
      </x:c>
      <x:c r="C220" s="3" t="str">
        <x:v>PROD</x:v>
      </x:c>
      <x:c r="D220" s="33" t="n">
        <x:v>6037.5</x:v>
      </x:c>
      <x:c r="E220" s="3" t="str">
        <x:v>people</x:v>
      </x:c>
      <x:c r="F220" s="3" t="str">
        <x:v>PAYROLL</x:v>
      </x:c>
      <x:c r="G220" s="3" t="str">
        <x:v>recurring</x:v>
      </x:c>
      <x:c r="H220" s="3" t="str">
        <x:v>committed</x:v>
      </x:c>
      <x:c r="I220" s="3" t="str">
        <x:v>fixed</x:v>
      </x:c>
    </x:row>
    <x:row r="221" ht="25" customHeight="1">
      <x:c r="A221" s="16" t="n">
        <x:v>5</x:v>
      </x:c>
      <x:c r="B221" s="3" t="str">
        <x:v>GL.PEOPLE.U1</x:v>
      </x:c>
      <x:c r="C221" s="3" t="str">
        <x:v>COMP</x:v>
      </x:c>
      <x:c r="D221" s="33" t="n">
        <x:v>163.0125</x:v>
      </x:c>
      <x:c r="E221" s="3" t="str">
        <x:v>people</x:v>
      </x:c>
      <x:c r="F221" s="3" t="str">
        <x:v>PAYROLL</x:v>
      </x:c>
      <x:c r="G221" s="3" t="str">
        <x:v>recurring</x:v>
      </x:c>
      <x:c r="H221" s="3" t="str">
        <x:v>committed</x:v>
      </x:c>
      <x:c r="I221" s="3" t="str">
        <x:v>fixed</x:v>
      </x:c>
    </x:row>
    <x:row r="222" ht="25" customHeight="1">
      <x:c r="A222" s="16" t="n">
        <x:v>5</x:v>
      </x:c>
      <x:c r="B222" s="3" t="str">
        <x:v>GL.PEOPLE.U1</x:v>
      </x:c>
      <x:c r="C222" s="3" t="str">
        <x:v>ENG</x:v>
      </x:c>
      <x:c r="D222" s="33" t="n">
        <x:v>615.825</x:v>
      </x:c>
      <x:c r="E222" s="3" t="str">
        <x:v>people</x:v>
      </x:c>
      <x:c r="F222" s="3" t="str">
        <x:v>PAYROLL</x:v>
      </x:c>
      <x:c r="G222" s="3" t="str">
        <x:v>recurring</x:v>
      </x:c>
      <x:c r="H222" s="3" t="str">
        <x:v>committed</x:v>
      </x:c>
      <x:c r="I222" s="3" t="str">
        <x:v>fixed</x:v>
      </x:c>
    </x:row>
    <x:row r="223" ht="25" customHeight="1">
      <x:c r="A223" s="16" t="n">
        <x:v>5</x:v>
      </x:c>
      <x:c r="B223" s="3" t="str">
        <x:v>GL.PEOPLE.U1</x:v>
      </x:c>
      <x:c r="C223" s="3" t="str">
        <x:v>MGMT</x:v>
      </x:c>
      <x:c r="D223" s="33" t="n">
        <x:v>0</x:v>
      </x:c>
      <x:c r="E223" s="3" t="str">
        <x:v>people</x:v>
      </x:c>
      <x:c r="F223" s="3" t="str">
        <x:v>PAYROLL</x:v>
      </x:c>
      <x:c r="G223" s="3" t="str">
        <x:v>recurring</x:v>
      </x:c>
      <x:c r="H223" s="3" t="str">
        <x:v>committed</x:v>
      </x:c>
      <x:c r="I223" s="3" t="str">
        <x:v>fixed</x:v>
      </x:c>
    </x:row>
    <x:row r="224" ht="25" customHeight="1">
      <x:c r="A224" s="16" t="n">
        <x:v>5</x:v>
      </x:c>
      <x:c r="B224" s="3" t="str">
        <x:v>GL.PEOPLE.U1</x:v>
      </x:c>
      <x:c r="C224" s="3" t="str">
        <x:v>PROD</x:v>
      </x:c>
      <x:c r="D224" s="33" t="n">
        <x:v>126.7875</x:v>
      </x:c>
      <x:c r="E224" s="3" t="str">
        <x:v>people</x:v>
      </x:c>
      <x:c r="F224" s="3" t="str">
        <x:v>PAYROLL</x:v>
      </x:c>
      <x:c r="G224" s="3" t="str">
        <x:v>recurring</x:v>
      </x:c>
      <x:c r="H224" s="3" t="str">
        <x:v>committed</x:v>
      </x:c>
      <x:c r="I224" s="3" t="str">
        <x:v>fixed</x:v>
      </x:c>
    </x:row>
    <x:row r="225" ht="25" customHeight="1">
      <x:c r="A225" s="16" t="n">
        <x:v>5</x:v>
      </x:c>
      <x:c r="B225" s="3" t="str">
        <x:v>GL.PEOPLE.U2</x:v>
      </x:c>
      <x:c r="C225" s="3" t="str">
        <x:v>COMP</x:v>
      </x:c>
      <x:c r="D225" s="33" t="n">
        <x:v>34.155</x:v>
      </x:c>
      <x:c r="E225" s="3" t="str">
        <x:v>people</x:v>
      </x:c>
      <x:c r="F225" s="3" t="str">
        <x:v>PAYROLL</x:v>
      </x:c>
      <x:c r="G225" s="3" t="str">
        <x:v>recurring</x:v>
      </x:c>
      <x:c r="H225" s="3" t="str">
        <x:v>committed</x:v>
      </x:c>
      <x:c r="I225" s="3" t="str">
        <x:v>fixed</x:v>
      </x:c>
    </x:row>
    <x:row r="226" ht="25" customHeight="1">
      <x:c r="A226" s="16" t="n">
        <x:v>5</x:v>
      </x:c>
      <x:c r="B226" s="3" t="str">
        <x:v>GL.PEOPLE.U2</x:v>
      </x:c>
      <x:c r="C226" s="3" t="str">
        <x:v>ENG</x:v>
      </x:c>
      <x:c r="D226" s="33" t="n">
        <x:v>129.03</x:v>
      </x:c>
      <x:c r="E226" s="3" t="str">
        <x:v>people</x:v>
      </x:c>
      <x:c r="F226" s="3" t="str">
        <x:v>PAYROLL</x:v>
      </x:c>
      <x:c r="G226" s="3" t="str">
        <x:v>recurring</x:v>
      </x:c>
      <x:c r="H226" s="3" t="str">
        <x:v>committed</x:v>
      </x:c>
      <x:c r="I226" s="3" t="str">
        <x:v>fixed</x:v>
      </x:c>
    </x:row>
    <x:row r="227" ht="25" customHeight="1">
      <x:c r="A227" s="16" t="n">
        <x:v>5</x:v>
      </x:c>
      <x:c r="B227" s="3" t="str">
        <x:v>GL.PEOPLE.U2</x:v>
      </x:c>
      <x:c r="C227" s="3" t="str">
        <x:v>MGMT</x:v>
      </x:c>
      <x:c r="D227" s="33" t="n">
        <x:v>0</x:v>
      </x:c>
      <x:c r="E227" s="3" t="str">
        <x:v>people</x:v>
      </x:c>
      <x:c r="F227" s="3" t="str">
        <x:v>PAYROLL</x:v>
      </x:c>
      <x:c r="G227" s="3" t="str">
        <x:v>recurring</x:v>
      </x:c>
      <x:c r="H227" s="3" t="str">
        <x:v>committed</x:v>
      </x:c>
      <x:c r="I227" s="3" t="str">
        <x:v>fixed</x:v>
      </x:c>
    </x:row>
    <x:row r="228" ht="25" customHeight="1">
      <x:c r="A228" s="16" t="n">
        <x:v>5</x:v>
      </x:c>
      <x:c r="B228" s="3" t="str">
        <x:v>GL.PEOPLE.U2</x:v>
      </x:c>
      <x:c r="C228" s="3" t="str">
        <x:v>PROD</x:v>
      </x:c>
      <x:c r="D228" s="33" t="n">
        <x:v>26.565</x:v>
      </x:c>
      <x:c r="E228" s="3" t="str">
        <x:v>people</x:v>
      </x:c>
      <x:c r="F228" s="3" t="str">
        <x:v>PAYROLL</x:v>
      </x:c>
      <x:c r="G228" s="3" t="str">
        <x:v>recurring</x:v>
      </x:c>
      <x:c r="H228" s="3" t="str">
        <x:v>committed</x:v>
      </x:c>
      <x:c r="I228" s="3" t="str">
        <x:v>fixed</x:v>
      </x:c>
    </x:row>
    <x:row r="229" ht="25" customHeight="1">
      <x:c r="A229" s="16" t="n">
        <x:v>6</x:v>
      </x:c>
      <x:c r="B229" s="3" t="str">
        <x:v>GL.COGS.CLOUD_FIXED</x:v>
      </x:c>
      <x:c r="C229" s="3" t="str">
        <x:v>ENG</x:v>
      </x:c>
      <x:c r="D229" s="33" t="n">
        <x:v>1500</x:v>
      </x:c>
      <x:c r="E229" s="3" t="str">
        <x:v>cost_of_revenue</x:v>
      </x:c>
      <x:c r="F229" s="3" t="str">
        <x:v>V.CLOUD</x:v>
      </x:c>
      <x:c r="G229" s="3" t="str">
        <x:v>recurring</x:v>
      </x:c>
      <x:c r="H229" s="3" t="str">
        <x:v>committed</x:v>
      </x:c>
      <x:c r="I229" s="3" t="str">
        <x:v>fixed</x:v>
      </x:c>
    </x:row>
    <x:row r="230" ht="25" customHeight="1">
      <x:c r="A230" s="16" t="n">
        <x:v>6</x:v>
      </x:c>
      <x:c r="B230" s="3" t="str">
        <x:v>GL.COGS.MDATA</x:v>
      </x:c>
      <x:c r="C230" s="3" t="str">
        <x:v>ENG</x:v>
      </x:c>
      <x:c r="D230" s="33" t="n">
        <x:v>433.9130434782609</x:v>
      </x:c>
      <x:c r="E230" s="3" t="str">
        <x:v>cost_of_revenue</x:v>
      </x:c>
      <x:c r="F230" s="3" t="str">
        <x:v>V.DATA</x:v>
      </x:c>
      <x:c r="G230" s="3" t="str">
        <x:v>recurring</x:v>
      </x:c>
      <x:c r="H230" s="3" t="str">
        <x:v>committed</x:v>
      </x:c>
      <x:c r="I230" s="3" t="str">
        <x:v>fixed</x:v>
      </x:c>
    </x:row>
    <x:row r="231" ht="25" customHeight="1">
      <x:c r="A231" s="16" t="n">
        <x:v>6</x:v>
      </x:c>
      <x:c r="B231" s="3" t="str">
        <x:v>GL.DEPR.IT</x:v>
      </x:c>
      <x:c r="C231" s="3" t="str">
        <x:v>COMP</x:v>
      </x:c>
      <x:c r="D231" s="33" t="n">
        <x:v>69.44444444444444</x:v>
      </x:c>
      <x:c r="E231" s="3" t="str">
        <x:v>depreciation</x:v>
      </x:c>
      <x:c r="F231" s="3" t="str">
        <x:v>V.EQUIPMENT</x:v>
      </x:c>
      <x:c r="G231" s="3" t="str">
        <x:v>recurring</x:v>
      </x:c>
      <x:c r="H231" s="3" t="str">
        <x:v>committed</x:v>
      </x:c>
      <x:c r="I231" s="3" t="str">
        <x:v>fixed</x:v>
      </x:c>
    </x:row>
    <x:row r="232" ht="25" customHeight="1">
      <x:c r="A232" s="16" t="n">
        <x:v>6</x:v>
      </x:c>
      <x:c r="B232" s="3" t="str">
        <x:v>GL.DEPR.IT</x:v>
      </x:c>
      <x:c r="C232" s="3" t="str">
        <x:v>ENG</x:v>
      </x:c>
      <x:c r="D232" s="33" t="n">
        <x:v>347.22222222222223</x:v>
      </x:c>
      <x:c r="E232" s="3" t="str">
        <x:v>depreciation</x:v>
      </x:c>
      <x:c r="F232" s="3" t="str">
        <x:v>V.EQUIPMENT</x:v>
      </x:c>
      <x:c r="G232" s="3" t="str">
        <x:v>recurring</x:v>
      </x:c>
      <x:c r="H232" s="3" t="str">
        <x:v>committed</x:v>
      </x:c>
      <x:c r="I232" s="3" t="str">
        <x:v>fixed</x:v>
      </x:c>
    </x:row>
    <x:row r="233" ht="25" customHeight="1">
      <x:c r="A233" s="16" t="n">
        <x:v>6</x:v>
      </x:c>
      <x:c r="B233" s="3" t="str">
        <x:v>GL.DEPR.IT</x:v>
      </x:c>
      <x:c r="C233" s="3" t="str">
        <x:v>MGMT</x:v>
      </x:c>
      <x:c r="D233" s="33" t="n">
        <x:v>69.44444444444444</x:v>
      </x:c>
      <x:c r="E233" s="3" t="str">
        <x:v>depreciation</x:v>
      </x:c>
      <x:c r="F233" s="3" t="str">
        <x:v>V.EQUIPMENT</x:v>
      </x:c>
      <x:c r="G233" s="3" t="str">
        <x:v>recurring</x:v>
      </x:c>
      <x:c r="H233" s="3" t="str">
        <x:v>committed</x:v>
      </x:c>
      <x:c r="I233" s="3" t="str">
        <x:v>fixed</x:v>
      </x:c>
    </x:row>
    <x:row r="234" ht="25" customHeight="1">
      <x:c r="A234" s="16" t="n">
        <x:v>6</x:v>
      </x:c>
      <x:c r="B234" s="3" t="str">
        <x:v>GL.DEPR.IT</x:v>
      </x:c>
      <x:c r="C234" s="3" t="str">
        <x:v>MKT</x:v>
      </x:c>
      <x:c r="D234" s="33" t="n">
        <x:v>0</x:v>
      </x:c>
      <x:c r="E234" s="3" t="str">
        <x:v>depreciation</x:v>
      </x:c>
      <x:c r="F234" s="3" t="str">
        <x:v>V.EQUIPMENT</x:v>
      </x:c>
      <x:c r="G234" s="3" t="str">
        <x:v>recurring</x:v>
      </x:c>
      <x:c r="H234" s="3" t="str">
        <x:v>committed</x:v>
      </x:c>
      <x:c r="I234" s="3" t="str">
        <x:v>fixed</x:v>
      </x:c>
    </x:row>
    <x:row r="235" ht="25" customHeight="1">
      <x:c r="A235" s="16" t="n">
        <x:v>6</x:v>
      </x:c>
      <x:c r="B235" s="3" t="str">
        <x:v>GL.DEPR.IT</x:v>
      </x:c>
      <x:c r="C235" s="3" t="str">
        <x:v>PROD</x:v>
      </x:c>
      <x:c r="D235" s="33" t="n">
        <x:v>69.44444444444444</x:v>
      </x:c>
      <x:c r="E235" s="3" t="str">
        <x:v>depreciation</x:v>
      </x:c>
      <x:c r="F235" s="3" t="str">
        <x:v>V.EQUIPMENT</x:v>
      </x:c>
      <x:c r="G235" s="3" t="str">
        <x:v>recurring</x:v>
      </x:c>
      <x:c r="H235" s="3" t="str">
        <x:v>committed</x:v>
      </x:c>
      <x:c r="I235" s="3" t="str">
        <x:v>fixed</x:v>
      </x:c>
    </x:row>
    <x:row r="236" ht="25" customHeight="1">
      <x:c r="A236" s="16" t="n">
        <x:v>6</x:v>
      </x:c>
      <x:c r="B236" s="3" t="str">
        <x:v>GL.FIN.NOTE_INTEREST</x:v>
      </x:c>
      <x:c r="C236" s="3" t="str">
        <x:v>CORP</x:v>
      </x:c>
      <x:c r="D236" s="33" t="n">
        <x:v>4166.666666666667</x:v>
      </x:c>
      <x:c r="E236" s="3" t="str">
        <x:v>note_interest</x:v>
      </x:c>
      <x:c r="F236" s="3" t="str">
        <x:v>NOTEHOLDER</x:v>
      </x:c>
      <x:c r="G236" s="3" t="str">
        <x:v>recurring</x:v>
      </x:c>
      <x:c r="H236" s="3" t="str">
        <x:v>committed</x:v>
      </x:c>
      <x:c r="I236" s="3" t="str">
        <x:v>fixed</x:v>
      </x:c>
    </x:row>
    <x:row r="237" ht="25" customHeight="1">
      <x:c r="A237" s="16" t="n">
        <x:v>6</x:v>
      </x:c>
      <x:c r="B237" s="3" t="str">
        <x:v>GL.OPEX.OPX.BOOKKEEP</x:v>
      </x:c>
      <x:c r="C237" s="3" t="str">
        <x:v>FIN</x:v>
      </x:c>
      <x:c r="D237" s="33" t="n">
        <x:v>500</x:v>
      </x:c>
      <x:c r="E237" s="3" t="str">
        <x:v>operating_expense</x:v>
      </x:c>
      <x:c r="F237" s="3" t="str">
        <x:v>V.ACCOUNTS</x:v>
      </x:c>
      <x:c r="G237" s="3" t="str">
        <x:v>recurring</x:v>
      </x:c>
      <x:c r="H237" s="3" t="str">
        <x:v>committed</x:v>
      </x:c>
      <x:c r="I237" s="3" t="str">
        <x:v>fixed</x:v>
      </x:c>
    </x:row>
    <x:row r="238" ht="25" customHeight="1">
      <x:c r="A238" s="16" t="n">
        <x:v>6</x:v>
      </x:c>
      <x:c r="B238" s="3" t="str">
        <x:v>GL.OPEX.OPX.CONTINGENCY</x:v>
      </x:c>
      <x:c r="C238" s="3" t="str">
        <x:v>CORP</x:v>
      </x:c>
      <x:c r="D238" s="33" t="n">
        <x:v>597.5583333333333</x:v>
      </x:c>
      <x:c r="E238" s="3" t="str">
        <x:v>operating_expense</x:v>
      </x:c>
      <x:c r="F238" s="3" t="str">
        <x:v>UNKNOWN_FORECAST</x:v>
      </x:c>
      <x:c r="G238" s="3" t="str">
        <x:v>recurring</x:v>
      </x:c>
      <x:c r="H238" s="3" t="str">
        <x:v>discretionary</x:v>
      </x:c>
      <x:c r="I238" s="3" t="str">
        <x:v>variable</x:v>
      </x:c>
    </x:row>
    <x:row r="239" ht="25" customHeight="1">
      <x:c r="A239" s="16" t="n">
        <x:v>6</x:v>
      </x:c>
      <x:c r="B239" s="3" t="str">
        <x:v>GL.OPEX.OPX.DESK</x:v>
      </x:c>
      <x:c r="C239" s="3" t="str">
        <x:v>CORP</x:v>
      </x:c>
      <x:c r="D239" s="33" t="n">
        <x:v>2392</x:v>
      </x:c>
      <x:c r="E239" s="3" t="str">
        <x:v>operating_expense</x:v>
      </x:c>
      <x:c r="F239" s="3" t="str">
        <x:v>V.WORKSPACE</x:v>
      </x:c>
      <x:c r="G239" s="3" t="str">
        <x:v>recurring</x:v>
      </x:c>
      <x:c r="H239" s="3" t="str">
        <x:v>committed</x:v>
      </x:c>
      <x:c r="I239" s="3" t="str">
        <x:v>fixed</x:v>
      </x:c>
    </x:row>
    <x:row r="240" ht="25" customHeight="1">
      <x:c r="A240" s="16" t="n">
        <x:v>6</x:v>
      </x:c>
      <x:c r="B240" s="3" t="str">
        <x:v>GL.OPEX.OPX.IHK</x:v>
      </x:c>
      <x:c r="C240" s="3" t="str">
        <x:v>CORP</x:v>
      </x:c>
      <x:c r="D240" s="33" t="n">
        <x:v>9.166666666666666</x:v>
      </x:c>
      <x:c r="E240" s="3" t="str">
        <x:v>operating_expense</x:v>
      </x:c>
      <x:c r="F240" s="3" t="str">
        <x:v>V.CHAMBER</x:v>
      </x:c>
      <x:c r="G240" s="3" t="str">
        <x:v>recurring</x:v>
      </x:c>
      <x:c r="H240" s="3" t="str">
        <x:v>committed</x:v>
      </x:c>
      <x:c r="I240" s="3" t="str">
        <x:v>fixed</x:v>
      </x:c>
    </x:row>
    <x:row r="241" ht="25" customHeight="1">
      <x:c r="A241" s="16" t="n">
        <x:v>6</x:v>
      </x:c>
      <x:c r="B241" s="3" t="str">
        <x:v>GL.OPEX.OPX.INS_PRE</x:v>
      </x:c>
      <x:c r="C241" s="3" t="str">
        <x:v>CORP</x:v>
      </x:c>
      <x:c r="D241" s="33" t="n">
        <x:v>1250</x:v>
      </x:c>
      <x:c r="E241" s="3" t="str">
        <x:v>operating_expense</x:v>
      </x:c>
      <x:c r="F241" s="3" t="str">
        <x:v>V.INSURANCE</x:v>
      </x:c>
      <x:c r="G241" s="3" t="str">
        <x:v>recurring</x:v>
      </x:c>
      <x:c r="H241" s="3" t="str">
        <x:v>committed</x:v>
      </x:c>
      <x:c r="I241" s="3" t="str">
        <x:v>fixed</x:v>
      </x:c>
    </x:row>
    <x:row r="242" ht="25" customHeight="1">
      <x:c r="A242" s="16" t="n">
        <x:v>6</x:v>
      </x:c>
      <x:c r="B242" s="3" t="str">
        <x:v>GL.OPEX.OPX.MISC</x:v>
      </x:c>
      <x:c r="C242" s="3" t="str">
        <x:v>CORP</x:v>
      </x:c>
      <x:c r="D242" s="33" t="n">
        <x:v>4000</x:v>
      </x:c>
      <x:c r="E242" s="3" t="str">
        <x:v>operating_expense</x:v>
      </x:c>
      <x:c r="F242" s="3" t="str">
        <x:v>V.OFFICE</x:v>
      </x:c>
      <x:c r="G242" s="3" t="str">
        <x:v>recurring</x:v>
      </x:c>
      <x:c r="H242" s="3" t="str">
        <x:v>discretionary</x:v>
      </x:c>
      <x:c r="I242" s="3" t="str">
        <x:v>fixed</x:v>
      </x:c>
    </x:row>
    <x:row r="243" ht="25" customHeight="1">
      <x:c r="A243" s="16" t="n">
        <x:v>6</x:v>
      </x:c>
      <x:c r="B243" s="3" t="str">
        <x:v>GL.OPEX.OPX.MISC</x:v>
      </x:c>
      <x:c r="C243" s="3" t="str">
        <x:v>FIN</x:v>
      </x:c>
      <x:c r="D243" s="33" t="n">
        <x:v>0</x:v>
      </x:c>
      <x:c r="E243" s="3" t="str">
        <x:v>operating_expense</x:v>
      </x:c>
      <x:c r="F243" s="3" t="str">
        <x:v>V.BANK</x:v>
      </x:c>
      <x:c r="G243" s="3" t="str">
        <x:v>recurring</x:v>
      </x:c>
      <x:c r="H243" s="3" t="str">
        <x:v>discretionary</x:v>
      </x:c>
      <x:c r="I243" s="3" t="str">
        <x:v>fixed</x:v>
      </x:c>
    </x:row>
    <x:row r="244" ht="25" customHeight="1">
      <x:c r="A244" s="16" t="n">
        <x:v>6</x:v>
      </x:c>
      <x:c r="B244" s="3" t="str">
        <x:v>GL.OPEX.OPX.PAYROLL</x:v>
      </x:c>
      <x:c r="C244" s="3" t="str">
        <x:v>FIN</x:v>
      </x:c>
      <x:c r="D244" s="33" t="n">
        <x:v>200</x:v>
      </x:c>
      <x:c r="E244" s="3" t="str">
        <x:v>operating_expense</x:v>
      </x:c>
      <x:c r="F244" s="3" t="str">
        <x:v>V.ACCOUNTS</x:v>
      </x:c>
      <x:c r="G244" s="3" t="str">
        <x:v>recurring</x:v>
      </x:c>
      <x:c r="H244" s="3" t="str">
        <x:v>committed</x:v>
      </x:c>
      <x:c r="I244" s="3" t="str">
        <x:v>fixed</x:v>
      </x:c>
    </x:row>
    <x:row r="245" ht="25" customHeight="1">
      <x:c r="A245" s="16" t="n">
        <x:v>6</x:v>
      </x:c>
      <x:c r="B245" s="3" t="str">
        <x:v>GL.OPEX.PPL.RECRUIT</x:v>
      </x:c>
      <x:c r="C245" s="3" t="str">
        <x:v>MKT</x:v>
      </x:c>
      <x:c r="D245" s="33" t="n">
        <x:v>0</x:v>
      </x:c>
      <x:c r="E245" s="3" t="str">
        <x:v>operating_expense</x:v>
      </x:c>
      <x:c r="F245" s="3" t="str">
        <x:v>V.RECRUIT</x:v>
      </x:c>
      <x:c r="G245" s="3" t="str">
        <x:v>one_off</x:v>
      </x:c>
      <x:c r="H245" s="3" t="str">
        <x:v>committed</x:v>
      </x:c>
      <x:c r="I245" s="3" t="str">
        <x:v>variable</x:v>
      </x:c>
    </x:row>
    <x:row r="246" ht="25" customHeight="1">
      <x:c r="A246" s="16" t="n">
        <x:v>6</x:v>
      </x:c>
      <x:c r="B246" s="3" t="str">
        <x:v>GL.OPEX.PPL.SW</x:v>
      </x:c>
      <x:c r="C246" s="3" t="str">
        <x:v>COMP</x:v>
      </x:c>
      <x:c r="D246" s="33" t="n">
        <x:v>450</x:v>
      </x:c>
      <x:c r="E246" s="3" t="str">
        <x:v>operating_expense</x:v>
      </x:c>
      <x:c r="F246" s="3" t="str">
        <x:v>V.SOFTWARE</x:v>
      </x:c>
      <x:c r="G246" s="3" t="str">
        <x:v>recurring</x:v>
      </x:c>
      <x:c r="H246" s="3" t="str">
        <x:v>committed</x:v>
      </x:c>
      <x:c r="I246" s="3" t="str">
        <x:v>fixed</x:v>
      </x:c>
    </x:row>
    <x:row r="247" ht="25" customHeight="1">
      <x:c r="A247" s="16" t="n">
        <x:v>6</x:v>
      </x:c>
      <x:c r="B247" s="3" t="str">
        <x:v>GL.OPEX.PPL.SW</x:v>
      </x:c>
      <x:c r="C247" s="3" t="str">
        <x:v>ENG</x:v>
      </x:c>
      <x:c r="D247" s="33" t="n">
        <x:v>2250</x:v>
      </x:c>
      <x:c r="E247" s="3" t="str">
        <x:v>operating_expense</x:v>
      </x:c>
      <x:c r="F247" s="3" t="str">
        <x:v>V.SOFTWARE</x:v>
      </x:c>
      <x:c r="G247" s="3" t="str">
        <x:v>recurring</x:v>
      </x:c>
      <x:c r="H247" s="3" t="str">
        <x:v>committed</x:v>
      </x:c>
      <x:c r="I247" s="3" t="str">
        <x:v>fixed</x:v>
      </x:c>
    </x:row>
    <x:row r="248" ht="25" customHeight="1">
      <x:c r="A248" s="16" t="n">
        <x:v>6</x:v>
      </x:c>
      <x:c r="B248" s="3" t="str">
        <x:v>GL.OPEX.PPL.SW</x:v>
      </x:c>
      <x:c r="C248" s="3" t="str">
        <x:v>MGMT</x:v>
      </x:c>
      <x:c r="D248" s="33" t="n">
        <x:v>450</x:v>
      </x:c>
      <x:c r="E248" s="3" t="str">
        <x:v>operating_expense</x:v>
      </x:c>
      <x:c r="F248" s="3" t="str">
        <x:v>V.SOFTWARE</x:v>
      </x:c>
      <x:c r="G248" s="3" t="str">
        <x:v>recurring</x:v>
      </x:c>
      <x:c r="H248" s="3" t="str">
        <x:v>committed</x:v>
      </x:c>
      <x:c r="I248" s="3" t="str">
        <x:v>fixed</x:v>
      </x:c>
    </x:row>
    <x:row r="249" ht="25" customHeight="1">
      <x:c r="A249" s="16" t="n">
        <x:v>6</x:v>
      </x:c>
      <x:c r="B249" s="3" t="str">
        <x:v>GL.OPEX.PPL.SW</x:v>
      </x:c>
      <x:c r="C249" s="3" t="str">
        <x:v>MKT</x:v>
      </x:c>
      <x:c r="D249" s="33" t="n">
        <x:v>0</x:v>
      </x:c>
      <x:c r="E249" s="3" t="str">
        <x:v>operating_expense</x:v>
      </x:c>
      <x:c r="F249" s="3" t="str">
        <x:v>V.SOFTWARE</x:v>
      </x:c>
      <x:c r="G249" s="3" t="str">
        <x:v>recurring</x:v>
      </x:c>
      <x:c r="H249" s="3" t="str">
        <x:v>committed</x:v>
      </x:c>
      <x:c r="I249" s="3" t="str">
        <x:v>fixed</x:v>
      </x:c>
    </x:row>
    <x:row r="250" ht="25" customHeight="1">
      <x:c r="A250" s="16" t="n">
        <x:v>6</x:v>
      </x:c>
      <x:c r="B250" s="3" t="str">
        <x:v>GL.OPEX.PPL.SW</x:v>
      </x:c>
      <x:c r="C250" s="3" t="str">
        <x:v>PROD</x:v>
      </x:c>
      <x:c r="D250" s="33" t="n">
        <x:v>450</x:v>
      </x:c>
      <x:c r="E250" s="3" t="str">
        <x:v>operating_expense</x:v>
      </x:c>
      <x:c r="F250" s="3" t="str">
        <x:v>V.SOFTWARE</x:v>
      </x:c>
      <x:c r="G250" s="3" t="str">
        <x:v>recurring</x:v>
      </x:c>
      <x:c r="H250" s="3" t="str">
        <x:v>committed</x:v>
      </x:c>
      <x:c r="I250" s="3" t="str">
        <x:v>fixed</x:v>
      </x:c>
    </x:row>
    <x:row r="251" ht="25" customHeight="1">
      <x:c r="A251" s="16" t="n">
        <x:v>6</x:v>
      </x:c>
      <x:c r="B251" s="3" t="str">
        <x:v>GL.OPEX.REG.DORA_SETUP</x:v>
      </x:c>
      <x:c r="C251" s="3" t="str">
        <x:v>COMP</x:v>
      </x:c>
      <x:c r="D251" s="33" t="n">
        <x:v>11111.111111111111</x:v>
      </x:c>
      <x:c r="E251" s="3" t="str">
        <x:v>operating_expense</x:v>
      </x:c>
      <x:c r="F251" s="3" t="str">
        <x:v>V.DORA</x:v>
      </x:c>
      <x:c r="G251" s="3" t="str">
        <x:v>one_off</x:v>
      </x:c>
      <x:c r="H251" s="3" t="str">
        <x:v>committed</x:v>
      </x:c>
      <x:c r="I251" s="3" t="str">
        <x:v>fixed</x:v>
      </x:c>
    </x:row>
    <x:row r="252" ht="25" customHeight="1">
      <x:c r="A252" s="16" t="n">
        <x:v>6</x:v>
      </x:c>
      <x:c r="B252" s="3" t="str">
        <x:v>GL.OPEX.REG.LEGAL_APP</x:v>
      </x:c>
      <x:c r="C252" s="3" t="str">
        <x:v>COMP</x:v>
      </x:c>
      <x:c r="D252" s="33" t="n">
        <x:v>10000</x:v>
      </x:c>
      <x:c r="E252" s="3" t="str">
        <x:v>operating_expense</x:v>
      </x:c>
      <x:c r="F252" s="3" t="str">
        <x:v>V.LEGAL</x:v>
      </x:c>
      <x:c r="G252" s="3" t="str">
        <x:v>one_off</x:v>
      </x:c>
      <x:c r="H252" s="3" t="str">
        <x:v>committed</x:v>
      </x:c>
      <x:c r="I252" s="3" t="str">
        <x:v>fixed</x:v>
      </x:c>
    </x:row>
    <x:row r="253" ht="25" customHeight="1">
      <x:c r="A253" s="16" t="n">
        <x:v>6</x:v>
      </x:c>
      <x:c r="B253" s="3" t="str">
        <x:v>GL.PEOPLE.AV</x:v>
      </x:c>
      <x:c r="C253" s="3" t="str">
        <x:v>COMP</x:v>
      </x:c>
      <x:c r="D253" s="33" t="n">
        <x:v>100.9125</x:v>
      </x:c>
      <x:c r="E253" s="3" t="str">
        <x:v>people</x:v>
      </x:c>
      <x:c r="F253" s="3" t="str">
        <x:v>PAYROLL</x:v>
      </x:c>
      <x:c r="G253" s="3" t="str">
        <x:v>recurring</x:v>
      </x:c>
      <x:c r="H253" s="3" t="str">
        <x:v>committed</x:v>
      </x:c>
      <x:c r="I253" s="3" t="str">
        <x:v>fixed</x:v>
      </x:c>
    </x:row>
    <x:row r="254" ht="25" customHeight="1">
      <x:c r="A254" s="16" t="n">
        <x:v>6</x:v>
      </x:c>
      <x:c r="B254" s="3" t="str">
        <x:v>GL.PEOPLE.AV</x:v>
      </x:c>
      <x:c r="C254" s="3" t="str">
        <x:v>ENG</x:v>
      </x:c>
      <x:c r="D254" s="33" t="n">
        <x:v>381.225</x:v>
      </x:c>
      <x:c r="E254" s="3" t="str">
        <x:v>people</x:v>
      </x:c>
      <x:c r="F254" s="3" t="str">
        <x:v>PAYROLL</x:v>
      </x:c>
      <x:c r="G254" s="3" t="str">
        <x:v>recurring</x:v>
      </x:c>
      <x:c r="H254" s="3" t="str">
        <x:v>committed</x:v>
      </x:c>
      <x:c r="I254" s="3" t="str">
        <x:v>fixed</x:v>
      </x:c>
    </x:row>
    <x:row r="255" ht="25" customHeight="1">
      <x:c r="A255" s="16" t="n">
        <x:v>6</x:v>
      </x:c>
      <x:c r="B255" s="3" t="str">
        <x:v>GL.PEOPLE.AV</x:v>
      </x:c>
      <x:c r="C255" s="3" t="str">
        <x:v>MGMT</x:v>
      </x:c>
      <x:c r="D255" s="33" t="n">
        <x:v>0</x:v>
      </x:c>
      <x:c r="E255" s="3" t="str">
        <x:v>people</x:v>
      </x:c>
      <x:c r="F255" s="3" t="str">
        <x:v>PAYROLL</x:v>
      </x:c>
      <x:c r="G255" s="3" t="str">
        <x:v>recurring</x:v>
      </x:c>
      <x:c r="H255" s="3" t="str">
        <x:v>committed</x:v>
      </x:c>
      <x:c r="I255" s="3" t="str">
        <x:v>fixed</x:v>
      </x:c>
    </x:row>
    <x:row r="256" ht="25" customHeight="1">
      <x:c r="A256" s="16" t="n">
        <x:v>6</x:v>
      </x:c>
      <x:c r="B256" s="3" t="str">
        <x:v>GL.PEOPLE.AV</x:v>
      </x:c>
      <x:c r="C256" s="3" t="str">
        <x:v>MKT</x:v>
      </x:c>
      <x:c r="D256" s="33" t="n">
        <x:v>0</x:v>
      </x:c>
      <x:c r="E256" s="3" t="str">
        <x:v>people</x:v>
      </x:c>
      <x:c r="F256" s="3" t="str">
        <x:v>PAYROLL</x:v>
      </x:c>
      <x:c r="G256" s="3" t="str">
        <x:v>recurring</x:v>
      </x:c>
      <x:c r="H256" s="3" t="str">
        <x:v>committed</x:v>
      </x:c>
      <x:c r="I256" s="3" t="str">
        <x:v>fixed</x:v>
      </x:c>
    </x:row>
    <x:row r="257" ht="25" customHeight="1">
      <x:c r="A257" s="16" t="n">
        <x:v>6</x:v>
      </x:c>
      <x:c r="B257" s="3" t="str">
        <x:v>GL.PEOPLE.AV</x:v>
      </x:c>
      <x:c r="C257" s="3" t="str">
        <x:v>PROD</x:v>
      </x:c>
      <x:c r="D257" s="33" t="n">
        <x:v>78.4875</x:v>
      </x:c>
      <x:c r="E257" s="3" t="str">
        <x:v>people</x:v>
      </x:c>
      <x:c r="F257" s="3" t="str">
        <x:v>PAYROLL</x:v>
      </x:c>
      <x:c r="G257" s="3" t="str">
        <x:v>recurring</x:v>
      </x:c>
      <x:c r="H257" s="3" t="str">
        <x:v>committed</x:v>
      </x:c>
      <x:c r="I257" s="3" t="str">
        <x:v>fixed</x:v>
      </x:c>
    </x:row>
    <x:row r="258" ht="25" customHeight="1">
      <x:c r="A258" s="16" t="n">
        <x:v>6</x:v>
      </x:c>
      <x:c r="B258" s="3" t="str">
        <x:v>GL.PEOPLE.BG</x:v>
      </x:c>
      <x:c r="C258" s="3" t="str">
        <x:v>COMP</x:v>
      </x:c>
      <x:c r="D258" s="33" t="n">
        <x:v>23.2875</x:v>
      </x:c>
      <x:c r="E258" s="3" t="str">
        <x:v>people</x:v>
      </x:c>
      <x:c r="F258" s="3" t="str">
        <x:v>PAYROLL</x:v>
      </x:c>
      <x:c r="G258" s="3" t="str">
        <x:v>recurring</x:v>
      </x:c>
      <x:c r="H258" s="3" t="str">
        <x:v>committed</x:v>
      </x:c>
      <x:c r="I258" s="3" t="str">
        <x:v>fixed</x:v>
      </x:c>
    </x:row>
    <x:row r="259" ht="25" customHeight="1">
      <x:c r="A259" s="16" t="n">
        <x:v>6</x:v>
      </x:c>
      <x:c r="B259" s="3" t="str">
        <x:v>GL.PEOPLE.BG</x:v>
      </x:c>
      <x:c r="C259" s="3" t="str">
        <x:v>ENG</x:v>
      </x:c>
      <x:c r="D259" s="33" t="n">
        <x:v>87.975</x:v>
      </x:c>
      <x:c r="E259" s="3" t="str">
        <x:v>people</x:v>
      </x:c>
      <x:c r="F259" s="3" t="str">
        <x:v>PAYROLL</x:v>
      </x:c>
      <x:c r="G259" s="3" t="str">
        <x:v>recurring</x:v>
      </x:c>
      <x:c r="H259" s="3" t="str">
        <x:v>committed</x:v>
      </x:c>
      <x:c r="I259" s="3" t="str">
        <x:v>fixed</x:v>
      </x:c>
    </x:row>
    <x:row r="260" ht="25" customHeight="1">
      <x:c r="A260" s="16" t="n">
        <x:v>6</x:v>
      </x:c>
      <x:c r="B260" s="3" t="str">
        <x:v>GL.PEOPLE.BG</x:v>
      </x:c>
      <x:c r="C260" s="3" t="str">
        <x:v>MGMT</x:v>
      </x:c>
      <x:c r="D260" s="33" t="n">
        <x:v>0</x:v>
      </x:c>
      <x:c r="E260" s="3" t="str">
        <x:v>people</x:v>
      </x:c>
      <x:c r="F260" s="3" t="str">
        <x:v>PAYROLL</x:v>
      </x:c>
      <x:c r="G260" s="3" t="str">
        <x:v>recurring</x:v>
      </x:c>
      <x:c r="H260" s="3" t="str">
        <x:v>committed</x:v>
      </x:c>
      <x:c r="I260" s="3" t="str">
        <x:v>fixed</x:v>
      </x:c>
    </x:row>
    <x:row r="261" ht="25" customHeight="1">
      <x:c r="A261" s="16" t="n">
        <x:v>6</x:v>
      </x:c>
      <x:c r="B261" s="3" t="str">
        <x:v>GL.PEOPLE.BG</x:v>
      </x:c>
      <x:c r="C261" s="3" t="str">
        <x:v>MKT</x:v>
      </x:c>
      <x:c r="D261" s="33" t="n">
        <x:v>0</x:v>
      </x:c>
      <x:c r="E261" s="3" t="str">
        <x:v>people</x:v>
      </x:c>
      <x:c r="F261" s="3" t="str">
        <x:v>PAYROLL</x:v>
      </x:c>
      <x:c r="G261" s="3" t="str">
        <x:v>recurring</x:v>
      </x:c>
      <x:c r="H261" s="3" t="str">
        <x:v>committed</x:v>
      </x:c>
      <x:c r="I261" s="3" t="str">
        <x:v>fixed</x:v>
      </x:c>
    </x:row>
    <x:row r="262" ht="25" customHeight="1">
      <x:c r="A262" s="16" t="n">
        <x:v>6</x:v>
      </x:c>
      <x:c r="B262" s="3" t="str">
        <x:v>GL.PEOPLE.BG</x:v>
      </x:c>
      <x:c r="C262" s="3" t="str">
        <x:v>PROD</x:v>
      </x:c>
      <x:c r="D262" s="33" t="n">
        <x:v>18.1125</x:v>
      </x:c>
      <x:c r="E262" s="3" t="str">
        <x:v>people</x:v>
      </x:c>
      <x:c r="F262" s="3" t="str">
        <x:v>PAYROLL</x:v>
      </x:c>
      <x:c r="G262" s="3" t="str">
        <x:v>recurring</x:v>
      </x:c>
      <x:c r="H262" s="3" t="str">
        <x:v>committed</x:v>
      </x:c>
      <x:c r="I262" s="3" t="str">
        <x:v>fixed</x:v>
      </x:c>
    </x:row>
    <x:row r="263" ht="25" customHeight="1">
      <x:c r="A263" s="16" t="n">
        <x:v>6</x:v>
      </x:c>
      <x:c r="B263" s="3" t="str">
        <x:v>GL.PEOPLE.INSOLV</x:v>
      </x:c>
      <x:c r="C263" s="3" t="str">
        <x:v>COMP</x:v>
      </x:c>
      <x:c r="D263" s="33" t="n">
        <x:v>11.64375</x:v>
      </x:c>
      <x:c r="E263" s="3" t="str">
        <x:v>people</x:v>
      </x:c>
      <x:c r="F263" s="3" t="str">
        <x:v>PAYROLL</x:v>
      </x:c>
      <x:c r="G263" s="3" t="str">
        <x:v>recurring</x:v>
      </x:c>
      <x:c r="H263" s="3" t="str">
        <x:v>committed</x:v>
      </x:c>
      <x:c r="I263" s="3" t="str">
        <x:v>fixed</x:v>
      </x:c>
    </x:row>
    <x:row r="264" ht="25" customHeight="1">
      <x:c r="A264" s="16" t="n">
        <x:v>6</x:v>
      </x:c>
      <x:c r="B264" s="3" t="str">
        <x:v>GL.PEOPLE.INSOLV</x:v>
      </x:c>
      <x:c r="C264" s="3" t="str">
        <x:v>ENG</x:v>
      </x:c>
      <x:c r="D264" s="33" t="n">
        <x:v>43.9875</x:v>
      </x:c>
      <x:c r="E264" s="3" t="str">
        <x:v>people</x:v>
      </x:c>
      <x:c r="F264" s="3" t="str">
        <x:v>PAYROLL</x:v>
      </x:c>
      <x:c r="G264" s="3" t="str">
        <x:v>recurring</x:v>
      </x:c>
      <x:c r="H264" s="3" t="str">
        <x:v>committed</x:v>
      </x:c>
      <x:c r="I264" s="3" t="str">
        <x:v>fixed</x:v>
      </x:c>
    </x:row>
    <x:row r="265" ht="25" customHeight="1">
      <x:c r="A265" s="16" t="n">
        <x:v>6</x:v>
      </x:c>
      <x:c r="B265" s="3" t="str">
        <x:v>GL.PEOPLE.INSOLV</x:v>
      </x:c>
      <x:c r="C265" s="3" t="str">
        <x:v>MGMT</x:v>
      </x:c>
      <x:c r="D265" s="33" t="n">
        <x:v>0</x:v>
      </x:c>
      <x:c r="E265" s="3" t="str">
        <x:v>people</x:v>
      </x:c>
      <x:c r="F265" s="3" t="str">
        <x:v>PAYROLL</x:v>
      </x:c>
      <x:c r="G265" s="3" t="str">
        <x:v>recurring</x:v>
      </x:c>
      <x:c r="H265" s="3" t="str">
        <x:v>committed</x:v>
      </x:c>
      <x:c r="I265" s="3" t="str">
        <x:v>fixed</x:v>
      </x:c>
    </x:row>
    <x:row r="266" ht="25" customHeight="1">
      <x:c r="A266" s="16" t="n">
        <x:v>6</x:v>
      </x:c>
      <x:c r="B266" s="3" t="str">
        <x:v>GL.PEOPLE.INSOLV</x:v>
      </x:c>
      <x:c r="C266" s="3" t="str">
        <x:v>MKT</x:v>
      </x:c>
      <x:c r="D266" s="33" t="n">
        <x:v>0</x:v>
      </x:c>
      <x:c r="E266" s="3" t="str">
        <x:v>people</x:v>
      </x:c>
      <x:c r="F266" s="3" t="str">
        <x:v>PAYROLL</x:v>
      </x:c>
      <x:c r="G266" s="3" t="str">
        <x:v>recurring</x:v>
      </x:c>
      <x:c r="H266" s="3" t="str">
        <x:v>committed</x:v>
      </x:c>
      <x:c r="I266" s="3" t="str">
        <x:v>fixed</x:v>
      </x:c>
    </x:row>
    <x:row r="267" ht="25" customHeight="1">
      <x:c r="A267" s="16" t="n">
        <x:v>6</x:v>
      </x:c>
      <x:c r="B267" s="3" t="str">
        <x:v>GL.PEOPLE.INSOLV</x:v>
      </x:c>
      <x:c r="C267" s="3" t="str">
        <x:v>PROD</x:v>
      </x:c>
      <x:c r="D267" s="33" t="n">
        <x:v>9.05625</x:v>
      </x:c>
      <x:c r="E267" s="3" t="str">
        <x:v>people</x:v>
      </x:c>
      <x:c r="F267" s="3" t="str">
        <x:v>PAYROLL</x:v>
      </x:c>
      <x:c r="G267" s="3" t="str">
        <x:v>recurring</x:v>
      </x:c>
      <x:c r="H267" s="3" t="str">
        <x:v>committed</x:v>
      </x:c>
      <x:c r="I267" s="3" t="str">
        <x:v>fixed</x:v>
      </x:c>
    </x:row>
    <x:row r="268" ht="25" customHeight="1">
      <x:c r="A268" s="16" t="n">
        <x:v>6</x:v>
      </x:c>
      <x:c r="B268" s="3" t="str">
        <x:v>GL.PEOPLE.KV</x:v>
      </x:c>
      <x:c r="C268" s="3" t="str">
        <x:v>COMP</x:v>
      </x:c>
      <x:c r="D268" s="33" t="n">
        <x:v>564.1875</x:v>
      </x:c>
      <x:c r="E268" s="3" t="str">
        <x:v>people</x:v>
      </x:c>
      <x:c r="F268" s="3" t="str">
        <x:v>PAYROLL</x:v>
      </x:c>
      <x:c r="G268" s="3" t="str">
        <x:v>recurring</x:v>
      </x:c>
      <x:c r="H268" s="3" t="str">
        <x:v>committed</x:v>
      </x:c>
      <x:c r="I268" s="3" t="str">
        <x:v>fixed</x:v>
      </x:c>
    </x:row>
    <x:row r="269" ht="25" customHeight="1">
      <x:c r="A269" s="16" t="n">
        <x:v>6</x:v>
      </x:c>
      <x:c r="B269" s="3" t="str">
        <x:v>GL.PEOPLE.KV</x:v>
      </x:c>
      <x:c r="C269" s="3" t="str">
        <x:v>ENG</x:v>
      </x:c>
      <x:c r="D269" s="33" t="n">
        <x:v>2256.75</x:v>
      </x:c>
      <x:c r="E269" s="3" t="str">
        <x:v>people</x:v>
      </x:c>
      <x:c r="F269" s="3" t="str">
        <x:v>PAYROLL</x:v>
      </x:c>
      <x:c r="G269" s="3" t="str">
        <x:v>recurring</x:v>
      </x:c>
      <x:c r="H269" s="3" t="str">
        <x:v>committed</x:v>
      </x:c>
      <x:c r="I269" s="3" t="str">
        <x:v>fixed</x:v>
      </x:c>
    </x:row>
    <x:row r="270" ht="25" customHeight="1">
      <x:c r="A270" s="16" t="n">
        <x:v>6</x:v>
      </x:c>
      <x:c r="B270" s="3" t="str">
        <x:v>GL.PEOPLE.KV</x:v>
      </x:c>
      <x:c r="C270" s="3" t="str">
        <x:v>MGMT</x:v>
      </x:c>
      <x:c r="D270" s="33" t="n">
        <x:v>0</x:v>
      </x:c>
      <x:c r="E270" s="3" t="str">
        <x:v>people</x:v>
      </x:c>
      <x:c r="F270" s="3" t="str">
        <x:v>PAYROLL</x:v>
      </x:c>
      <x:c r="G270" s="3" t="str">
        <x:v>recurring</x:v>
      </x:c>
      <x:c r="H270" s="3" t="str">
        <x:v>committed</x:v>
      </x:c>
      <x:c r="I270" s="3" t="str">
        <x:v>fixed</x:v>
      </x:c>
    </x:row>
    <x:row r="271" ht="25" customHeight="1">
      <x:c r="A271" s="16" t="n">
        <x:v>6</x:v>
      </x:c>
      <x:c r="B271" s="3" t="str">
        <x:v>GL.PEOPLE.KV</x:v>
      </x:c>
      <x:c r="C271" s="3" t="str">
        <x:v>MKT</x:v>
      </x:c>
      <x:c r="D271" s="33" t="n">
        <x:v>0</x:v>
      </x:c>
      <x:c r="E271" s="3" t="str">
        <x:v>people</x:v>
      </x:c>
      <x:c r="F271" s="3" t="str">
        <x:v>PAYROLL</x:v>
      </x:c>
      <x:c r="G271" s="3" t="str">
        <x:v>recurring</x:v>
      </x:c>
      <x:c r="H271" s="3" t="str">
        <x:v>committed</x:v>
      </x:c>
      <x:c r="I271" s="3" t="str">
        <x:v>fixed</x:v>
      </x:c>
    </x:row>
    <x:row r="272" ht="25" customHeight="1">
      <x:c r="A272" s="16" t="n">
        <x:v>6</x:v>
      </x:c>
      <x:c r="B272" s="3" t="str">
        <x:v>GL.PEOPLE.KV</x:v>
      </x:c>
      <x:c r="C272" s="3" t="str">
        <x:v>PROD</x:v>
      </x:c>
      <x:c r="D272" s="33" t="n">
        <x:v>534.31875</x:v>
      </x:c>
      <x:c r="E272" s="3" t="str">
        <x:v>people</x:v>
      </x:c>
      <x:c r="F272" s="3" t="str">
        <x:v>PAYROLL</x:v>
      </x:c>
      <x:c r="G272" s="3" t="str">
        <x:v>recurring</x:v>
      </x:c>
      <x:c r="H272" s="3" t="str">
        <x:v>committed</x:v>
      </x:c>
      <x:c r="I272" s="3" t="str">
        <x:v>fixed</x:v>
      </x:c>
    </x:row>
    <x:row r="273" ht="25" customHeight="1">
      <x:c r="A273" s="16" t="n">
        <x:v>6</x:v>
      </x:c>
      <x:c r="B273" s="3" t="str">
        <x:v>GL.PEOPLE.PV</x:v>
      </x:c>
      <x:c r="C273" s="3" t="str">
        <x:v>COMP</x:v>
      </x:c>
      <x:c r="D273" s="33" t="n">
        <x:v>114.75</x:v>
      </x:c>
      <x:c r="E273" s="3" t="str">
        <x:v>people</x:v>
      </x:c>
      <x:c r="F273" s="3" t="str">
        <x:v>PAYROLL</x:v>
      </x:c>
      <x:c r="G273" s="3" t="str">
        <x:v>recurring</x:v>
      </x:c>
      <x:c r="H273" s="3" t="str">
        <x:v>committed</x:v>
      </x:c>
      <x:c r="I273" s="3" t="str">
        <x:v>fixed</x:v>
      </x:c>
    </x:row>
    <x:row r="274" ht="25" customHeight="1">
      <x:c r="A274" s="16" t="n">
        <x:v>6</x:v>
      </x:c>
      <x:c r="B274" s="3" t="str">
        <x:v>GL.PEOPLE.PV</x:v>
      </x:c>
      <x:c r="C274" s="3" t="str">
        <x:v>ENG</x:v>
      </x:c>
      <x:c r="D274" s="33" t="n">
        <x:v>459</x:v>
      </x:c>
      <x:c r="E274" s="3" t="str">
        <x:v>people</x:v>
      </x:c>
      <x:c r="F274" s="3" t="str">
        <x:v>PAYROLL</x:v>
      </x:c>
      <x:c r="G274" s="3" t="str">
        <x:v>recurring</x:v>
      </x:c>
      <x:c r="H274" s="3" t="str">
        <x:v>committed</x:v>
      </x:c>
      <x:c r="I274" s="3" t="str">
        <x:v>fixed</x:v>
      </x:c>
    </x:row>
    <x:row r="275" ht="25" customHeight="1">
      <x:c r="A275" s="16" t="n">
        <x:v>6</x:v>
      </x:c>
      <x:c r="B275" s="3" t="str">
        <x:v>GL.PEOPLE.PV</x:v>
      </x:c>
      <x:c r="C275" s="3" t="str">
        <x:v>MGMT</x:v>
      </x:c>
      <x:c r="D275" s="33" t="n">
        <x:v>0</x:v>
      </x:c>
      <x:c r="E275" s="3" t="str">
        <x:v>people</x:v>
      </x:c>
      <x:c r="F275" s="3" t="str">
        <x:v>PAYROLL</x:v>
      </x:c>
      <x:c r="G275" s="3" t="str">
        <x:v>recurring</x:v>
      </x:c>
      <x:c r="H275" s="3" t="str">
        <x:v>committed</x:v>
      </x:c>
      <x:c r="I275" s="3" t="str">
        <x:v>fixed</x:v>
      </x:c>
    </x:row>
    <x:row r="276" ht="25" customHeight="1">
      <x:c r="A276" s="16" t="n">
        <x:v>6</x:v>
      </x:c>
      <x:c r="B276" s="3" t="str">
        <x:v>GL.PEOPLE.PV</x:v>
      </x:c>
      <x:c r="C276" s="3" t="str">
        <x:v>MKT</x:v>
      </x:c>
      <x:c r="D276" s="33" t="n">
        <x:v>0</x:v>
      </x:c>
      <x:c r="E276" s="3" t="str">
        <x:v>people</x:v>
      </x:c>
      <x:c r="F276" s="3" t="str">
        <x:v>PAYROLL</x:v>
      </x:c>
      <x:c r="G276" s="3" t="str">
        <x:v>recurring</x:v>
      </x:c>
      <x:c r="H276" s="3" t="str">
        <x:v>committed</x:v>
      </x:c>
      <x:c r="I276" s="3" t="str">
        <x:v>fixed</x:v>
      </x:c>
    </x:row>
    <x:row r="277" ht="25" customHeight="1">
      <x:c r="A277" s="16" t="n">
        <x:v>6</x:v>
      </x:c>
      <x:c r="B277" s="3" t="str">
        <x:v>GL.PEOPLE.PV</x:v>
      </x:c>
      <x:c r="C277" s="3" t="str">
        <x:v>PROD</x:v>
      </x:c>
      <x:c r="D277" s="33" t="n">
        <x:v>108.675</x:v>
      </x:c>
      <x:c r="E277" s="3" t="str">
        <x:v>people</x:v>
      </x:c>
      <x:c r="F277" s="3" t="str">
        <x:v>PAYROLL</x:v>
      </x:c>
      <x:c r="G277" s="3" t="str">
        <x:v>recurring</x:v>
      </x:c>
      <x:c r="H277" s="3" t="str">
        <x:v>committed</x:v>
      </x:c>
      <x:c r="I277" s="3" t="str">
        <x:v>fixed</x:v>
      </x:c>
    </x:row>
    <x:row r="278" ht="25" customHeight="1">
      <x:c r="A278" s="16" t="n">
        <x:v>6</x:v>
      </x:c>
      <x:c r="B278" s="3" t="str">
        <x:v>GL.PEOPLE.RV</x:v>
      </x:c>
      <x:c r="C278" s="3" t="str">
        <x:v>COMP</x:v>
      </x:c>
      <x:c r="D278" s="33" t="n">
        <x:v>721.9125</x:v>
      </x:c>
      <x:c r="E278" s="3" t="str">
        <x:v>people</x:v>
      </x:c>
      <x:c r="F278" s="3" t="str">
        <x:v>PAYROLL</x:v>
      </x:c>
      <x:c r="G278" s="3" t="str">
        <x:v>recurring</x:v>
      </x:c>
      <x:c r="H278" s="3" t="str">
        <x:v>committed</x:v>
      </x:c>
      <x:c r="I278" s="3" t="str">
        <x:v>fixed</x:v>
      </x:c>
    </x:row>
    <x:row r="279" ht="25" customHeight="1">
      <x:c r="A279" s="16" t="n">
        <x:v>6</x:v>
      </x:c>
      <x:c r="B279" s="3" t="str">
        <x:v>GL.PEOPLE.RV</x:v>
      </x:c>
      <x:c r="C279" s="3" t="str">
        <x:v>ENG</x:v>
      </x:c>
      <x:c r="D279" s="33" t="n">
        <x:v>2727.225</x:v>
      </x:c>
      <x:c r="E279" s="3" t="str">
        <x:v>people</x:v>
      </x:c>
      <x:c r="F279" s="3" t="str">
        <x:v>PAYROLL</x:v>
      </x:c>
      <x:c r="G279" s="3" t="str">
        <x:v>recurring</x:v>
      </x:c>
      <x:c r="H279" s="3" t="str">
        <x:v>committed</x:v>
      </x:c>
      <x:c r="I279" s="3" t="str">
        <x:v>fixed</x:v>
      </x:c>
    </x:row>
    <x:row r="280" ht="25" customHeight="1">
      <x:c r="A280" s="16" t="n">
        <x:v>6</x:v>
      </x:c>
      <x:c r="B280" s="3" t="str">
        <x:v>GL.PEOPLE.RV</x:v>
      </x:c>
      <x:c r="C280" s="3" t="str">
        <x:v>MGMT</x:v>
      </x:c>
      <x:c r="D280" s="33" t="n">
        <x:v>0</x:v>
      </x:c>
      <x:c r="E280" s="3" t="str">
        <x:v>people</x:v>
      </x:c>
      <x:c r="F280" s="3" t="str">
        <x:v>PAYROLL</x:v>
      </x:c>
      <x:c r="G280" s="3" t="str">
        <x:v>recurring</x:v>
      </x:c>
      <x:c r="H280" s="3" t="str">
        <x:v>committed</x:v>
      </x:c>
      <x:c r="I280" s="3" t="str">
        <x:v>fixed</x:v>
      </x:c>
    </x:row>
    <x:row r="281" ht="25" customHeight="1">
      <x:c r="A281" s="16" t="n">
        <x:v>6</x:v>
      </x:c>
      <x:c r="B281" s="3" t="str">
        <x:v>GL.PEOPLE.RV</x:v>
      </x:c>
      <x:c r="C281" s="3" t="str">
        <x:v>MKT</x:v>
      </x:c>
      <x:c r="D281" s="33" t="n">
        <x:v>0</x:v>
      </x:c>
      <x:c r="E281" s="3" t="str">
        <x:v>people</x:v>
      </x:c>
      <x:c r="F281" s="3" t="str">
        <x:v>PAYROLL</x:v>
      </x:c>
      <x:c r="G281" s="3" t="str">
        <x:v>recurring</x:v>
      </x:c>
      <x:c r="H281" s="3" t="str">
        <x:v>committed</x:v>
      </x:c>
      <x:c r="I281" s="3" t="str">
        <x:v>fixed</x:v>
      </x:c>
    </x:row>
    <x:row r="282" ht="25" customHeight="1">
      <x:c r="A282" s="16" t="n">
        <x:v>6</x:v>
      </x:c>
      <x:c r="B282" s="3" t="str">
        <x:v>GL.PEOPLE.RV</x:v>
      </x:c>
      <x:c r="C282" s="3" t="str">
        <x:v>PROD</x:v>
      </x:c>
      <x:c r="D282" s="33" t="n">
        <x:v>561.4875</x:v>
      </x:c>
      <x:c r="E282" s="3" t="str">
        <x:v>people</x:v>
      </x:c>
      <x:c r="F282" s="3" t="str">
        <x:v>PAYROLL</x:v>
      </x:c>
      <x:c r="G282" s="3" t="str">
        <x:v>recurring</x:v>
      </x:c>
      <x:c r="H282" s="3" t="str">
        <x:v>committed</x:v>
      </x:c>
      <x:c r="I282" s="3" t="str">
        <x:v>fixed</x:v>
      </x:c>
    </x:row>
    <x:row r="283" ht="25" customHeight="1">
      <x:c r="A283" s="16" t="n">
        <x:v>6</x:v>
      </x:c>
      <x:c r="B283" s="3" t="str">
        <x:v>GL.PEOPLE.SALARY</x:v>
      </x:c>
      <x:c r="C283" s="3" t="str">
        <x:v>COMP</x:v>
      </x:c>
      <x:c r="D283" s="33" t="n">
        <x:v>7762.5</x:v>
      </x:c>
      <x:c r="E283" s="3" t="str">
        <x:v>people</x:v>
      </x:c>
      <x:c r="F283" s="3" t="str">
        <x:v>PAYROLL</x:v>
      </x:c>
      <x:c r="G283" s="3" t="str">
        <x:v>recurring</x:v>
      </x:c>
      <x:c r="H283" s="3" t="str">
        <x:v>committed</x:v>
      </x:c>
      <x:c r="I283" s="3" t="str">
        <x:v>fixed</x:v>
      </x:c>
    </x:row>
    <x:row r="284" ht="25" customHeight="1">
      <x:c r="A284" s="16" t="n">
        <x:v>6</x:v>
      </x:c>
      <x:c r="B284" s="3" t="str">
        <x:v>GL.PEOPLE.SALARY</x:v>
      </x:c>
      <x:c r="C284" s="3" t="str">
        <x:v>ENG</x:v>
      </x:c>
      <x:c r="D284" s="33" t="n">
        <x:v>34758.75</x:v>
      </x:c>
      <x:c r="E284" s="3" t="str">
        <x:v>people</x:v>
      </x:c>
      <x:c r="F284" s="3" t="str">
        <x:v>PAYROLL</x:v>
      </x:c>
      <x:c r="G284" s="3" t="str">
        <x:v>recurring</x:v>
      </x:c>
      <x:c r="H284" s="3" t="str">
        <x:v>committed</x:v>
      </x:c>
      <x:c r="I284" s="3" t="str">
        <x:v>fixed</x:v>
      </x:c>
    </x:row>
    <x:row r="285" ht="25" customHeight="1">
      <x:c r="A285" s="16" t="n">
        <x:v>6</x:v>
      </x:c>
      <x:c r="B285" s="3" t="str">
        <x:v>GL.PEOPLE.SALARY</x:v>
      </x:c>
      <x:c r="C285" s="3" t="str">
        <x:v>MGMT</x:v>
      </x:c>
      <x:c r="D285" s="33" t="n">
        <x:v>5433.75</x:v>
      </x:c>
      <x:c r="E285" s="3" t="str">
        <x:v>people</x:v>
      </x:c>
      <x:c r="F285" s="3" t="str">
        <x:v>PAYROLL</x:v>
      </x:c>
      <x:c r="G285" s="3" t="str">
        <x:v>recurring</x:v>
      </x:c>
      <x:c r="H285" s="3" t="str">
        <x:v>committed</x:v>
      </x:c>
      <x:c r="I285" s="3" t="str">
        <x:v>fixed</x:v>
      </x:c>
    </x:row>
    <x:row r="286" ht="25" customHeight="1">
      <x:c r="A286" s="16" t="n">
        <x:v>6</x:v>
      </x:c>
      <x:c r="B286" s="3" t="str">
        <x:v>GL.PEOPLE.SALARY</x:v>
      </x:c>
      <x:c r="C286" s="3" t="str">
        <x:v>MKT</x:v>
      </x:c>
      <x:c r="D286" s="33" t="n">
        <x:v>0</x:v>
      </x:c>
      <x:c r="E286" s="3" t="str">
        <x:v>people</x:v>
      </x:c>
      <x:c r="F286" s="3" t="str">
        <x:v>PAYROLL</x:v>
      </x:c>
      <x:c r="G286" s="3" t="str">
        <x:v>recurring</x:v>
      </x:c>
      <x:c r="H286" s="3" t="str">
        <x:v>committed</x:v>
      </x:c>
      <x:c r="I286" s="3" t="str">
        <x:v>fixed</x:v>
      </x:c>
    </x:row>
    <x:row r="287" ht="25" customHeight="1">
      <x:c r="A287" s="16" t="n">
        <x:v>6</x:v>
      </x:c>
      <x:c r="B287" s="3" t="str">
        <x:v>GL.PEOPLE.SALARY</x:v>
      </x:c>
      <x:c r="C287" s="3" t="str">
        <x:v>PROD</x:v>
      </x:c>
      <x:c r="D287" s="33" t="n">
        <x:v>6037.5</x:v>
      </x:c>
      <x:c r="E287" s="3" t="str">
        <x:v>people</x:v>
      </x:c>
      <x:c r="F287" s="3" t="str">
        <x:v>PAYROLL</x:v>
      </x:c>
      <x:c r="G287" s="3" t="str">
        <x:v>recurring</x:v>
      </x:c>
      <x:c r="H287" s="3" t="str">
        <x:v>committed</x:v>
      </x:c>
      <x:c r="I287" s="3" t="str">
        <x:v>fixed</x:v>
      </x:c>
    </x:row>
    <x:row r="288" ht="25" customHeight="1">
      <x:c r="A288" s="16" t="n">
        <x:v>6</x:v>
      </x:c>
      <x:c r="B288" s="3" t="str">
        <x:v>GL.PEOPLE.U1</x:v>
      </x:c>
      <x:c r="C288" s="3" t="str">
        <x:v>COMP</x:v>
      </x:c>
      <x:c r="D288" s="33" t="n">
        <x:v>163.0125</x:v>
      </x:c>
      <x:c r="E288" s="3" t="str">
        <x:v>people</x:v>
      </x:c>
      <x:c r="F288" s="3" t="str">
        <x:v>PAYROLL</x:v>
      </x:c>
      <x:c r="G288" s="3" t="str">
        <x:v>recurring</x:v>
      </x:c>
      <x:c r="H288" s="3" t="str">
        <x:v>committed</x:v>
      </x:c>
      <x:c r="I288" s="3" t="str">
        <x:v>fixed</x:v>
      </x:c>
    </x:row>
    <x:row r="289" ht="25" customHeight="1">
      <x:c r="A289" s="16" t="n">
        <x:v>6</x:v>
      </x:c>
      <x:c r="B289" s="3" t="str">
        <x:v>GL.PEOPLE.U1</x:v>
      </x:c>
      <x:c r="C289" s="3" t="str">
        <x:v>ENG</x:v>
      </x:c>
      <x:c r="D289" s="33" t="n">
        <x:v>615.825</x:v>
      </x:c>
      <x:c r="E289" s="3" t="str">
        <x:v>people</x:v>
      </x:c>
      <x:c r="F289" s="3" t="str">
        <x:v>PAYROLL</x:v>
      </x:c>
      <x:c r="G289" s="3" t="str">
        <x:v>recurring</x:v>
      </x:c>
      <x:c r="H289" s="3" t="str">
        <x:v>committed</x:v>
      </x:c>
      <x:c r="I289" s="3" t="str">
        <x:v>fixed</x:v>
      </x:c>
    </x:row>
    <x:row r="290" ht="25" customHeight="1">
      <x:c r="A290" s="16" t="n">
        <x:v>6</x:v>
      </x:c>
      <x:c r="B290" s="3" t="str">
        <x:v>GL.PEOPLE.U1</x:v>
      </x:c>
      <x:c r="C290" s="3" t="str">
        <x:v>MGMT</x:v>
      </x:c>
      <x:c r="D290" s="33" t="n">
        <x:v>0</x:v>
      </x:c>
      <x:c r="E290" s="3" t="str">
        <x:v>people</x:v>
      </x:c>
      <x:c r="F290" s="3" t="str">
        <x:v>PAYROLL</x:v>
      </x:c>
      <x:c r="G290" s="3" t="str">
        <x:v>recurring</x:v>
      </x:c>
      <x:c r="H290" s="3" t="str">
        <x:v>committed</x:v>
      </x:c>
      <x:c r="I290" s="3" t="str">
        <x:v>fixed</x:v>
      </x:c>
    </x:row>
    <x:row r="291" ht="25" customHeight="1">
      <x:c r="A291" s="16" t="n">
        <x:v>6</x:v>
      </x:c>
      <x:c r="B291" s="3" t="str">
        <x:v>GL.PEOPLE.U1</x:v>
      </x:c>
      <x:c r="C291" s="3" t="str">
        <x:v>MKT</x:v>
      </x:c>
      <x:c r="D291" s="33" t="n">
        <x:v>0</x:v>
      </x:c>
      <x:c r="E291" s="3" t="str">
        <x:v>people</x:v>
      </x:c>
      <x:c r="F291" s="3" t="str">
        <x:v>PAYROLL</x:v>
      </x:c>
      <x:c r="G291" s="3" t="str">
        <x:v>recurring</x:v>
      </x:c>
      <x:c r="H291" s="3" t="str">
        <x:v>committed</x:v>
      </x:c>
      <x:c r="I291" s="3" t="str">
        <x:v>fixed</x:v>
      </x:c>
    </x:row>
    <x:row r="292" ht="25" customHeight="1">
      <x:c r="A292" s="16" t="n">
        <x:v>6</x:v>
      </x:c>
      <x:c r="B292" s="3" t="str">
        <x:v>GL.PEOPLE.U1</x:v>
      </x:c>
      <x:c r="C292" s="3" t="str">
        <x:v>PROD</x:v>
      </x:c>
      <x:c r="D292" s="33" t="n">
        <x:v>126.7875</x:v>
      </x:c>
      <x:c r="E292" s="3" t="str">
        <x:v>people</x:v>
      </x:c>
      <x:c r="F292" s="3" t="str">
        <x:v>PAYROLL</x:v>
      </x:c>
      <x:c r="G292" s="3" t="str">
        <x:v>recurring</x:v>
      </x:c>
      <x:c r="H292" s="3" t="str">
        <x:v>committed</x:v>
      </x:c>
      <x:c r="I292" s="3" t="str">
        <x:v>fixed</x:v>
      </x:c>
    </x:row>
    <x:row r="293" ht="25" customHeight="1">
      <x:c r="A293" s="16" t="n">
        <x:v>6</x:v>
      </x:c>
      <x:c r="B293" s="3" t="str">
        <x:v>GL.PEOPLE.U2</x:v>
      </x:c>
      <x:c r="C293" s="3" t="str">
        <x:v>COMP</x:v>
      </x:c>
      <x:c r="D293" s="33" t="n">
        <x:v>34.155</x:v>
      </x:c>
      <x:c r="E293" s="3" t="str">
        <x:v>people</x:v>
      </x:c>
      <x:c r="F293" s="3" t="str">
        <x:v>PAYROLL</x:v>
      </x:c>
      <x:c r="G293" s="3" t="str">
        <x:v>recurring</x:v>
      </x:c>
      <x:c r="H293" s="3" t="str">
        <x:v>committed</x:v>
      </x:c>
      <x:c r="I293" s="3" t="str">
        <x:v>fixed</x:v>
      </x:c>
    </x:row>
    <x:row r="294" ht="25" customHeight="1">
      <x:c r="A294" s="16" t="n">
        <x:v>6</x:v>
      </x:c>
      <x:c r="B294" s="3" t="str">
        <x:v>GL.PEOPLE.U2</x:v>
      </x:c>
      <x:c r="C294" s="3" t="str">
        <x:v>ENG</x:v>
      </x:c>
      <x:c r="D294" s="33" t="n">
        <x:v>129.03</x:v>
      </x:c>
      <x:c r="E294" s="3" t="str">
        <x:v>people</x:v>
      </x:c>
      <x:c r="F294" s="3" t="str">
        <x:v>PAYROLL</x:v>
      </x:c>
      <x:c r="G294" s="3" t="str">
        <x:v>recurring</x:v>
      </x:c>
      <x:c r="H294" s="3" t="str">
        <x:v>committed</x:v>
      </x:c>
      <x:c r="I294" s="3" t="str">
        <x:v>fixed</x:v>
      </x:c>
    </x:row>
    <x:row r="295" ht="25" customHeight="1">
      <x:c r="A295" s="16" t="n">
        <x:v>6</x:v>
      </x:c>
      <x:c r="B295" s="3" t="str">
        <x:v>GL.PEOPLE.U2</x:v>
      </x:c>
      <x:c r="C295" s="3" t="str">
        <x:v>MGMT</x:v>
      </x:c>
      <x:c r="D295" s="33" t="n">
        <x:v>0</x:v>
      </x:c>
      <x:c r="E295" s="3" t="str">
        <x:v>people</x:v>
      </x:c>
      <x:c r="F295" s="3" t="str">
        <x:v>PAYROLL</x:v>
      </x:c>
      <x:c r="G295" s="3" t="str">
        <x:v>recurring</x:v>
      </x:c>
      <x:c r="H295" s="3" t="str">
        <x:v>committed</x:v>
      </x:c>
      <x:c r="I295" s="3" t="str">
        <x:v>fixed</x:v>
      </x:c>
    </x:row>
    <x:row r="296" ht="25" customHeight="1">
      <x:c r="A296" s="16" t="n">
        <x:v>6</x:v>
      </x:c>
      <x:c r="B296" s="3" t="str">
        <x:v>GL.PEOPLE.U2</x:v>
      </x:c>
      <x:c r="C296" s="3" t="str">
        <x:v>MKT</x:v>
      </x:c>
      <x:c r="D296" s="33" t="n">
        <x:v>0</x:v>
      </x:c>
      <x:c r="E296" s="3" t="str">
        <x:v>people</x:v>
      </x:c>
      <x:c r="F296" s="3" t="str">
        <x:v>PAYROLL</x:v>
      </x:c>
      <x:c r="G296" s="3" t="str">
        <x:v>recurring</x:v>
      </x:c>
      <x:c r="H296" s="3" t="str">
        <x:v>committed</x:v>
      </x:c>
      <x:c r="I296" s="3" t="str">
        <x:v>fixed</x:v>
      </x:c>
    </x:row>
    <x:row r="297" ht="25" customHeight="1">
      <x:c r="A297" s="16" t="n">
        <x:v>6</x:v>
      </x:c>
      <x:c r="B297" s="3" t="str">
        <x:v>GL.PEOPLE.U2</x:v>
      </x:c>
      <x:c r="C297" s="3" t="str">
        <x:v>PROD</x:v>
      </x:c>
      <x:c r="D297" s="33" t="n">
        <x:v>26.565</x:v>
      </x:c>
      <x:c r="E297" s="3" t="str">
        <x:v>people</x:v>
      </x:c>
      <x:c r="F297" s="3" t="str">
        <x:v>PAYROLL</x:v>
      </x:c>
      <x:c r="G297" s="3" t="str">
        <x:v>recurring</x:v>
      </x:c>
      <x:c r="H297" s="3" t="str">
        <x:v>committed</x:v>
      </x:c>
      <x:c r="I297" s="3" t="str">
        <x:v>fixed</x:v>
      </x:c>
    </x:row>
  </x:sheetData>
  <x:mergeCells>
    <x:mergeCell ref="A7:F8"/>
  </x:mergeCells>
  <x:pageMargins left="0.7" right="0.7" top="0.75" bottom="0.75" header="0.3" footer="0.3"/>
  <x:tableParts count="1">
    <x:tablePart xmlns:r="http://schemas.openxmlformats.org/officeDocument/2006/relationships" r:id="R2c83d1a125374444"/>
  </x:tableParts>
</x:worksheet>
</file>

<file path=xl/worksheets/sheet10.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31" hidden="0" customWidth="1"/>
    <x:col min="2" max="2" width="22" hidden="0" customWidth="1"/>
    <x:col min="3" max="3" width="20" hidden="0" customWidth="1"/>
    <x:col min="4" max="4" width="22" hidden="0" customWidth="1"/>
    <x:col min="5" max="5" width="22" hidden="0" customWidth="1"/>
    <x:col min="6" max="6" width="22" hidden="0" customWidth="1"/>
    <x:col min="7" max="7" width="22" hidden="0" customWidth="1"/>
    <x:col min="8" max="8" width="22" hidden="0" customWidth="1"/>
    <x:col min="9" max="9" width="27" hidden="0" customWidth="1"/>
    <x:col min="10" max="10" width="25" hidden="0" customWidth="1"/>
  </x:cols>
  <x:sheetData>
    <x:row r="1" ht="25" customHeight="1">
      <x:c r="A1" s="15" t="str">
        <x:v>Invoice VAT and cash adjustment</x:v>
      </x:c>
      <x:c r="B1" s="2"/>
      <x:c r="C1" s="2"/>
      <x:c r="D1" s="2"/>
      <x:c r="E1" s="2"/>
      <x:c r="F1" s="2"/>
      <x:c r="G1" s="2"/>
      <x:c r="H1" s="2"/>
      <x:c r="I1" s="2"/>
      <x:c r="J1" s="2"/>
    </x:row>
    <x:row r="2" ht="25" customHeight="1">
      <x:c r="A2" s="14" t="str">
        <x:v>Mirovest GmbH — fictional</x:v>
      </x:c>
      <x:c r="B2" s="2"/>
      <x:c r="C2" s="2"/>
      <x:c r="D2" s="2"/>
      <x:c r="E2" s="2"/>
      <x:c r="F2" s="2"/>
      <x:c r="G2" s="2"/>
      <x:c r="H2" s="2"/>
      <x:c r="I2" s="2"/>
      <x:c r="J2" s="2"/>
    </x:row>
    <x:row r="3" ht="25" customHeight="1">
      <x:c r="A3" s="3" t="str">
        <x:v>Selected case</x:v>
      </x:c>
      <x:c r="B3" s="8" t="str">
        <x:f>'Cover'!C29</x:f>
        <x:v>Base</x:v>
      </x:c>
      <x:c r="C3" s="2"/>
      <x:c r="D3" s="2"/>
      <x:c r="E3" s="2"/>
      <x:c r="F3" s="2"/>
      <x:c r="G3" s="2"/>
      <x:c r="H3" s="2"/>
      <x:c r="I3" s="2"/>
      <x:c r="J3" s="2"/>
    </x:row>
    <x:row r="4" ht="25" customHeight="1">
      <x:c r="A4" s="14" t="str">
        <x:v>EUR. Actual January–June 2027; source versions remain separate.</x:v>
      </x:c>
      <x:c r="B4" s="2"/>
      <x:c r="C4" s="2"/>
      <x:c r="D4" s="2"/>
      <x:c r="E4" s="2"/>
      <x:c r="F4" s="2"/>
      <x:c r="G4" s="2"/>
      <x:c r="H4" s="2"/>
      <x:c r="I4" s="2"/>
      <x:c r="J4" s="2"/>
    </x:row>
    <x:row r="5" ht="25" customHeight="1">
      <x:c r="A5" s="14" t="str">
        <x:v>Release CR02-2026-10-13-v1 · Release bundle / local user copy</x:v>
      </x:c>
      <x:c r="B5" s="2"/>
      <x:c r="C5" s="2"/>
      <x:c r="D5" s="2"/>
      <x:c r="E5" s="2"/>
      <x:c r="F5" s="2"/>
      <x:c r="G5" s="2"/>
      <x:c r="H5" s="2"/>
      <x:c r="I5" s="2"/>
      <x:c r="J5" s="2"/>
    </x:row>
    <x:row r="6" ht="25" customHeight="1">
      <x:c r="A6" s="2"/>
      <x:c r="B6" s="2"/>
      <x:c r="C6" s="2"/>
      <x:c r="D6" s="2"/>
      <x:c r="E6" s="2"/>
      <x:c r="F6" s="2"/>
      <x:c r="G6" s="2"/>
      <x:c r="H6" s="2"/>
      <x:c r="I6" s="2"/>
      <x:c r="J6" s="2"/>
    </x:row>
    <x:row r="7" ht="32" customHeight="1">
      <x:c r="A7" s="3" t="str">
        <x:v>Source: the actual invoice events, tied to the journal. VAT memo is already in expenses. Capitalised VAT is excluded.</x:v>
      </x:c>
      <x:c r="B7" s="2"/>
      <x:c r="C7" s="2"/>
      <x:c r="D7" s="2"/>
      <x:c r="E7" s="2"/>
      <x:c r="F7" s="2"/>
      <x:c r="G7" s="2"/>
      <x:c r="H7" s="2"/>
      <x:c r="I7" s="2"/>
      <x:c r="J7" s="2"/>
    </x:row>
    <x:row r="8" ht="25" customHeight="1">
      <x:c r="A8" s="2"/>
      <x:c r="B8" s="2"/>
      <x:c r="C8" s="2"/>
      <x:c r="D8" s="2"/>
      <x:c r="E8" s="2"/>
      <x:c r="F8" s="2"/>
      <x:c r="G8" s="2"/>
      <x:c r="H8" s="2"/>
      <x:c r="I8" s="2"/>
      <x:c r="J8" s="2"/>
    </x:row>
    <x:row r="9" ht="25" customHeight="1">
      <x:c r="A9" s="2"/>
      <x:c r="B9" s="2"/>
      <x:c r="C9" s="2"/>
      <x:c r="D9" s="2"/>
      <x:c r="E9" s="2"/>
      <x:c r="F9" s="2"/>
      <x:c r="G9" s="2"/>
      <x:c r="H9" s="2"/>
      <x:c r="I9" s="2"/>
      <x:c r="J9" s="2"/>
    </x:row>
    <x:row r="10" ht="38" customHeight="1">
      <x:c r="A10" s="13" t="str">
        <x:v>Document</x:v>
      </x:c>
      <x:c r="B10" s="13" t="str">
        <x:v>Month</x:v>
      </x:c>
      <x:c r="C10" s="13" t="str">
        <x:v>Tax code</x:v>
      </x:c>
      <x:c r="D10" s="13" t="str">
        <x:v>Net invoice</x:v>
      </x:c>
      <x:c r="E10" s="13" t="str">
        <x:v>Invoice VAT</x:v>
      </x:c>
      <x:c r="F10" s="13" t="str">
        <x:v>Self-assessed VAT</x:v>
      </x:c>
      <x:c r="G10" s="13" t="str">
        <x:v>Non-recoverable VAT</x:v>
      </x:c>
      <x:c r="H10" s="13" t="str">
        <x:v>Cost invoice</x:v>
      </x:c>
      <x:c r="I10" s="13" t="str">
        <x:v>Cash VAT adjustment</x:v>
      </x:c>
      <x:c r="J10" s="13" t="str">
        <x:v>Expense VAT memo</x:v>
      </x:c>
    </x:row>
    <x:row r="11" ht="25" customHeight="1">
      <x:c r="A11" s="3" t="str">
        <x:v>SW-M01-P01</x:v>
      </x:c>
      <x:c r="B11" s="16" t="n">
        <x:v>1</x:v>
      </x:c>
      <x:c r="C11" s="3" t="str">
        <x:v>RC_IN19</x:v>
      </x:c>
      <x:c r="D11" s="32" t="n">
        <x:v>450</x:v>
      </x:c>
      <x:c r="E11" s="32" t="n">
        <x:v>0</x:v>
      </x:c>
      <x:c r="F11" s="32" t="n">
        <x:v>85.5</x:v>
      </x:c>
      <x:c r="G11" s="32" t="n">
        <x:v>0</x:v>
      </x:c>
      <x:c r="H11" s="16" t="n">
        <x:v>1</x:v>
      </x:c>
      <x:c r="I11" s="24" t="n">
        <x:f>IF(H11=1,E11-G11,0)</x:f>
        <x:v>0</x:v>
      </x:c>
      <x:c r="J11" s="24" t="n">
        <x:f>IF(H11=1,G11,0)</x:f>
        <x:v>0</x:v>
      </x:c>
    </x:row>
    <x:row r="12" ht="25" customHeight="1">
      <x:c r="A12" s="3" t="str">
        <x:v>IT-P01</x:v>
      </x:c>
      <x:c r="B12" s="16" t="n">
        <x:v>1</x:v>
      </x:c>
      <x:c r="C12" s="3" t="str">
        <x:v>DE_IN19</x:v>
      </x:c>
      <x:c r="D12" s="32" t="n">
        <x:v>2500</x:v>
      </x:c>
      <x:c r="E12" s="32" t="n">
        <x:v>475</x:v>
      </x:c>
      <x:c r="F12" s="32" t="n">
        <x:v>0</x:v>
      </x:c>
      <x:c r="G12" s="32" t="n">
        <x:v>0</x:v>
      </x:c>
      <x:c r="H12" s="16" t="n">
        <x:v>0</x:v>
      </x:c>
      <x:c r="I12" s="24" t="n">
        <x:f>IF(H12=1,E12-G12,0)</x:f>
        <x:v>0</x:v>
      </x:c>
      <x:c r="J12" s="24" t="n">
        <x:f>IF(H12=1,G12,0)</x:f>
        <x:v>0</x:v>
      </x:c>
    </x:row>
    <x:row r="13" ht="25" customHeight="1">
      <x:c r="A13" s="3" t="str">
        <x:v>SW-M01-P02</x:v>
      </x:c>
      <x:c r="B13" s="16" t="n">
        <x:v>1</x:v>
      </x:c>
      <x:c r="C13" s="3" t="str">
        <x:v>RC_IN19</x:v>
      </x:c>
      <x:c r="D13" s="32" t="n">
        <x:v>450</x:v>
      </x:c>
      <x:c r="E13" s="32" t="n">
        <x:v>0</x:v>
      </x:c>
      <x:c r="F13" s="32" t="n">
        <x:v>85.5</x:v>
      </x:c>
      <x:c r="G13" s="32" t="n">
        <x:v>0</x:v>
      </x:c>
      <x:c r="H13" s="16" t="n">
        <x:v>1</x:v>
      </x:c>
      <x:c r="I13" s="24" t="n">
        <x:f>IF(H13=1,E13-G13,0)</x:f>
        <x:v>0</x:v>
      </x:c>
      <x:c r="J13" s="24" t="n">
        <x:f>IF(H13=1,G13,0)</x:f>
        <x:v>0</x:v>
      </x:c>
    </x:row>
    <x:row r="14" ht="25" customHeight="1">
      <x:c r="A14" s="3" t="str">
        <x:v>IT-P02</x:v>
      </x:c>
      <x:c r="B14" s="16" t="n">
        <x:v>1</x:v>
      </x:c>
      <x:c r="C14" s="3" t="str">
        <x:v>DE_IN19</x:v>
      </x:c>
      <x:c r="D14" s="32" t="n">
        <x:v>2500</x:v>
      </x:c>
      <x:c r="E14" s="32" t="n">
        <x:v>475</x:v>
      </x:c>
      <x:c r="F14" s="32" t="n">
        <x:v>0</x:v>
      </x:c>
      <x:c r="G14" s="32" t="n">
        <x:v>0</x:v>
      </x:c>
      <x:c r="H14" s="16" t="n">
        <x:v>0</x:v>
      </x:c>
      <x:c r="I14" s="24" t="n">
        <x:f>IF(H14=1,E14-G14,0)</x:f>
        <x:v>0</x:v>
      </x:c>
      <x:c r="J14" s="24" t="n">
        <x:f>IF(H14=1,G14,0)</x:f>
        <x:v>0</x:v>
      </x:c>
    </x:row>
    <x:row r="15" ht="25" customHeight="1">
      <x:c r="A15" s="3" t="str">
        <x:v>SW-M01-P03</x:v>
      </x:c>
      <x:c r="B15" s="16" t="n">
        <x:v>1</x:v>
      </x:c>
      <x:c r="C15" s="3" t="str">
        <x:v>RC_IN19</x:v>
      </x:c>
      <x:c r="D15" s="32" t="n">
        <x:v>450</x:v>
      </x:c>
      <x:c r="E15" s="32" t="n">
        <x:v>0</x:v>
      </x:c>
      <x:c r="F15" s="32" t="n">
        <x:v>85.5</x:v>
      </x:c>
      <x:c r="G15" s="32" t="n">
        <x:v>0</x:v>
      </x:c>
      <x:c r="H15" s="16" t="n">
        <x:v>1</x:v>
      </x:c>
      <x:c r="I15" s="24" t="n">
        <x:f>IF(H15=1,E15-G15,0)</x:f>
        <x:v>0</x:v>
      </x:c>
      <x:c r="J15" s="24" t="n">
        <x:f>IF(H15=1,G15,0)</x:f>
        <x:v>0</x:v>
      </x:c>
    </x:row>
    <x:row r="16" ht="25" customHeight="1">
      <x:c r="A16" s="3" t="str">
        <x:v>IT-P03</x:v>
      </x:c>
      <x:c r="B16" s="16" t="n">
        <x:v>1</x:v>
      </x:c>
      <x:c r="C16" s="3" t="str">
        <x:v>DE_IN19</x:v>
      </x:c>
      <x:c r="D16" s="32" t="n">
        <x:v>2500</x:v>
      </x:c>
      <x:c r="E16" s="32" t="n">
        <x:v>475</x:v>
      </x:c>
      <x:c r="F16" s="32" t="n">
        <x:v>0</x:v>
      </x:c>
      <x:c r="G16" s="32" t="n">
        <x:v>0</x:v>
      </x:c>
      <x:c r="H16" s="16" t="n">
        <x:v>0</x:v>
      </x:c>
      <x:c r="I16" s="24" t="n">
        <x:f>IF(H16=1,E16-G16,0)</x:f>
        <x:v>0</x:v>
      </x:c>
      <x:c r="J16" s="24" t="n">
        <x:f>IF(H16=1,G16,0)</x:f>
        <x:v>0</x:v>
      </x:c>
    </x:row>
    <x:row r="17" ht="25" customHeight="1">
      <x:c r="A17" s="3" t="str">
        <x:v>HIRE-P03</x:v>
      </x:c>
      <x:c r="B17" s="16" t="n">
        <x:v>1</x:v>
      </x:c>
      <x:c r="C17" s="3" t="str">
        <x:v>DE_IN19</x:v>
      </x:c>
      <x:c r="D17" s="32" t="n">
        <x:v>500</x:v>
      </x:c>
      <x:c r="E17" s="32" t="n">
        <x:v>95</x:v>
      </x:c>
      <x:c r="F17" s="32" t="n">
        <x:v>0</x:v>
      </x:c>
      <x:c r="G17" s="32" t="n">
        <x:v>0</x:v>
      </x:c>
      <x:c r="H17" s="16" t="n">
        <x:v>1</x:v>
      </x:c>
      <x:c r="I17" s="24" t="n">
        <x:f>IF(H17=1,E17-G17,0)</x:f>
        <x:v>95</x:v>
      </x:c>
      <x:c r="J17" s="24" t="n">
        <x:f>IF(H17=1,G17,0)</x:f>
        <x:v>0</x:v>
      </x:c>
    </x:row>
    <x:row r="18" ht="25" customHeight="1">
      <x:c r="A18" s="3" t="str">
        <x:v>DESK-M01</x:v>
      </x:c>
      <x:c r="B18" s="16" t="n">
        <x:v>1</x:v>
      </x:c>
      <x:c r="C18" s="3" t="str">
        <x:v>DE_IN19</x:v>
      </x:c>
      <x:c r="D18" s="32" t="n">
        <x:v>897</x:v>
      </x:c>
      <x:c r="E18" s="32" t="n">
        <x:v>170.43</x:v>
      </x:c>
      <x:c r="F18" s="32" t="n">
        <x:v>0</x:v>
      </x:c>
      <x:c r="G18" s="32" t="n">
        <x:v>0</x:v>
      </x:c>
      <x:c r="H18" s="16" t="n">
        <x:v>1</x:v>
      </x:c>
      <x:c r="I18" s="24" t="n">
        <x:f>IF(H18=1,E18-G18,0)</x:f>
        <x:v>170.43</x:v>
      </x:c>
      <x:c r="J18" s="24" t="n">
        <x:f>IF(H18=1,G18,0)</x:f>
        <x:v>0</x:v>
      </x:c>
    </x:row>
    <x:row r="19" ht="25" customHeight="1">
      <x:c r="A19" s="3" t="str">
        <x:v>BOOK-M01</x:v>
      </x:c>
      <x:c r="B19" s="16" t="n">
        <x:v>1</x:v>
      </x:c>
      <x:c r="C19" s="3" t="str">
        <x:v>DE_IN19</x:v>
      </x:c>
      <x:c r="D19" s="32" t="n">
        <x:v>500</x:v>
      </x:c>
      <x:c r="E19" s="32" t="n">
        <x:v>95</x:v>
      </x:c>
      <x:c r="F19" s="32" t="n">
        <x:v>0</x:v>
      </x:c>
      <x:c r="G19" s="32" t="n">
        <x:v>0</x:v>
      </x:c>
      <x:c r="H19" s="16" t="n">
        <x:v>1</x:v>
      </x:c>
      <x:c r="I19" s="24" t="n">
        <x:f>IF(H19=1,E19-G19,0)</x:f>
        <x:v>95</x:v>
      </x:c>
      <x:c r="J19" s="24" t="n">
        <x:f>IF(H19=1,G19,0)</x:f>
        <x:v>0</x:v>
      </x:c>
    </x:row>
    <x:row r="20" ht="25" customHeight="1">
      <x:c r="A20" s="3" t="str">
        <x:v>PAYADMIN-M01</x:v>
      </x:c>
      <x:c r="B20" s="16" t="n">
        <x:v>1</x:v>
      </x:c>
      <x:c r="C20" s="3" t="str">
        <x:v>DE_IN19</x:v>
      </x:c>
      <x:c r="D20" s="32" t="n">
        <x:v>75</x:v>
      </x:c>
      <x:c r="E20" s="32" t="n">
        <x:v>14.25</x:v>
      </x:c>
      <x:c r="F20" s="32" t="n">
        <x:v>0</x:v>
      </x:c>
      <x:c r="G20" s="32" t="n">
        <x:v>0</x:v>
      </x:c>
      <x:c r="H20" s="16" t="n">
        <x:v>1</x:v>
      </x:c>
      <x:c r="I20" s="24" t="n">
        <x:f>IF(H20=1,E20-G20,0)</x:f>
        <x:v>14.25</x:v>
      </x:c>
      <x:c r="J20" s="24" t="n">
        <x:f>IF(H20=1,G20,0)</x:f>
        <x:v>0</x:v>
      </x:c>
    </x:row>
    <x:row r="21" ht="25" customHeight="1">
      <x:c r="A21" s="3" t="str">
        <x:v>CHAMBER-M01</x:v>
      </x:c>
      <x:c r="B21" s="16" t="n">
        <x:v>1</x:v>
      </x:c>
      <x:c r="C21" s="3" t="str">
        <x:v>NONE</x:v>
      </x:c>
      <x:c r="D21" s="32" t="n">
        <x:v>9.17</x:v>
      </x:c>
      <x:c r="E21" s="32" t="n">
        <x:v>0</x:v>
      </x:c>
      <x:c r="F21" s="32" t="n">
        <x:v>0</x:v>
      </x:c>
      <x:c r="G21" s="32" t="n">
        <x:v>0</x:v>
      </x:c>
      <x:c r="H21" s="16" t="n">
        <x:v>1</x:v>
      </x:c>
      <x:c r="I21" s="24" t="n">
        <x:f>IF(H21=1,E21-G21,0)</x:f>
        <x:v>0</x:v>
      </x:c>
      <x:c r="J21" s="24" t="n">
        <x:f>IF(H21=1,G21,0)</x:f>
        <x:v>0</x:v>
      </x:c>
    </x:row>
    <x:row r="22" ht="25" customHeight="1">
      <x:c r="A22" s="3" t="str">
        <x:v>INSURANCE-M01</x:v>
      </x:c>
      <x:c r="B22" s="16" t="n">
        <x:v>1</x:v>
      </x:c>
      <x:c r="C22" s="3" t="str">
        <x:v>NONE</x:v>
      </x:c>
      <x:c r="D22" s="32" t="n">
        <x:v>1250</x:v>
      </x:c>
      <x:c r="E22" s="32" t="n">
        <x:v>0</x:v>
      </x:c>
      <x:c r="F22" s="32" t="n">
        <x:v>0</x:v>
      </x:c>
      <x:c r="G22" s="32" t="n">
        <x:v>0</x:v>
      </x:c>
      <x:c r="H22" s="16" t="n">
        <x:v>1</x:v>
      </x:c>
      <x:c r="I22" s="24" t="n">
        <x:f>IF(H22=1,E22-G22,0)</x:f>
        <x:v>0</x:v>
      </x:c>
      <x:c r="J22" s="24" t="n">
        <x:f>IF(H22=1,G22,0)</x:f>
        <x:v>0</x:v>
      </x:c>
    </x:row>
    <x:row r="23" ht="25" customHeight="1">
      <x:c r="A23" s="3" t="str">
        <x:v>OFFICE-M01</x:v>
      </x:c>
      <x:c r="B23" s="16" t="n">
        <x:v>1</x:v>
      </x:c>
      <x:c r="C23" s="3" t="str">
        <x:v>DE_IN19</x:v>
      </x:c>
      <x:c r="D23" s="32" t="n">
        <x:v>4237.74</x:v>
      </x:c>
      <x:c r="E23" s="32" t="n">
        <x:v>805.17</x:v>
      </x:c>
      <x:c r="F23" s="32" t="n">
        <x:v>0</x:v>
      </x:c>
      <x:c r="G23" s="32" t="n">
        <x:v>0</x:v>
      </x:c>
      <x:c r="H23" s="16" t="n">
        <x:v>1</x:v>
      </x:c>
      <x:c r="I23" s="24" t="n">
        <x:f>IF(H23=1,E23-G23,0)</x:f>
        <x:v>805.17</x:v>
      </x:c>
      <x:c r="J23" s="24" t="n">
        <x:f>IF(H23=1,G23,0)</x:f>
        <x:v>0</x:v>
      </x:c>
    </x:row>
    <x:row r="24" ht="25" customHeight="1">
      <x:c r="A24" s="3" t="str">
        <x:v>LEGAL-M01</x:v>
      </x:c>
      <x:c r="B24" s="16" t="n">
        <x:v>1</x:v>
      </x:c>
      <x:c r="C24" s="3" t="str">
        <x:v>DE_IN19</x:v>
      </x:c>
      <x:c r="D24" s="32" t="n">
        <x:v>10000</x:v>
      </x:c>
      <x:c r="E24" s="32" t="n">
        <x:v>1900</x:v>
      </x:c>
      <x:c r="F24" s="32" t="n">
        <x:v>0</x:v>
      </x:c>
      <x:c r="G24" s="32" t="n">
        <x:v>0</x:v>
      </x:c>
      <x:c r="H24" s="16" t="n">
        <x:v>1</x:v>
      </x:c>
      <x:c r="I24" s="24" t="n">
        <x:f>IF(H24=1,E24-G24,0)</x:f>
        <x:v>1900</x:v>
      </x:c>
      <x:c r="J24" s="24" t="n">
        <x:f>IF(H24=1,G24,0)</x:f>
        <x:v>0</x:v>
      </x:c>
    </x:row>
    <x:row r="25" ht="25" customHeight="1">
      <x:c r="A25" s="3" t="str">
        <x:v>FOUNDING-REGISTER</x:v>
      </x:c>
      <x:c r="B25" s="16" t="n">
        <x:v>1</x:v>
      </x:c>
      <x:c r="C25" s="3" t="str">
        <x:v>NONE</x:v>
      </x:c>
      <x:c r="D25" s="32" t="n">
        <x:v>225</x:v>
      </x:c>
      <x:c r="E25" s="32" t="n">
        <x:v>0</x:v>
      </x:c>
      <x:c r="F25" s="32" t="n">
        <x:v>0</x:v>
      </x:c>
      <x:c r="G25" s="32" t="n">
        <x:v>0</x:v>
      </x:c>
      <x:c r="H25" s="16" t="n">
        <x:v>1</x:v>
      </x:c>
      <x:c r="I25" s="24" t="n">
        <x:f>IF(H25=1,E25-G25,0)</x:f>
        <x:v>0</x:v>
      </x:c>
      <x:c r="J25" s="24" t="n">
        <x:f>IF(H25=1,G25,0)</x:f>
        <x:v>0</x:v>
      </x:c>
    </x:row>
    <x:row r="26" ht="25" customHeight="1">
      <x:c r="A26" s="3" t="str">
        <x:v>FOUNDING-NOTARY</x:v>
      </x:c>
      <x:c r="B26" s="16" t="n">
        <x:v>1</x:v>
      </x:c>
      <x:c r="C26" s="3" t="str">
        <x:v>DE_IN19</x:v>
      </x:c>
      <x:c r="D26" s="32" t="n">
        <x:v>819.33</x:v>
      </x:c>
      <x:c r="E26" s="32" t="n">
        <x:v>155.67</x:v>
      </x:c>
      <x:c r="F26" s="32" t="n">
        <x:v>0</x:v>
      </x:c>
      <x:c r="G26" s="32" t="n">
        <x:v>0</x:v>
      </x:c>
      <x:c r="H26" s="16" t="n">
        <x:v>1</x:v>
      </x:c>
      <x:c r="I26" s="24" t="n">
        <x:f>IF(H26=1,E26-G26,0)</x:f>
        <x:v>155.67</x:v>
      </x:c>
      <x:c r="J26" s="24" t="n">
        <x:f>IF(H26=1,G26,0)</x:f>
        <x:v>0</x:v>
      </x:c>
    </x:row>
    <x:row r="27" ht="25" customHeight="1">
      <x:c r="A27" s="3" t="str">
        <x:v>SW-M02-P01</x:v>
      </x:c>
      <x:c r="B27" s="16" t="n">
        <x:v>2</x:v>
      </x:c>
      <x:c r="C27" s="3" t="str">
        <x:v>RC_IN19</x:v>
      </x:c>
      <x:c r="D27" s="32" t="n">
        <x:v>450</x:v>
      </x:c>
      <x:c r="E27" s="32" t="n">
        <x:v>0</x:v>
      </x:c>
      <x:c r="F27" s="32" t="n">
        <x:v>85.5</x:v>
      </x:c>
      <x:c r="G27" s="32" t="n">
        <x:v>0</x:v>
      </x:c>
      <x:c r="H27" s="16" t="n">
        <x:v>1</x:v>
      </x:c>
      <x:c r="I27" s="24" t="n">
        <x:f>IF(H27=1,E27-G27,0)</x:f>
        <x:v>0</x:v>
      </x:c>
      <x:c r="J27" s="24" t="n">
        <x:f>IF(H27=1,G27,0)</x:f>
        <x:v>0</x:v>
      </x:c>
    </x:row>
    <x:row r="28" ht="25" customHeight="1">
      <x:c r="A28" s="3" t="str">
        <x:v>SW-M02-P02</x:v>
      </x:c>
      <x:c r="B28" s="16" t="n">
        <x:v>2</x:v>
      </x:c>
      <x:c r="C28" s="3" t="str">
        <x:v>RC_IN19</x:v>
      </x:c>
      <x:c r="D28" s="32" t="n">
        <x:v>450</x:v>
      </x:c>
      <x:c r="E28" s="32" t="n">
        <x:v>0</x:v>
      </x:c>
      <x:c r="F28" s="32" t="n">
        <x:v>85.5</x:v>
      </x:c>
      <x:c r="G28" s="32" t="n">
        <x:v>0</x:v>
      </x:c>
      <x:c r="H28" s="16" t="n">
        <x:v>1</x:v>
      </x:c>
      <x:c r="I28" s="24" t="n">
        <x:f>IF(H28=1,E28-G28,0)</x:f>
        <x:v>0</x:v>
      </x:c>
      <x:c r="J28" s="24" t="n">
        <x:f>IF(H28=1,G28,0)</x:f>
        <x:v>0</x:v>
      </x:c>
    </x:row>
    <x:row r="29" ht="25" customHeight="1">
      <x:c r="A29" s="3" t="str">
        <x:v>SW-M02-P03</x:v>
      </x:c>
      <x:c r="B29" s="16" t="n">
        <x:v>2</x:v>
      </x:c>
      <x:c r="C29" s="3" t="str">
        <x:v>RC_IN19</x:v>
      </x:c>
      <x:c r="D29" s="32" t="n">
        <x:v>450</x:v>
      </x:c>
      <x:c r="E29" s="32" t="n">
        <x:v>0</x:v>
      </x:c>
      <x:c r="F29" s="32" t="n">
        <x:v>85.5</x:v>
      </x:c>
      <x:c r="G29" s="32" t="n">
        <x:v>0</x:v>
      </x:c>
      <x:c r="H29" s="16" t="n">
        <x:v>1</x:v>
      </x:c>
      <x:c r="I29" s="24" t="n">
        <x:f>IF(H29=1,E29-G29,0)</x:f>
        <x:v>0</x:v>
      </x:c>
      <x:c r="J29" s="24" t="n">
        <x:f>IF(H29=1,G29,0)</x:f>
        <x:v>0</x:v>
      </x:c>
    </x:row>
    <x:row r="30" ht="25" customHeight="1">
      <x:c r="A30" s="3" t="str">
        <x:v>DESK-M02</x:v>
      </x:c>
      <x:c r="B30" s="16" t="n">
        <x:v>2</x:v>
      </x:c>
      <x:c r="C30" s="3" t="str">
        <x:v>DE_IN19</x:v>
      </x:c>
      <x:c r="D30" s="32" t="n">
        <x:v>897</x:v>
      </x:c>
      <x:c r="E30" s="32" t="n">
        <x:v>170.43</x:v>
      </x:c>
      <x:c r="F30" s="32" t="n">
        <x:v>0</x:v>
      </x:c>
      <x:c r="G30" s="32" t="n">
        <x:v>0</x:v>
      </x:c>
      <x:c r="H30" s="16" t="n">
        <x:v>1</x:v>
      </x:c>
      <x:c r="I30" s="24" t="n">
        <x:f>IF(H30=1,E30-G30,0)</x:f>
        <x:v>170.43</x:v>
      </x:c>
      <x:c r="J30" s="24" t="n">
        <x:f>IF(H30=1,G30,0)</x:f>
        <x:v>0</x:v>
      </x:c>
    </x:row>
    <x:row r="31" ht="25" customHeight="1">
      <x:c r="A31" s="3" t="str">
        <x:v>BOOK-M02</x:v>
      </x:c>
      <x:c r="B31" s="16" t="n">
        <x:v>2</x:v>
      </x:c>
      <x:c r="C31" s="3" t="str">
        <x:v>DE_IN19</x:v>
      </x:c>
      <x:c r="D31" s="32" t="n">
        <x:v>500</x:v>
      </x:c>
      <x:c r="E31" s="32" t="n">
        <x:v>95</x:v>
      </x:c>
      <x:c r="F31" s="32" t="n">
        <x:v>0</x:v>
      </x:c>
      <x:c r="G31" s="32" t="n">
        <x:v>0</x:v>
      </x:c>
      <x:c r="H31" s="16" t="n">
        <x:v>1</x:v>
      </x:c>
      <x:c r="I31" s="24" t="n">
        <x:f>IF(H31=1,E31-G31,0)</x:f>
        <x:v>95</x:v>
      </x:c>
      <x:c r="J31" s="24" t="n">
        <x:f>IF(H31=1,G31,0)</x:f>
        <x:v>0</x:v>
      </x:c>
    </x:row>
    <x:row r="32" ht="25" customHeight="1">
      <x:c r="A32" s="3" t="str">
        <x:v>PAYADMIN-M02</x:v>
      </x:c>
      <x:c r="B32" s="16" t="n">
        <x:v>2</x:v>
      </x:c>
      <x:c r="C32" s="3" t="str">
        <x:v>DE_IN19</x:v>
      </x:c>
      <x:c r="D32" s="32" t="n">
        <x:v>75</x:v>
      </x:c>
      <x:c r="E32" s="32" t="n">
        <x:v>14.25</x:v>
      </x:c>
      <x:c r="F32" s="32" t="n">
        <x:v>0</x:v>
      </x:c>
      <x:c r="G32" s="32" t="n">
        <x:v>0</x:v>
      </x:c>
      <x:c r="H32" s="16" t="n">
        <x:v>1</x:v>
      </x:c>
      <x:c r="I32" s="24" t="n">
        <x:f>IF(H32=1,E32-G32,0)</x:f>
        <x:v>14.25</x:v>
      </x:c>
      <x:c r="J32" s="24" t="n">
        <x:f>IF(H32=1,G32,0)</x:f>
        <x:v>0</x:v>
      </x:c>
    </x:row>
    <x:row r="33" ht="25" customHeight="1">
      <x:c r="A33" s="3" t="str">
        <x:v>CHAMBER-M02</x:v>
      </x:c>
      <x:c r="B33" s="16" t="n">
        <x:v>2</x:v>
      </x:c>
      <x:c r="C33" s="3" t="str">
        <x:v>NONE</x:v>
      </x:c>
      <x:c r="D33" s="32" t="n">
        <x:v>9.17</x:v>
      </x:c>
      <x:c r="E33" s="32" t="n">
        <x:v>0</x:v>
      </x:c>
      <x:c r="F33" s="32" t="n">
        <x:v>0</x:v>
      </x:c>
      <x:c r="G33" s="32" t="n">
        <x:v>0</x:v>
      </x:c>
      <x:c r="H33" s="16" t="n">
        <x:v>1</x:v>
      </x:c>
      <x:c r="I33" s="24" t="n">
        <x:f>IF(H33=1,E33-G33,0)</x:f>
        <x:v>0</x:v>
      </x:c>
      <x:c r="J33" s="24" t="n">
        <x:f>IF(H33=1,G33,0)</x:f>
        <x:v>0</x:v>
      </x:c>
    </x:row>
    <x:row r="34" ht="25" customHeight="1">
      <x:c r="A34" s="3" t="str">
        <x:v>INSURANCE-M02</x:v>
      </x:c>
      <x:c r="B34" s="16" t="n">
        <x:v>2</x:v>
      </x:c>
      <x:c r="C34" s="3" t="str">
        <x:v>NONE</x:v>
      </x:c>
      <x:c r="D34" s="32" t="n">
        <x:v>1250</x:v>
      </x:c>
      <x:c r="E34" s="32" t="n">
        <x:v>0</x:v>
      </x:c>
      <x:c r="F34" s="32" t="n">
        <x:v>0</x:v>
      </x:c>
      <x:c r="G34" s="32" t="n">
        <x:v>0</x:v>
      </x:c>
      <x:c r="H34" s="16" t="n">
        <x:v>1</x:v>
      </x:c>
      <x:c r="I34" s="24" t="n">
        <x:f>IF(H34=1,E34-G34,0)</x:f>
        <x:v>0</x:v>
      </x:c>
      <x:c r="J34" s="24" t="n">
        <x:f>IF(H34=1,G34,0)</x:f>
        <x:v>0</x:v>
      </x:c>
    </x:row>
    <x:row r="35" ht="25" customHeight="1">
      <x:c r="A35" s="3" t="str">
        <x:v>OFFICE-M02</x:v>
      </x:c>
      <x:c r="B35" s="16" t="n">
        <x:v>2</x:v>
      </x:c>
      <x:c r="C35" s="3" t="str">
        <x:v>DE_IN19</x:v>
      </x:c>
      <x:c r="D35" s="32" t="n">
        <x:v>4009.13</x:v>
      </x:c>
      <x:c r="E35" s="32" t="n">
        <x:v>761.73</x:v>
      </x:c>
      <x:c r="F35" s="32" t="n">
        <x:v>0</x:v>
      </x:c>
      <x:c r="G35" s="32" t="n">
        <x:v>0</x:v>
      </x:c>
      <x:c r="H35" s="16" t="n">
        <x:v>1</x:v>
      </x:c>
      <x:c r="I35" s="24" t="n">
        <x:f>IF(H35=1,E35-G35,0)</x:f>
        <x:v>761.73</x:v>
      </x:c>
      <x:c r="J35" s="24" t="n">
        <x:f>IF(H35=1,G35,0)</x:f>
        <x:v>0</x:v>
      </x:c>
    </x:row>
    <x:row r="36" ht="25" customHeight="1">
      <x:c r="A36" s="3" t="str">
        <x:v>LEGAL-M02</x:v>
      </x:c>
      <x:c r="B36" s="16" t="n">
        <x:v>2</x:v>
      </x:c>
      <x:c r="C36" s="3" t="str">
        <x:v>DE_IN19</x:v>
      </x:c>
      <x:c r="D36" s="32" t="n">
        <x:v>10000</x:v>
      </x:c>
      <x:c r="E36" s="32" t="n">
        <x:v>1900</x:v>
      </x:c>
      <x:c r="F36" s="32" t="n">
        <x:v>0</x:v>
      </x:c>
      <x:c r="G36" s="32" t="n">
        <x:v>0</x:v>
      </x:c>
      <x:c r="H36" s="16" t="n">
        <x:v>1</x:v>
      </x:c>
      <x:c r="I36" s="24" t="n">
        <x:f>IF(H36=1,E36-G36,0)</x:f>
        <x:v>1900</x:v>
      </x:c>
      <x:c r="J36" s="24" t="n">
        <x:f>IF(H36=1,G36,0)</x:f>
        <x:v>0</x:v>
      </x:c>
    </x:row>
    <x:row r="37" ht="25" customHeight="1">
      <x:c r="A37" s="3" t="str">
        <x:v>SW-M03-P01</x:v>
      </x:c>
      <x:c r="B37" s="16" t="n">
        <x:v>3</x:v>
      </x:c>
      <x:c r="C37" s="3" t="str">
        <x:v>RC_IN19</x:v>
      </x:c>
      <x:c r="D37" s="32" t="n">
        <x:v>450</x:v>
      </x:c>
      <x:c r="E37" s="32" t="n">
        <x:v>0</x:v>
      </x:c>
      <x:c r="F37" s="32" t="n">
        <x:v>85.5</x:v>
      </x:c>
      <x:c r="G37" s="32" t="n">
        <x:v>0</x:v>
      </x:c>
      <x:c r="H37" s="16" t="n">
        <x:v>1</x:v>
      </x:c>
      <x:c r="I37" s="24" t="n">
        <x:f>IF(H37=1,E37-G37,0)</x:f>
        <x:v>0</x:v>
      </x:c>
      <x:c r="J37" s="24" t="n">
        <x:f>IF(H37=1,G37,0)</x:f>
        <x:v>0</x:v>
      </x:c>
    </x:row>
    <x:row r="38" ht="25" customHeight="1">
      <x:c r="A38" s="3" t="str">
        <x:v>SW-M03-P02</x:v>
      </x:c>
      <x:c r="B38" s="16" t="n">
        <x:v>3</x:v>
      </x:c>
      <x:c r="C38" s="3" t="str">
        <x:v>RC_IN19</x:v>
      </x:c>
      <x:c r="D38" s="32" t="n">
        <x:v>450</x:v>
      </x:c>
      <x:c r="E38" s="32" t="n">
        <x:v>0</x:v>
      </x:c>
      <x:c r="F38" s="32" t="n">
        <x:v>85.5</x:v>
      </x:c>
      <x:c r="G38" s="32" t="n">
        <x:v>0</x:v>
      </x:c>
      <x:c r="H38" s="16" t="n">
        <x:v>1</x:v>
      </x:c>
      <x:c r="I38" s="24" t="n">
        <x:f>IF(H38=1,E38-G38,0)</x:f>
        <x:v>0</x:v>
      </x:c>
      <x:c r="J38" s="24" t="n">
        <x:f>IF(H38=1,G38,0)</x:f>
        <x:v>0</x:v>
      </x:c>
    </x:row>
    <x:row r="39" ht="25" customHeight="1">
      <x:c r="A39" s="3" t="str">
        <x:v>SW-M03-P03</x:v>
      </x:c>
      <x:c r="B39" s="16" t="n">
        <x:v>3</x:v>
      </x:c>
      <x:c r="C39" s="3" t="str">
        <x:v>RC_IN19</x:v>
      </x:c>
      <x:c r="D39" s="32" t="n">
        <x:v>450</x:v>
      </x:c>
      <x:c r="E39" s="32" t="n">
        <x:v>0</x:v>
      </x:c>
      <x:c r="F39" s="32" t="n">
        <x:v>85.5</x:v>
      </x:c>
      <x:c r="G39" s="32" t="n">
        <x:v>0</x:v>
      </x:c>
      <x:c r="H39" s="16" t="n">
        <x:v>1</x:v>
      </x:c>
      <x:c r="I39" s="24" t="n">
        <x:f>IF(H39=1,E39-G39,0)</x:f>
        <x:v>0</x:v>
      </x:c>
      <x:c r="J39" s="24" t="n">
        <x:f>IF(H39=1,G39,0)</x:f>
        <x:v>0</x:v>
      </x:c>
    </x:row>
    <x:row r="40" ht="25" customHeight="1">
      <x:c r="A40" s="3" t="str">
        <x:v>SW-M03-P04</x:v>
      </x:c>
      <x:c r="B40" s="16" t="n">
        <x:v>3</x:v>
      </x:c>
      <x:c r="C40" s="3" t="str">
        <x:v>RC_IN19</x:v>
      </x:c>
      <x:c r="D40" s="32" t="n">
        <x:v>450</x:v>
      </x:c>
      <x:c r="E40" s="32" t="n">
        <x:v>0</x:v>
      </x:c>
      <x:c r="F40" s="32" t="n">
        <x:v>85.5</x:v>
      </x:c>
      <x:c r="G40" s="32" t="n">
        <x:v>0</x:v>
      </x:c>
      <x:c r="H40" s="16" t="n">
        <x:v>1</x:v>
      </x:c>
      <x:c r="I40" s="24" t="n">
        <x:f>IF(H40=1,E40-G40,0)</x:f>
        <x:v>0</x:v>
      </x:c>
      <x:c r="J40" s="24" t="n">
        <x:f>IF(H40=1,G40,0)</x:f>
        <x:v>0</x:v>
      </x:c>
    </x:row>
    <x:row r="41" ht="25" customHeight="1">
      <x:c r="A41" s="3" t="str">
        <x:v>IT-P04</x:v>
      </x:c>
      <x:c r="B41" s="16" t="n">
        <x:v>3</x:v>
      </x:c>
      <x:c r="C41" s="3" t="str">
        <x:v>DE_IN19</x:v>
      </x:c>
      <x:c r="D41" s="32" t="n">
        <x:v>2500</x:v>
      </x:c>
      <x:c r="E41" s="32" t="n">
        <x:v>475</x:v>
      </x:c>
      <x:c r="F41" s="32" t="n">
        <x:v>0</x:v>
      </x:c>
      <x:c r="G41" s="32" t="n">
        <x:v>0</x:v>
      </x:c>
      <x:c r="H41" s="16" t="n">
        <x:v>0</x:v>
      </x:c>
      <x:c r="I41" s="24" t="n">
        <x:f>IF(H41=1,E41-G41,0)</x:f>
        <x:v>0</x:v>
      </x:c>
      <x:c r="J41" s="24" t="n">
        <x:f>IF(H41=1,G41,0)</x:f>
        <x:v>0</x:v>
      </x:c>
    </x:row>
    <x:row r="42" ht="25" customHeight="1">
      <x:c r="A42" s="3" t="str">
        <x:v>HIRE-P04</x:v>
      </x:c>
      <x:c r="B42" s="16" t="n">
        <x:v>3</x:v>
      </x:c>
      <x:c r="C42" s="3" t="str">
        <x:v>DE_IN19</x:v>
      </x:c>
      <x:c r="D42" s="32" t="n">
        <x:v>23287.5</x:v>
      </x:c>
      <x:c r="E42" s="32" t="n">
        <x:v>4424.63</x:v>
      </x:c>
      <x:c r="F42" s="32" t="n">
        <x:v>0</x:v>
      </x:c>
      <x:c r="G42" s="32" t="n">
        <x:v>0</x:v>
      </x:c>
      <x:c r="H42" s="16" t="n">
        <x:v>1</x:v>
      </x:c>
      <x:c r="I42" s="24" t="n">
        <x:f>IF(H42=1,E42-G42,0)</x:f>
        <x:v>4424.63</x:v>
      </x:c>
      <x:c r="J42" s="24" t="n">
        <x:f>IF(H42=1,G42,0)</x:f>
        <x:v>0</x:v>
      </x:c>
    </x:row>
    <x:row r="43" ht="25" customHeight="1">
      <x:c r="A43" s="3" t="str">
        <x:v>SW-M03-P05</x:v>
      </x:c>
      <x:c r="B43" s="16" t="n">
        <x:v>3</x:v>
      </x:c>
      <x:c r="C43" s="3" t="str">
        <x:v>RC_IN19</x:v>
      </x:c>
      <x:c r="D43" s="32" t="n">
        <x:v>450</x:v>
      </x:c>
      <x:c r="E43" s="32" t="n">
        <x:v>0</x:v>
      </x:c>
      <x:c r="F43" s="32" t="n">
        <x:v>85.5</x:v>
      </x:c>
      <x:c r="G43" s="32" t="n">
        <x:v>0</x:v>
      </x:c>
      <x:c r="H43" s="16" t="n">
        <x:v>1</x:v>
      </x:c>
      <x:c r="I43" s="24" t="n">
        <x:f>IF(H43=1,E43-G43,0)</x:f>
        <x:v>0</x:v>
      </x:c>
      <x:c r="J43" s="24" t="n">
        <x:f>IF(H43=1,G43,0)</x:f>
        <x:v>0</x:v>
      </x:c>
    </x:row>
    <x:row r="44" ht="25" customHeight="1">
      <x:c r="A44" s="3" t="str">
        <x:v>IT-P05</x:v>
      </x:c>
      <x:c r="B44" s="16" t="n">
        <x:v>3</x:v>
      </x:c>
      <x:c r="C44" s="3" t="str">
        <x:v>DE_IN19</x:v>
      </x:c>
      <x:c r="D44" s="32" t="n">
        <x:v>2500</x:v>
      </x:c>
      <x:c r="E44" s="32" t="n">
        <x:v>475</x:v>
      </x:c>
      <x:c r="F44" s="32" t="n">
        <x:v>0</x:v>
      </x:c>
      <x:c r="G44" s="32" t="n">
        <x:v>0</x:v>
      </x:c>
      <x:c r="H44" s="16" t="n">
        <x:v>0</x:v>
      </x:c>
      <x:c r="I44" s="24" t="n">
        <x:f>IF(H44=1,E44-G44,0)</x:f>
        <x:v>0</x:v>
      </x:c>
      <x:c r="J44" s="24" t="n">
        <x:f>IF(H44=1,G44,0)</x:f>
        <x:v>0</x:v>
      </x:c>
    </x:row>
    <x:row r="45" ht="25" customHeight="1">
      <x:c r="A45" s="3" t="str">
        <x:v>HIRE-P05</x:v>
      </x:c>
      <x:c r="B45" s="16" t="n">
        <x:v>3</x:v>
      </x:c>
      <x:c r="C45" s="3" t="str">
        <x:v>DE_IN19</x:v>
      </x:c>
      <x:c r="D45" s="32" t="n">
        <x:v>500</x:v>
      </x:c>
      <x:c r="E45" s="32" t="n">
        <x:v>95</x:v>
      </x:c>
      <x:c r="F45" s="32" t="n">
        <x:v>0</x:v>
      </x:c>
      <x:c r="G45" s="32" t="n">
        <x:v>0</x:v>
      </x:c>
      <x:c r="H45" s="16" t="n">
        <x:v>1</x:v>
      </x:c>
      <x:c r="I45" s="24" t="n">
        <x:f>IF(H45=1,E45-G45,0)</x:f>
        <x:v>95</x:v>
      </x:c>
      <x:c r="J45" s="24" t="n">
        <x:f>IF(H45=1,G45,0)</x:f>
        <x:v>0</x:v>
      </x:c>
    </x:row>
    <x:row r="46" ht="25" customHeight="1">
      <x:c r="A46" s="3" t="str">
        <x:v>DESK-M03</x:v>
      </x:c>
      <x:c r="B46" s="16" t="n">
        <x:v>3</x:v>
      </x:c>
      <x:c r="C46" s="3" t="str">
        <x:v>DE_IN19</x:v>
      </x:c>
      <x:c r="D46" s="32" t="n">
        <x:v>1495</x:v>
      </x:c>
      <x:c r="E46" s="32" t="n">
        <x:v>284.05</x:v>
      </x:c>
      <x:c r="F46" s="32" t="n">
        <x:v>0</x:v>
      </x:c>
      <x:c r="G46" s="32" t="n">
        <x:v>0</x:v>
      </x:c>
      <x:c r="H46" s="16" t="n">
        <x:v>1</x:v>
      </x:c>
      <x:c r="I46" s="24" t="n">
        <x:f>IF(H46=1,E46-G46,0)</x:f>
        <x:v>284.05</x:v>
      </x:c>
      <x:c r="J46" s="24" t="n">
        <x:f>IF(H46=1,G46,0)</x:f>
        <x:v>0</x:v>
      </x:c>
    </x:row>
    <x:row r="47" ht="25" customHeight="1">
      <x:c r="A47" s="3" t="str">
        <x:v>BOOK-M03</x:v>
      </x:c>
      <x:c r="B47" s="16" t="n">
        <x:v>3</x:v>
      </x:c>
      <x:c r="C47" s="3" t="str">
        <x:v>DE_IN19</x:v>
      </x:c>
      <x:c r="D47" s="32" t="n">
        <x:v>500</x:v>
      </x:c>
      <x:c r="E47" s="32" t="n">
        <x:v>95</x:v>
      </x:c>
      <x:c r="F47" s="32" t="n">
        <x:v>0</x:v>
      </x:c>
      <x:c r="G47" s="32" t="n">
        <x:v>0</x:v>
      </x:c>
      <x:c r="H47" s="16" t="n">
        <x:v>1</x:v>
      </x:c>
      <x:c r="I47" s="24" t="n">
        <x:f>IF(H47=1,E47-G47,0)</x:f>
        <x:v>95</x:v>
      </x:c>
      <x:c r="J47" s="24" t="n">
        <x:f>IF(H47=1,G47,0)</x:f>
        <x:v>0</x:v>
      </x:c>
    </x:row>
    <x:row r="48" ht="25" customHeight="1">
      <x:c r="A48" s="3" t="str">
        <x:v>PAYADMIN-M03</x:v>
      </x:c>
      <x:c r="B48" s="16" t="n">
        <x:v>3</x:v>
      </x:c>
      <x:c r="C48" s="3" t="str">
        <x:v>DE_IN19</x:v>
      </x:c>
      <x:c r="D48" s="32" t="n">
        <x:v>125</x:v>
      </x:c>
      <x:c r="E48" s="32" t="n">
        <x:v>23.75</x:v>
      </x:c>
      <x:c r="F48" s="32" t="n">
        <x:v>0</x:v>
      </x:c>
      <x:c r="G48" s="32" t="n">
        <x:v>0</x:v>
      </x:c>
      <x:c r="H48" s="16" t="n">
        <x:v>1</x:v>
      </x:c>
      <x:c r="I48" s="24" t="n">
        <x:f>IF(H48=1,E48-G48,0)</x:f>
        <x:v>23.75</x:v>
      </x:c>
      <x:c r="J48" s="24" t="n">
        <x:f>IF(H48=1,G48,0)</x:f>
        <x:v>0</x:v>
      </x:c>
    </x:row>
    <x:row r="49" ht="25" customHeight="1">
      <x:c r="A49" s="3" t="str">
        <x:v>CHAMBER-M03</x:v>
      </x:c>
      <x:c r="B49" s="16" t="n">
        <x:v>3</x:v>
      </x:c>
      <x:c r="C49" s="3" t="str">
        <x:v>NONE</x:v>
      </x:c>
      <x:c r="D49" s="32" t="n">
        <x:v>9.17</x:v>
      </x:c>
      <x:c r="E49" s="32" t="n">
        <x:v>0</x:v>
      </x:c>
      <x:c r="F49" s="32" t="n">
        <x:v>0</x:v>
      </x:c>
      <x:c r="G49" s="32" t="n">
        <x:v>0</x:v>
      </x:c>
      <x:c r="H49" s="16" t="n">
        <x:v>1</x:v>
      </x:c>
      <x:c r="I49" s="24" t="n">
        <x:f>IF(H49=1,E49-G49,0)</x:f>
        <x:v>0</x:v>
      </x:c>
      <x:c r="J49" s="24" t="n">
        <x:f>IF(H49=1,G49,0)</x:f>
        <x:v>0</x:v>
      </x:c>
    </x:row>
    <x:row r="50" ht="25" customHeight="1">
      <x:c r="A50" s="3" t="str">
        <x:v>INSURANCE-M03</x:v>
      </x:c>
      <x:c r="B50" s="16" t="n">
        <x:v>3</x:v>
      </x:c>
      <x:c r="C50" s="3" t="str">
        <x:v>NONE</x:v>
      </x:c>
      <x:c r="D50" s="32" t="n">
        <x:v>1250</x:v>
      </x:c>
      <x:c r="E50" s="32" t="n">
        <x:v>0</x:v>
      </x:c>
      <x:c r="F50" s="32" t="n">
        <x:v>0</x:v>
      </x:c>
      <x:c r="G50" s="32" t="n">
        <x:v>0</x:v>
      </x:c>
      <x:c r="H50" s="16" t="n">
        <x:v>1</x:v>
      </x:c>
      <x:c r="I50" s="24" t="n">
        <x:f>IF(H50=1,E50-G50,0)</x:f>
        <x:v>0</x:v>
      </x:c>
      <x:c r="J50" s="24" t="n">
        <x:f>IF(H50=1,G50,0)</x:f>
        <x:v>0</x:v>
      </x:c>
    </x:row>
    <x:row r="51" ht="25" customHeight="1">
      <x:c r="A51" s="3" t="str">
        <x:v>OFFICE-M03</x:v>
      </x:c>
      <x:c r="B51" s="16" t="n">
        <x:v>3</x:v>
      </x:c>
      <x:c r="C51" s="3" t="str">
        <x:v>DE_IN19</x:v>
      </x:c>
      <x:c r="D51" s="32" t="n">
        <x:v>3821.15</x:v>
      </x:c>
      <x:c r="E51" s="32" t="n">
        <x:v>726.02</x:v>
      </x:c>
      <x:c r="F51" s="32" t="n">
        <x:v>0</x:v>
      </x:c>
      <x:c r="G51" s="32" t="n">
        <x:v>0</x:v>
      </x:c>
      <x:c r="H51" s="16" t="n">
        <x:v>1</x:v>
      </x:c>
      <x:c r="I51" s="24" t="n">
        <x:f>IF(H51=1,E51-G51,0)</x:f>
        <x:v>726.02</x:v>
      </x:c>
      <x:c r="J51" s="24" t="n">
        <x:f>IF(H51=1,G51,0)</x:f>
        <x:v>0</x:v>
      </x:c>
    </x:row>
    <x:row r="52" ht="25" customHeight="1">
      <x:c r="A52" s="3" t="str">
        <x:v>LEGAL-M03</x:v>
      </x:c>
      <x:c r="B52" s="16" t="n">
        <x:v>3</x:v>
      </x:c>
      <x:c r="C52" s="3" t="str">
        <x:v>DE_IN19</x:v>
      </x:c>
      <x:c r="D52" s="32" t="n">
        <x:v>10000</x:v>
      </x:c>
      <x:c r="E52" s="32" t="n">
        <x:v>1900</x:v>
      </x:c>
      <x:c r="F52" s="32" t="n">
        <x:v>0</x:v>
      </x:c>
      <x:c r="G52" s="32" t="n">
        <x:v>0</x:v>
      </x:c>
      <x:c r="H52" s="16" t="n">
        <x:v>1</x:v>
      </x:c>
      <x:c r="I52" s="24" t="n">
        <x:f>IF(H52=1,E52-G52,0)</x:f>
        <x:v>1900</x:v>
      </x:c>
      <x:c r="J52" s="24" t="n">
        <x:f>IF(H52=1,G52,0)</x:f>
        <x:v>0</x:v>
      </x:c>
    </x:row>
    <x:row r="53" ht="25" customHeight="1">
      <x:c r="A53" s="3" t="str">
        <x:v>SW-M04-P01</x:v>
      </x:c>
      <x:c r="B53" s="16" t="n">
        <x:v>4</x:v>
      </x:c>
      <x:c r="C53" s="3" t="str">
        <x:v>RC_IN19</x:v>
      </x:c>
      <x:c r="D53" s="32" t="n">
        <x:v>450</x:v>
      </x:c>
      <x:c r="E53" s="32" t="n">
        <x:v>0</x:v>
      </x:c>
      <x:c r="F53" s="32" t="n">
        <x:v>85.5</x:v>
      </x:c>
      <x:c r="G53" s="32" t="n">
        <x:v>0</x:v>
      </x:c>
      <x:c r="H53" s="16" t="n">
        <x:v>1</x:v>
      </x:c>
      <x:c r="I53" s="24" t="n">
        <x:f>IF(H53=1,E53-G53,0)</x:f>
        <x:v>0</x:v>
      </x:c>
      <x:c r="J53" s="24" t="n">
        <x:f>IF(H53=1,G53,0)</x:f>
        <x:v>0</x:v>
      </x:c>
    </x:row>
    <x:row r="54" ht="25" customHeight="1">
      <x:c r="A54" s="3" t="str">
        <x:v>SW-M04-P02</x:v>
      </x:c>
      <x:c r="B54" s="16" t="n">
        <x:v>4</x:v>
      </x:c>
      <x:c r="C54" s="3" t="str">
        <x:v>RC_IN19</x:v>
      </x:c>
      <x:c r="D54" s="32" t="n">
        <x:v>450</x:v>
      </x:c>
      <x:c r="E54" s="32" t="n">
        <x:v>0</x:v>
      </x:c>
      <x:c r="F54" s="32" t="n">
        <x:v>85.5</x:v>
      </x:c>
      <x:c r="G54" s="32" t="n">
        <x:v>0</x:v>
      </x:c>
      <x:c r="H54" s="16" t="n">
        <x:v>1</x:v>
      </x:c>
      <x:c r="I54" s="24" t="n">
        <x:f>IF(H54=1,E54-G54,0)</x:f>
        <x:v>0</x:v>
      </x:c>
      <x:c r="J54" s="24" t="n">
        <x:f>IF(H54=1,G54,0)</x:f>
        <x:v>0</x:v>
      </x:c>
    </x:row>
    <x:row r="55" ht="25" customHeight="1">
      <x:c r="A55" s="3" t="str">
        <x:v>SW-M04-P03</x:v>
      </x:c>
      <x:c r="B55" s="16" t="n">
        <x:v>4</x:v>
      </x:c>
      <x:c r="C55" s="3" t="str">
        <x:v>RC_IN19</x:v>
      </x:c>
      <x:c r="D55" s="32" t="n">
        <x:v>450</x:v>
      </x:c>
      <x:c r="E55" s="32" t="n">
        <x:v>0</x:v>
      </x:c>
      <x:c r="F55" s="32" t="n">
        <x:v>85.5</x:v>
      </x:c>
      <x:c r="G55" s="32" t="n">
        <x:v>0</x:v>
      </x:c>
      <x:c r="H55" s="16" t="n">
        <x:v>1</x:v>
      </x:c>
      <x:c r="I55" s="24" t="n">
        <x:f>IF(H55=1,E55-G55,0)</x:f>
        <x:v>0</x:v>
      </x:c>
      <x:c r="J55" s="24" t="n">
        <x:f>IF(H55=1,G55,0)</x:f>
        <x:v>0</x:v>
      </x:c>
    </x:row>
    <x:row r="56" ht="25" customHeight="1">
      <x:c r="A56" s="3" t="str">
        <x:v>SW-M04-P04</x:v>
      </x:c>
      <x:c r="B56" s="16" t="n">
        <x:v>4</x:v>
      </x:c>
      <x:c r="C56" s="3" t="str">
        <x:v>RC_IN19</x:v>
      </x:c>
      <x:c r="D56" s="32" t="n">
        <x:v>450</x:v>
      </x:c>
      <x:c r="E56" s="32" t="n">
        <x:v>0</x:v>
      </x:c>
      <x:c r="F56" s="32" t="n">
        <x:v>85.5</x:v>
      </x:c>
      <x:c r="G56" s="32" t="n">
        <x:v>0</x:v>
      </x:c>
      <x:c r="H56" s="16" t="n">
        <x:v>1</x:v>
      </x:c>
      <x:c r="I56" s="24" t="n">
        <x:f>IF(H56=1,E56-G56,0)</x:f>
        <x:v>0</x:v>
      </x:c>
      <x:c r="J56" s="24" t="n">
        <x:f>IF(H56=1,G56,0)</x:f>
        <x:v>0</x:v>
      </x:c>
    </x:row>
    <x:row r="57" ht="25" customHeight="1">
      <x:c r="A57" s="3" t="str">
        <x:v>SW-M04-P05</x:v>
      </x:c>
      <x:c r="B57" s="16" t="n">
        <x:v>4</x:v>
      </x:c>
      <x:c r="C57" s="3" t="str">
        <x:v>RC_IN19</x:v>
      </x:c>
      <x:c r="D57" s="32" t="n">
        <x:v>450</x:v>
      </x:c>
      <x:c r="E57" s="32" t="n">
        <x:v>0</x:v>
      </x:c>
      <x:c r="F57" s="32" t="n">
        <x:v>85.5</x:v>
      </x:c>
      <x:c r="G57" s="32" t="n">
        <x:v>0</x:v>
      </x:c>
      <x:c r="H57" s="16" t="n">
        <x:v>1</x:v>
      </x:c>
      <x:c r="I57" s="24" t="n">
        <x:f>IF(H57=1,E57-G57,0)</x:f>
        <x:v>0</x:v>
      </x:c>
      <x:c r="J57" s="24" t="n">
        <x:f>IF(H57=1,G57,0)</x:f>
        <x:v>0</x:v>
      </x:c>
    </x:row>
    <x:row r="58" ht="25" customHeight="1">
      <x:c r="A58" s="3" t="str">
        <x:v>SW-M04-P06</x:v>
      </x:c>
      <x:c r="B58" s="16" t="n">
        <x:v>4</x:v>
      </x:c>
      <x:c r="C58" s="3" t="str">
        <x:v>RC_IN19</x:v>
      </x:c>
      <x:c r="D58" s="32" t="n">
        <x:v>450</x:v>
      </x:c>
      <x:c r="E58" s="32" t="n">
        <x:v>0</x:v>
      </x:c>
      <x:c r="F58" s="32" t="n">
        <x:v>85.5</x:v>
      </x:c>
      <x:c r="G58" s="32" t="n">
        <x:v>0</x:v>
      </x:c>
      <x:c r="H58" s="16" t="n">
        <x:v>1</x:v>
      </x:c>
      <x:c r="I58" s="24" t="n">
        <x:f>IF(H58=1,E58-G58,0)</x:f>
        <x:v>0</x:v>
      </x:c>
      <x:c r="J58" s="24" t="n">
        <x:f>IF(H58=1,G58,0)</x:f>
        <x:v>0</x:v>
      </x:c>
    </x:row>
    <x:row r="59" ht="25" customHeight="1">
      <x:c r="A59" s="3" t="str">
        <x:v>IT-P06</x:v>
      </x:c>
      <x:c r="B59" s="16" t="n">
        <x:v>4</x:v>
      </x:c>
      <x:c r="C59" s="3" t="str">
        <x:v>DE_IN19</x:v>
      </x:c>
      <x:c r="D59" s="32" t="n">
        <x:v>2500</x:v>
      </x:c>
      <x:c r="E59" s="32" t="n">
        <x:v>475</x:v>
      </x:c>
      <x:c r="F59" s="32" t="n">
        <x:v>0</x:v>
      </x:c>
      <x:c r="G59" s="32" t="n">
        <x:v>0</x:v>
      </x:c>
      <x:c r="H59" s="16" t="n">
        <x:v>0</x:v>
      </x:c>
      <x:c r="I59" s="24" t="n">
        <x:f>IF(H59=1,E59-G59,0)</x:f>
        <x:v>0</x:v>
      </x:c>
      <x:c r="J59" s="24" t="n">
        <x:f>IF(H59=1,G59,0)</x:f>
        <x:v>0</x:v>
      </x:c>
    </x:row>
    <x:row r="60" ht="25" customHeight="1">
      <x:c r="A60" s="3" t="str">
        <x:v>HIRE-P06</x:v>
      </x:c>
      <x:c r="B60" s="16" t="n">
        <x:v>4</x:v>
      </x:c>
      <x:c r="C60" s="3" t="str">
        <x:v>DE_IN19</x:v>
      </x:c>
      <x:c r="D60" s="32" t="n">
        <x:v>500</x:v>
      </x:c>
      <x:c r="E60" s="32" t="n">
        <x:v>95</x:v>
      </x:c>
      <x:c r="F60" s="32" t="n">
        <x:v>0</x:v>
      </x:c>
      <x:c r="G60" s="32" t="n">
        <x:v>0</x:v>
      </x:c>
      <x:c r="H60" s="16" t="n">
        <x:v>1</x:v>
      </x:c>
      <x:c r="I60" s="24" t="n">
        <x:f>IF(H60=1,E60-G60,0)</x:f>
        <x:v>95</x:v>
      </x:c>
      <x:c r="J60" s="24" t="n">
        <x:f>IF(H60=1,G60,0)</x:f>
        <x:v>0</x:v>
      </x:c>
    </x:row>
    <x:row r="61" ht="25" customHeight="1">
      <x:c r="A61" s="3" t="str">
        <x:v>SW-M04-P07</x:v>
      </x:c>
      <x:c r="B61" s="16" t="n">
        <x:v>4</x:v>
      </x:c>
      <x:c r="C61" s="3" t="str">
        <x:v>RC_IN19</x:v>
      </x:c>
      <x:c r="D61" s="32" t="n">
        <x:v>450</x:v>
      </x:c>
      <x:c r="E61" s="32" t="n">
        <x:v>0</x:v>
      </x:c>
      <x:c r="F61" s="32" t="n">
        <x:v>85.5</x:v>
      </x:c>
      <x:c r="G61" s="32" t="n">
        <x:v>0</x:v>
      </x:c>
      <x:c r="H61" s="16" t="n">
        <x:v>1</x:v>
      </x:c>
      <x:c r="I61" s="24" t="n">
        <x:f>IF(H61=1,E61-G61,0)</x:f>
        <x:v>0</x:v>
      </x:c>
      <x:c r="J61" s="24" t="n">
        <x:f>IF(H61=1,G61,0)</x:f>
        <x:v>0</x:v>
      </x:c>
    </x:row>
    <x:row r="62" ht="25" customHeight="1">
      <x:c r="A62" s="3" t="str">
        <x:v>IT-P07</x:v>
      </x:c>
      <x:c r="B62" s="16" t="n">
        <x:v>4</x:v>
      </x:c>
      <x:c r="C62" s="3" t="str">
        <x:v>DE_IN19</x:v>
      </x:c>
      <x:c r="D62" s="32" t="n">
        <x:v>2500</x:v>
      </x:c>
      <x:c r="E62" s="32" t="n">
        <x:v>475</x:v>
      </x:c>
      <x:c r="F62" s="32" t="n">
        <x:v>0</x:v>
      </x:c>
      <x:c r="G62" s="32" t="n">
        <x:v>0</x:v>
      </x:c>
      <x:c r="H62" s="16" t="n">
        <x:v>0</x:v>
      </x:c>
      <x:c r="I62" s="24" t="n">
        <x:f>IF(H62=1,E62-G62,0)</x:f>
        <x:v>0</x:v>
      </x:c>
      <x:c r="J62" s="24" t="n">
        <x:f>IF(H62=1,G62,0)</x:f>
        <x:v>0</x:v>
      </x:c>
    </x:row>
    <x:row r="63" ht="25" customHeight="1">
      <x:c r="A63" s="3" t="str">
        <x:v>HIRE-P07</x:v>
      </x:c>
      <x:c r="B63" s="16" t="n">
        <x:v>4</x:v>
      </x:c>
      <x:c r="C63" s="3" t="str">
        <x:v>DE_IN19</x:v>
      </x:c>
      <x:c r="D63" s="32" t="n">
        <x:v>500</x:v>
      </x:c>
      <x:c r="E63" s="32" t="n">
        <x:v>95</x:v>
      </x:c>
      <x:c r="F63" s="32" t="n">
        <x:v>0</x:v>
      </x:c>
      <x:c r="G63" s="32" t="n">
        <x:v>0</x:v>
      </x:c>
      <x:c r="H63" s="16" t="n">
        <x:v>1</x:v>
      </x:c>
      <x:c r="I63" s="24" t="n">
        <x:f>IF(H63=1,E63-G63,0)</x:f>
        <x:v>95</x:v>
      </x:c>
      <x:c r="J63" s="24" t="n">
        <x:f>IF(H63=1,G63,0)</x:f>
        <x:v>0</x:v>
      </x:c>
    </x:row>
    <x:row r="64" ht="25" customHeight="1">
      <x:c r="A64" s="3" t="str">
        <x:v>DESK-M04</x:v>
      </x:c>
      <x:c r="B64" s="16" t="n">
        <x:v>4</x:v>
      </x:c>
      <x:c r="C64" s="3" t="str">
        <x:v>DE_IN19</x:v>
      </x:c>
      <x:c r="D64" s="32" t="n">
        <x:v>2093</x:v>
      </x:c>
      <x:c r="E64" s="32" t="n">
        <x:v>397.67</x:v>
      </x:c>
      <x:c r="F64" s="32" t="n">
        <x:v>0</x:v>
      </x:c>
      <x:c r="G64" s="32" t="n">
        <x:v>0</x:v>
      </x:c>
      <x:c r="H64" s="16" t="n">
        <x:v>1</x:v>
      </x:c>
      <x:c r="I64" s="24" t="n">
        <x:f>IF(H64=1,E64-G64,0)</x:f>
        <x:v>397.67</x:v>
      </x:c>
      <x:c r="J64" s="24" t="n">
        <x:f>IF(H64=1,G64,0)</x:f>
        <x:v>0</x:v>
      </x:c>
    </x:row>
    <x:row r="65" ht="25" customHeight="1">
      <x:c r="A65" s="3" t="str">
        <x:v>BOOK-M04</x:v>
      </x:c>
      <x:c r="B65" s="16" t="n">
        <x:v>4</x:v>
      </x:c>
      <x:c r="C65" s="3" t="str">
        <x:v>DE_IN19</x:v>
      </x:c>
      <x:c r="D65" s="32" t="n">
        <x:v>500</x:v>
      </x:c>
      <x:c r="E65" s="32" t="n">
        <x:v>95</x:v>
      </x:c>
      <x:c r="F65" s="32" t="n">
        <x:v>0</x:v>
      </x:c>
      <x:c r="G65" s="32" t="n">
        <x:v>0</x:v>
      </x:c>
      <x:c r="H65" s="16" t="n">
        <x:v>1</x:v>
      </x:c>
      <x:c r="I65" s="24" t="n">
        <x:f>IF(H65=1,E65-G65,0)</x:f>
        <x:v>95</x:v>
      </x:c>
      <x:c r="J65" s="24" t="n">
        <x:f>IF(H65=1,G65,0)</x:f>
        <x:v>0</x:v>
      </x:c>
    </x:row>
    <x:row r="66" ht="25" customHeight="1">
      <x:c r="A66" s="3" t="str">
        <x:v>PAYADMIN-M04</x:v>
      </x:c>
      <x:c r="B66" s="16" t="n">
        <x:v>4</x:v>
      </x:c>
      <x:c r="C66" s="3" t="str">
        <x:v>DE_IN19</x:v>
      </x:c>
      <x:c r="D66" s="32" t="n">
        <x:v>175</x:v>
      </x:c>
      <x:c r="E66" s="32" t="n">
        <x:v>33.25</x:v>
      </x:c>
      <x:c r="F66" s="32" t="n">
        <x:v>0</x:v>
      </x:c>
      <x:c r="G66" s="32" t="n">
        <x:v>0</x:v>
      </x:c>
      <x:c r="H66" s="16" t="n">
        <x:v>1</x:v>
      </x:c>
      <x:c r="I66" s="24" t="n">
        <x:f>IF(H66=1,E66-G66,0)</x:f>
        <x:v>33.25</x:v>
      </x:c>
      <x:c r="J66" s="24" t="n">
        <x:f>IF(H66=1,G66,0)</x:f>
        <x:v>0</x:v>
      </x:c>
    </x:row>
    <x:row r="67" ht="25" customHeight="1">
      <x:c r="A67" s="3" t="str">
        <x:v>CHAMBER-M04</x:v>
      </x:c>
      <x:c r="B67" s="16" t="n">
        <x:v>4</x:v>
      </x:c>
      <x:c r="C67" s="3" t="str">
        <x:v>NONE</x:v>
      </x:c>
      <x:c r="D67" s="32" t="n">
        <x:v>9.17</x:v>
      </x:c>
      <x:c r="E67" s="32" t="n">
        <x:v>0</x:v>
      </x:c>
      <x:c r="F67" s="32" t="n">
        <x:v>0</x:v>
      </x:c>
      <x:c r="G67" s="32" t="n">
        <x:v>0</x:v>
      </x:c>
      <x:c r="H67" s="16" t="n">
        <x:v>1</x:v>
      </x:c>
      <x:c r="I67" s="24" t="n">
        <x:f>IF(H67=1,E67-G67,0)</x:f>
        <x:v>0</x:v>
      </x:c>
      <x:c r="J67" s="24" t="n">
        <x:f>IF(H67=1,G67,0)</x:f>
        <x:v>0</x:v>
      </x:c>
    </x:row>
    <x:row r="68" ht="25" customHeight="1">
      <x:c r="A68" s="3" t="str">
        <x:v>INSURANCE-M04</x:v>
      </x:c>
      <x:c r="B68" s="16" t="n">
        <x:v>4</x:v>
      </x:c>
      <x:c r="C68" s="3" t="str">
        <x:v>NONE</x:v>
      </x:c>
      <x:c r="D68" s="32" t="n">
        <x:v>1250</x:v>
      </x:c>
      <x:c r="E68" s="32" t="n">
        <x:v>0</x:v>
      </x:c>
      <x:c r="F68" s="32" t="n">
        <x:v>0</x:v>
      </x:c>
      <x:c r="G68" s="32" t="n">
        <x:v>0</x:v>
      </x:c>
      <x:c r="H68" s="16" t="n">
        <x:v>1</x:v>
      </x:c>
      <x:c r="I68" s="24" t="n">
        <x:f>IF(H68=1,E68-G68,0)</x:f>
        <x:v>0</x:v>
      </x:c>
      <x:c r="J68" s="24" t="n">
        <x:f>IF(H68=1,G68,0)</x:f>
        <x:v>0</x:v>
      </x:c>
    </x:row>
    <x:row r="69" ht="25" customHeight="1">
      <x:c r="A69" s="3" t="str">
        <x:v>OFFICE-M04</x:v>
      </x:c>
      <x:c r="B69" s="16" t="n">
        <x:v>4</x:v>
      </x:c>
      <x:c r="C69" s="3" t="str">
        <x:v>DE_IN19</x:v>
      </x:c>
      <x:c r="D69" s="32" t="n">
        <x:v>3659.72</x:v>
      </x:c>
      <x:c r="E69" s="32" t="n">
        <x:v>695.35</x:v>
      </x:c>
      <x:c r="F69" s="32" t="n">
        <x:v>0</x:v>
      </x:c>
      <x:c r="G69" s="32" t="n">
        <x:v>0</x:v>
      </x:c>
      <x:c r="H69" s="16" t="n">
        <x:v>1</x:v>
      </x:c>
      <x:c r="I69" s="24" t="n">
        <x:f>IF(H69=1,E69-G69,0)</x:f>
        <x:v>695.35</x:v>
      </x:c>
      <x:c r="J69" s="24" t="n">
        <x:f>IF(H69=1,G69,0)</x:f>
        <x:v>0</x:v>
      </x:c>
    </x:row>
    <x:row r="70" ht="25" customHeight="1">
      <x:c r="A70" s="3" t="str">
        <x:v>LEGAL-M04</x:v>
      </x:c>
      <x:c r="B70" s="16" t="n">
        <x:v>4</x:v>
      </x:c>
      <x:c r="C70" s="3" t="str">
        <x:v>DE_IN19</x:v>
      </x:c>
      <x:c r="D70" s="32" t="n">
        <x:v>10000</x:v>
      </x:c>
      <x:c r="E70" s="32" t="n">
        <x:v>1900</x:v>
      </x:c>
      <x:c r="F70" s="32" t="n">
        <x:v>0</x:v>
      </x:c>
      <x:c r="G70" s="32" t="n">
        <x:v>0</x:v>
      </x:c>
      <x:c r="H70" s="16" t="n">
        <x:v>1</x:v>
      </x:c>
      <x:c r="I70" s="24" t="n">
        <x:f>IF(H70=1,E70-G70,0)</x:f>
        <x:v>1900</x:v>
      </x:c>
      <x:c r="J70" s="24" t="n">
        <x:f>IF(H70=1,G70,0)</x:f>
        <x:v>0</x:v>
      </x:c>
    </x:row>
    <x:row r="71" ht="25" customHeight="1">
      <x:c r="A71" s="3" t="str">
        <x:v>DORA-M04</x:v>
      </x:c>
      <x:c r="B71" s="16" t="n">
        <x:v>4</x:v>
      </x:c>
      <x:c r="C71" s="3" t="str">
        <x:v>DE_IN19</x:v>
      </x:c>
      <x:c r="D71" s="32" t="n">
        <x:v>11111.11</x:v>
      </x:c>
      <x:c r="E71" s="32" t="n">
        <x:v>2111.11</x:v>
      </x:c>
      <x:c r="F71" s="32" t="n">
        <x:v>0</x:v>
      </x:c>
      <x:c r="G71" s="32" t="n">
        <x:v>0</x:v>
      </x:c>
      <x:c r="H71" s="16" t="n">
        <x:v>1</x:v>
      </x:c>
      <x:c r="I71" s="24" t="n">
        <x:f>IF(H71=1,E71-G71,0)</x:f>
        <x:v>2111.11</x:v>
      </x:c>
      <x:c r="J71" s="24" t="n">
        <x:f>IF(H71=1,G71,0)</x:f>
        <x:v>0</x:v>
      </x:c>
    </x:row>
    <x:row r="72" ht="25" customHeight="1">
      <x:c r="A72" s="3" t="str">
        <x:v>CLOUD-M04</x:v>
      </x:c>
      <x:c r="B72" s="16" t="n">
        <x:v>4</x:v>
      </x:c>
      <x:c r="C72" s="3" t="str">
        <x:v>RC_IN19</x:v>
      </x:c>
      <x:c r="D72" s="32" t="n">
        <x:v>1500</x:v>
      </x:c>
      <x:c r="E72" s="32" t="n">
        <x:v>0</x:v>
      </x:c>
      <x:c r="F72" s="32" t="n">
        <x:v>285</x:v>
      </x:c>
      <x:c r="G72" s="32" t="n">
        <x:v>0</x:v>
      </x:c>
      <x:c r="H72" s="16" t="n">
        <x:v>1</x:v>
      </x:c>
      <x:c r="I72" s="24" t="n">
        <x:f>IF(H72=1,E72-G72,0)</x:f>
        <x:v>0</x:v>
      </x:c>
      <x:c r="J72" s="24" t="n">
        <x:f>IF(H72=1,G72,0)</x:f>
        <x:v>0</x:v>
      </x:c>
    </x:row>
    <x:row r="73" ht="25" customHeight="1">
      <x:c r="A73" s="3" t="str">
        <x:v>DATA-M04</x:v>
      </x:c>
      <x:c r="B73" s="16" t="n">
        <x:v>4</x:v>
      </x:c>
      <x:c r="C73" s="3" t="str">
        <x:v>RC_IN19</x:v>
      </x:c>
      <x:c r="D73" s="32" t="n">
        <x:v>433.91</x:v>
      </x:c>
      <x:c r="E73" s="32" t="n">
        <x:v>0</x:v>
      </x:c>
      <x:c r="F73" s="32" t="n">
        <x:v>82.44</x:v>
      </x:c>
      <x:c r="G73" s="32" t="n">
        <x:v>0</x:v>
      </x:c>
      <x:c r="H73" s="16" t="n">
        <x:v>1</x:v>
      </x:c>
      <x:c r="I73" s="24" t="n">
        <x:f>IF(H73=1,E73-G73,0)</x:f>
        <x:v>0</x:v>
      </x:c>
      <x:c r="J73" s="24" t="n">
        <x:f>IF(H73=1,G73,0)</x:f>
        <x:v>0</x:v>
      </x:c>
    </x:row>
    <x:row r="74" ht="25" customHeight="1">
      <x:c r="A74" s="3" t="str">
        <x:v>SW-M05-P01</x:v>
      </x:c>
      <x:c r="B74" s="16" t="n">
        <x:v>5</x:v>
      </x:c>
      <x:c r="C74" s="3" t="str">
        <x:v>RC_IN19</x:v>
      </x:c>
      <x:c r="D74" s="32" t="n">
        <x:v>450</x:v>
      </x:c>
      <x:c r="E74" s="32" t="n">
        <x:v>0</x:v>
      </x:c>
      <x:c r="F74" s="32" t="n">
        <x:v>85.5</x:v>
      </x:c>
      <x:c r="G74" s="32" t="n">
        <x:v>0</x:v>
      </x:c>
      <x:c r="H74" s="16" t="n">
        <x:v>1</x:v>
      </x:c>
      <x:c r="I74" s="24" t="n">
        <x:f>IF(H74=1,E74-G74,0)</x:f>
        <x:v>0</x:v>
      </x:c>
      <x:c r="J74" s="24" t="n">
        <x:f>IF(H74=1,G74,0)</x:f>
        <x:v>0</x:v>
      </x:c>
    </x:row>
    <x:row r="75" ht="25" customHeight="1">
      <x:c r="A75" s="3" t="str">
        <x:v>SW-M05-P02</x:v>
      </x:c>
      <x:c r="B75" s="16" t="n">
        <x:v>5</x:v>
      </x:c>
      <x:c r="C75" s="3" t="str">
        <x:v>RC_IN19</x:v>
      </x:c>
      <x:c r="D75" s="32" t="n">
        <x:v>450</x:v>
      </x:c>
      <x:c r="E75" s="32" t="n">
        <x:v>0</x:v>
      </x:c>
      <x:c r="F75" s="32" t="n">
        <x:v>85.5</x:v>
      </x:c>
      <x:c r="G75" s="32" t="n">
        <x:v>0</x:v>
      </x:c>
      <x:c r="H75" s="16" t="n">
        <x:v>1</x:v>
      </x:c>
      <x:c r="I75" s="24" t="n">
        <x:f>IF(H75=1,E75-G75,0)</x:f>
        <x:v>0</x:v>
      </x:c>
      <x:c r="J75" s="24" t="n">
        <x:f>IF(H75=1,G75,0)</x:f>
        <x:v>0</x:v>
      </x:c>
    </x:row>
    <x:row r="76" ht="25" customHeight="1">
      <x:c r="A76" s="3" t="str">
        <x:v>SW-M05-P03</x:v>
      </x:c>
      <x:c r="B76" s="16" t="n">
        <x:v>5</x:v>
      </x:c>
      <x:c r="C76" s="3" t="str">
        <x:v>RC_IN19</x:v>
      </x:c>
      <x:c r="D76" s="32" t="n">
        <x:v>450</x:v>
      </x:c>
      <x:c r="E76" s="32" t="n">
        <x:v>0</x:v>
      </x:c>
      <x:c r="F76" s="32" t="n">
        <x:v>85.5</x:v>
      </x:c>
      <x:c r="G76" s="32" t="n">
        <x:v>0</x:v>
      </x:c>
      <x:c r="H76" s="16" t="n">
        <x:v>1</x:v>
      </x:c>
      <x:c r="I76" s="24" t="n">
        <x:f>IF(H76=1,E76-G76,0)</x:f>
        <x:v>0</x:v>
      </x:c>
      <x:c r="J76" s="24" t="n">
        <x:f>IF(H76=1,G76,0)</x:f>
        <x:v>0</x:v>
      </x:c>
    </x:row>
    <x:row r="77" ht="25" customHeight="1">
      <x:c r="A77" s="3" t="str">
        <x:v>SW-M05-P04</x:v>
      </x:c>
      <x:c r="B77" s="16" t="n">
        <x:v>5</x:v>
      </x:c>
      <x:c r="C77" s="3" t="str">
        <x:v>RC_IN19</x:v>
      </x:c>
      <x:c r="D77" s="32" t="n">
        <x:v>450</x:v>
      </x:c>
      <x:c r="E77" s="32" t="n">
        <x:v>0</x:v>
      </x:c>
      <x:c r="F77" s="32" t="n">
        <x:v>85.5</x:v>
      </x:c>
      <x:c r="G77" s="32" t="n">
        <x:v>0</x:v>
      </x:c>
      <x:c r="H77" s="16" t="n">
        <x:v>1</x:v>
      </x:c>
      <x:c r="I77" s="24" t="n">
        <x:f>IF(H77=1,E77-G77,0)</x:f>
        <x:v>0</x:v>
      </x:c>
      <x:c r="J77" s="24" t="n">
        <x:f>IF(H77=1,G77,0)</x:f>
        <x:v>0</x:v>
      </x:c>
    </x:row>
    <x:row r="78" ht="25" customHeight="1">
      <x:c r="A78" s="3" t="str">
        <x:v>SW-M05-P05</x:v>
      </x:c>
      <x:c r="B78" s="16" t="n">
        <x:v>5</x:v>
      </x:c>
      <x:c r="C78" s="3" t="str">
        <x:v>RC_IN19</x:v>
      </x:c>
      <x:c r="D78" s="32" t="n">
        <x:v>450</x:v>
      </x:c>
      <x:c r="E78" s="32" t="n">
        <x:v>0</x:v>
      </x:c>
      <x:c r="F78" s="32" t="n">
        <x:v>85.5</x:v>
      </x:c>
      <x:c r="G78" s="32" t="n">
        <x:v>0</x:v>
      </x:c>
      <x:c r="H78" s="16" t="n">
        <x:v>1</x:v>
      </x:c>
      <x:c r="I78" s="24" t="n">
        <x:f>IF(H78=1,E78-G78,0)</x:f>
        <x:v>0</x:v>
      </x:c>
      <x:c r="J78" s="24" t="n">
        <x:f>IF(H78=1,G78,0)</x:f>
        <x:v>0</x:v>
      </x:c>
    </x:row>
    <x:row r="79" ht="25" customHeight="1">
      <x:c r="A79" s="3" t="str">
        <x:v>SW-M05-P06</x:v>
      </x:c>
      <x:c r="B79" s="16" t="n">
        <x:v>5</x:v>
      </x:c>
      <x:c r="C79" s="3" t="str">
        <x:v>RC_IN19</x:v>
      </x:c>
      <x:c r="D79" s="32" t="n">
        <x:v>450</x:v>
      </x:c>
      <x:c r="E79" s="32" t="n">
        <x:v>0</x:v>
      </x:c>
      <x:c r="F79" s="32" t="n">
        <x:v>85.5</x:v>
      </x:c>
      <x:c r="G79" s="32" t="n">
        <x:v>0</x:v>
      </x:c>
      <x:c r="H79" s="16" t="n">
        <x:v>1</x:v>
      </x:c>
      <x:c r="I79" s="24" t="n">
        <x:f>IF(H79=1,E79-G79,0)</x:f>
        <x:v>0</x:v>
      </x:c>
      <x:c r="J79" s="24" t="n">
        <x:f>IF(H79=1,G79,0)</x:f>
        <x:v>0</x:v>
      </x:c>
    </x:row>
    <x:row r="80" ht="25" customHeight="1">
      <x:c r="A80" s="3" t="str">
        <x:v>SW-M05-P07</x:v>
      </x:c>
      <x:c r="B80" s="16" t="n">
        <x:v>5</x:v>
      </x:c>
      <x:c r="C80" s="3" t="str">
        <x:v>RC_IN19</x:v>
      </x:c>
      <x:c r="D80" s="32" t="n">
        <x:v>450</x:v>
      </x:c>
      <x:c r="E80" s="32" t="n">
        <x:v>0</x:v>
      </x:c>
      <x:c r="F80" s="32" t="n">
        <x:v>85.5</x:v>
      </x:c>
      <x:c r="G80" s="32" t="n">
        <x:v>0</x:v>
      </x:c>
      <x:c r="H80" s="16" t="n">
        <x:v>1</x:v>
      </x:c>
      <x:c r="I80" s="24" t="n">
        <x:f>IF(H80=1,E80-G80,0)</x:f>
        <x:v>0</x:v>
      </x:c>
      <x:c r="J80" s="24" t="n">
        <x:f>IF(H80=1,G80,0)</x:f>
        <x:v>0</x:v>
      </x:c>
    </x:row>
    <x:row r="81" ht="25" customHeight="1">
      <x:c r="A81" s="3" t="str">
        <x:v>SW-M05-P08</x:v>
      </x:c>
      <x:c r="B81" s="16" t="n">
        <x:v>5</x:v>
      </x:c>
      <x:c r="C81" s="3" t="str">
        <x:v>RC_IN19</x:v>
      </x:c>
      <x:c r="D81" s="32" t="n">
        <x:v>450</x:v>
      </x:c>
      <x:c r="E81" s="32" t="n">
        <x:v>0</x:v>
      </x:c>
      <x:c r="F81" s="32" t="n">
        <x:v>85.5</x:v>
      </x:c>
      <x:c r="G81" s="32" t="n">
        <x:v>0</x:v>
      </x:c>
      <x:c r="H81" s="16" t="n">
        <x:v>1</x:v>
      </x:c>
      <x:c r="I81" s="24" t="n">
        <x:f>IF(H81=1,E81-G81,0)</x:f>
        <x:v>0</x:v>
      </x:c>
      <x:c r="J81" s="24" t="n">
        <x:f>IF(H81=1,G81,0)</x:f>
        <x:v>0</x:v>
      </x:c>
    </x:row>
    <x:row r="82" ht="25" customHeight="1">
      <x:c r="A82" s="3" t="str">
        <x:v>IT-P08</x:v>
      </x:c>
      <x:c r="B82" s="16" t="n">
        <x:v>5</x:v>
      </x:c>
      <x:c r="C82" s="3" t="str">
        <x:v>DE_IN19</x:v>
      </x:c>
      <x:c r="D82" s="32" t="n">
        <x:v>2500</x:v>
      </x:c>
      <x:c r="E82" s="32" t="n">
        <x:v>475</x:v>
      </x:c>
      <x:c r="F82" s="32" t="n">
        <x:v>0</x:v>
      </x:c>
      <x:c r="G82" s="32" t="n">
        <x:v>0</x:v>
      </x:c>
      <x:c r="H82" s="16" t="n">
        <x:v>0</x:v>
      </x:c>
      <x:c r="I82" s="24" t="n">
        <x:f>IF(H82=1,E82-G82,0)</x:f>
        <x:v>0</x:v>
      </x:c>
      <x:c r="J82" s="24" t="n">
        <x:f>IF(H82=1,G82,0)</x:f>
        <x:v>0</x:v>
      </x:c>
    </x:row>
    <x:row r="83" ht="25" customHeight="1">
      <x:c r="A83" s="3" t="str">
        <x:v>HIRE-P08</x:v>
      </x:c>
      <x:c r="B83" s="16" t="n">
        <x:v>5</x:v>
      </x:c>
      <x:c r="C83" s="3" t="str">
        <x:v>DE_IN19</x:v>
      </x:c>
      <x:c r="D83" s="32" t="n">
        <x:v>500</x:v>
      </x:c>
      <x:c r="E83" s="32" t="n">
        <x:v>95</x:v>
      </x:c>
      <x:c r="F83" s="32" t="n">
        <x:v>0</x:v>
      </x:c>
      <x:c r="G83" s="32" t="n">
        <x:v>0</x:v>
      </x:c>
      <x:c r="H83" s="16" t="n">
        <x:v>1</x:v>
      </x:c>
      <x:c r="I83" s="24" t="n">
        <x:f>IF(H83=1,E83-G83,0)</x:f>
        <x:v>95</x:v>
      </x:c>
      <x:c r="J83" s="24" t="n">
        <x:f>IF(H83=1,G83,0)</x:f>
        <x:v>0</x:v>
      </x:c>
    </x:row>
    <x:row r="84" ht="25" customHeight="1">
      <x:c r="A84" s="3" t="str">
        <x:v>DESK-M05</x:v>
      </x:c>
      <x:c r="B84" s="16" t="n">
        <x:v>5</x:v>
      </x:c>
      <x:c r="C84" s="3" t="str">
        <x:v>DE_IN19</x:v>
      </x:c>
      <x:c r="D84" s="32" t="n">
        <x:v>2392</x:v>
      </x:c>
      <x:c r="E84" s="32" t="n">
        <x:v>454.48</x:v>
      </x:c>
      <x:c r="F84" s="32" t="n">
        <x:v>0</x:v>
      </x:c>
      <x:c r="G84" s="32" t="n">
        <x:v>0</x:v>
      </x:c>
      <x:c r="H84" s="16" t="n">
        <x:v>1</x:v>
      </x:c>
      <x:c r="I84" s="24" t="n">
        <x:f>IF(H84=1,E84-G84,0)</x:f>
        <x:v>454.48</x:v>
      </x:c>
      <x:c r="J84" s="24" t="n">
        <x:f>IF(H84=1,G84,0)</x:f>
        <x:v>0</x:v>
      </x:c>
    </x:row>
    <x:row r="85" ht="25" customHeight="1">
      <x:c r="A85" s="3" t="str">
        <x:v>BOOK-M05</x:v>
      </x:c>
      <x:c r="B85" s="16" t="n">
        <x:v>5</x:v>
      </x:c>
      <x:c r="C85" s="3" t="str">
        <x:v>DE_IN19</x:v>
      </x:c>
      <x:c r="D85" s="32" t="n">
        <x:v>500</x:v>
      </x:c>
      <x:c r="E85" s="32" t="n">
        <x:v>95</x:v>
      </x:c>
      <x:c r="F85" s="32" t="n">
        <x:v>0</x:v>
      </x:c>
      <x:c r="G85" s="32" t="n">
        <x:v>0</x:v>
      </x:c>
      <x:c r="H85" s="16" t="n">
        <x:v>1</x:v>
      </x:c>
      <x:c r="I85" s="24" t="n">
        <x:f>IF(H85=1,E85-G85,0)</x:f>
        <x:v>95</x:v>
      </x:c>
      <x:c r="J85" s="24" t="n">
        <x:f>IF(H85=1,G85,0)</x:f>
        <x:v>0</x:v>
      </x:c>
    </x:row>
    <x:row r="86" ht="25" customHeight="1">
      <x:c r="A86" s="3" t="str">
        <x:v>PAYADMIN-M05</x:v>
      </x:c>
      <x:c r="B86" s="16" t="n">
        <x:v>5</x:v>
      </x:c>
      <x:c r="C86" s="3" t="str">
        <x:v>DE_IN19</x:v>
      </x:c>
      <x:c r="D86" s="32" t="n">
        <x:v>200</x:v>
      </x:c>
      <x:c r="E86" s="32" t="n">
        <x:v>38</x:v>
      </x:c>
      <x:c r="F86" s="32" t="n">
        <x:v>0</x:v>
      </x:c>
      <x:c r="G86" s="32" t="n">
        <x:v>0</x:v>
      </x:c>
      <x:c r="H86" s="16" t="n">
        <x:v>1</x:v>
      </x:c>
      <x:c r="I86" s="24" t="n">
        <x:f>IF(H86=1,E86-G86,0)</x:f>
        <x:v>38</x:v>
      </x:c>
      <x:c r="J86" s="24" t="n">
        <x:f>IF(H86=1,G86,0)</x:f>
        <x:v>0</x:v>
      </x:c>
    </x:row>
    <x:row r="87" ht="25" customHeight="1">
      <x:c r="A87" s="3" t="str">
        <x:v>CHAMBER-M05</x:v>
      </x:c>
      <x:c r="B87" s="16" t="n">
        <x:v>5</x:v>
      </x:c>
      <x:c r="C87" s="3" t="str">
        <x:v>NONE</x:v>
      </x:c>
      <x:c r="D87" s="32" t="n">
        <x:v>9.17</x:v>
      </x:c>
      <x:c r="E87" s="32" t="n">
        <x:v>0</x:v>
      </x:c>
      <x:c r="F87" s="32" t="n">
        <x:v>0</x:v>
      </x:c>
      <x:c r="G87" s="32" t="n">
        <x:v>0</x:v>
      </x:c>
      <x:c r="H87" s="16" t="n">
        <x:v>1</x:v>
      </x:c>
      <x:c r="I87" s="24" t="n">
        <x:f>IF(H87=1,E87-G87,0)</x:f>
        <x:v>0</x:v>
      </x:c>
      <x:c r="J87" s="24" t="n">
        <x:f>IF(H87=1,G87,0)</x:f>
        <x:v>0</x:v>
      </x:c>
    </x:row>
    <x:row r="88" ht="25" customHeight="1">
      <x:c r="A88" s="3" t="str">
        <x:v>INSURANCE-M05</x:v>
      </x:c>
      <x:c r="B88" s="16" t="n">
        <x:v>5</x:v>
      </x:c>
      <x:c r="C88" s="3" t="str">
        <x:v>NONE</x:v>
      </x:c>
      <x:c r="D88" s="32" t="n">
        <x:v>1250</x:v>
      </x:c>
      <x:c r="E88" s="32" t="n">
        <x:v>0</x:v>
      </x:c>
      <x:c r="F88" s="32" t="n">
        <x:v>0</x:v>
      </x:c>
      <x:c r="G88" s="32" t="n">
        <x:v>0</x:v>
      </x:c>
      <x:c r="H88" s="16" t="n">
        <x:v>1</x:v>
      </x:c>
      <x:c r="I88" s="24" t="n">
        <x:f>IF(H88=1,E88-G88,0)</x:f>
        <x:v>0</x:v>
      </x:c>
      <x:c r="J88" s="24" t="n">
        <x:f>IF(H88=1,G88,0)</x:f>
        <x:v>0</x:v>
      </x:c>
    </x:row>
    <x:row r="89" ht="25" customHeight="1">
      <x:c r="A89" s="3" t="str">
        <x:v>OFFICE-M05</x:v>
      </x:c>
      <x:c r="B89" s="16" t="n">
        <x:v>5</x:v>
      </x:c>
      <x:c r="C89" s="3" t="str">
        <x:v>DE_IN19</x:v>
      </x:c>
      <x:c r="D89" s="32" t="n">
        <x:v>3646.19</x:v>
      </x:c>
      <x:c r="E89" s="32" t="n">
        <x:v>692.78</x:v>
      </x:c>
      <x:c r="F89" s="32" t="n">
        <x:v>0</x:v>
      </x:c>
      <x:c r="G89" s="32" t="n">
        <x:v>0</x:v>
      </x:c>
      <x:c r="H89" s="16" t="n">
        <x:v>1</x:v>
      </x:c>
      <x:c r="I89" s="24" t="n">
        <x:f>IF(H89=1,E89-G89,0)</x:f>
        <x:v>692.78</x:v>
      </x:c>
      <x:c r="J89" s="24" t="n">
        <x:f>IF(H89=1,G89,0)</x:f>
        <x:v>0</x:v>
      </x:c>
    </x:row>
    <x:row r="90" ht="25" customHeight="1">
      <x:c r="A90" s="3" t="str">
        <x:v>LEGAL-M05</x:v>
      </x:c>
      <x:c r="B90" s="16" t="n">
        <x:v>5</x:v>
      </x:c>
      <x:c r="C90" s="3" t="str">
        <x:v>DE_IN19</x:v>
      </x:c>
      <x:c r="D90" s="32" t="n">
        <x:v>10000</x:v>
      </x:c>
      <x:c r="E90" s="32" t="n">
        <x:v>1900</x:v>
      </x:c>
      <x:c r="F90" s="32" t="n">
        <x:v>0</x:v>
      </x:c>
      <x:c r="G90" s="32" t="n">
        <x:v>0</x:v>
      </x:c>
      <x:c r="H90" s="16" t="n">
        <x:v>1</x:v>
      </x:c>
      <x:c r="I90" s="24" t="n">
        <x:f>IF(H90=1,E90-G90,0)</x:f>
        <x:v>1900</x:v>
      </x:c>
      <x:c r="J90" s="24" t="n">
        <x:f>IF(H90=1,G90,0)</x:f>
        <x:v>0</x:v>
      </x:c>
    </x:row>
    <x:row r="91" ht="25" customHeight="1">
      <x:c r="A91" s="3" t="str">
        <x:v>DORA-M05</x:v>
      </x:c>
      <x:c r="B91" s="16" t="n">
        <x:v>5</x:v>
      </x:c>
      <x:c r="C91" s="3" t="str">
        <x:v>DE_IN19</x:v>
      </x:c>
      <x:c r="D91" s="32" t="n">
        <x:v>11111.11</x:v>
      </x:c>
      <x:c r="E91" s="32" t="n">
        <x:v>2111.11</x:v>
      </x:c>
      <x:c r="F91" s="32" t="n">
        <x:v>0</x:v>
      </x:c>
      <x:c r="G91" s="32" t="n">
        <x:v>0</x:v>
      </x:c>
      <x:c r="H91" s="16" t="n">
        <x:v>1</x:v>
      </x:c>
      <x:c r="I91" s="24" t="n">
        <x:f>IF(H91=1,E91-G91,0)</x:f>
        <x:v>2111.11</x:v>
      </x:c>
      <x:c r="J91" s="24" t="n">
        <x:f>IF(H91=1,G91,0)</x:f>
        <x:v>0</x:v>
      </x:c>
    </x:row>
    <x:row r="92" ht="25" customHeight="1">
      <x:c r="A92" s="3" t="str">
        <x:v>CLOUD-M05</x:v>
      </x:c>
      <x:c r="B92" s="16" t="n">
        <x:v>5</x:v>
      </x:c>
      <x:c r="C92" s="3" t="str">
        <x:v>RC_IN19</x:v>
      </x:c>
      <x:c r="D92" s="32" t="n">
        <x:v>1500</x:v>
      </x:c>
      <x:c r="E92" s="32" t="n">
        <x:v>0</x:v>
      </x:c>
      <x:c r="F92" s="32" t="n">
        <x:v>285</x:v>
      </x:c>
      <x:c r="G92" s="32" t="n">
        <x:v>0</x:v>
      </x:c>
      <x:c r="H92" s="16" t="n">
        <x:v>1</x:v>
      </x:c>
      <x:c r="I92" s="24" t="n">
        <x:f>IF(H92=1,E92-G92,0)</x:f>
        <x:v>0</x:v>
      </x:c>
      <x:c r="J92" s="24" t="n">
        <x:f>IF(H92=1,G92,0)</x:f>
        <x:v>0</x:v>
      </x:c>
    </x:row>
    <x:row r="93" ht="25" customHeight="1">
      <x:c r="A93" s="3" t="str">
        <x:v>DATA-M05</x:v>
      </x:c>
      <x:c r="B93" s="16" t="n">
        <x:v>5</x:v>
      </x:c>
      <x:c r="C93" s="3" t="str">
        <x:v>RC_IN19</x:v>
      </x:c>
      <x:c r="D93" s="32" t="n">
        <x:v>433.91</x:v>
      </x:c>
      <x:c r="E93" s="32" t="n">
        <x:v>0</x:v>
      </x:c>
      <x:c r="F93" s="32" t="n">
        <x:v>82.44</x:v>
      </x:c>
      <x:c r="G93" s="32" t="n">
        <x:v>0</x:v>
      </x:c>
      <x:c r="H93" s="16" t="n">
        <x:v>1</x:v>
      </x:c>
      <x:c r="I93" s="24" t="n">
        <x:f>IF(H93=1,E93-G93,0)</x:f>
        <x:v>0</x:v>
      </x:c>
      <x:c r="J93" s="24" t="n">
        <x:f>IF(H93=1,G93,0)</x:f>
        <x:v>0</x:v>
      </x:c>
    </x:row>
    <x:row r="94" ht="25" customHeight="1">
      <x:c r="A94" s="3" t="str">
        <x:v>LEGAL-OVERRUN-M05</x:v>
      </x:c>
      <x:c r="B94" s="16" t="n">
        <x:v>5</x:v>
      </x:c>
      <x:c r="C94" s="3" t="str">
        <x:v>DE_IN19</x:v>
      </x:c>
      <x:c r="D94" s="32" t="n">
        <x:v>13800</x:v>
      </x:c>
      <x:c r="E94" s="32" t="n">
        <x:v>2622</x:v>
      </x:c>
      <x:c r="F94" s="32" t="n">
        <x:v>0</x:v>
      </x:c>
      <x:c r="G94" s="32" t="n">
        <x:v>0</x:v>
      </x:c>
      <x:c r="H94" s="16" t="n">
        <x:v>1</x:v>
      </x:c>
      <x:c r="I94" s="24" t="n">
        <x:f>IF(H94=1,E94-G94,0)</x:f>
        <x:v>2622</x:v>
      </x:c>
      <x:c r="J94" s="24" t="n">
        <x:f>IF(H94=1,G94,0)</x:f>
        <x:v>0</x:v>
      </x:c>
    </x:row>
    <x:row r="95" ht="25" customHeight="1">
      <x:c r="A95" s="3" t="str">
        <x:v>SW-M06-P01</x:v>
      </x:c>
      <x:c r="B95" s="16" t="n">
        <x:v>6</x:v>
      </x:c>
      <x:c r="C95" s="3" t="str">
        <x:v>RC_IN19</x:v>
      </x:c>
      <x:c r="D95" s="32" t="n">
        <x:v>450</x:v>
      </x:c>
      <x:c r="E95" s="32" t="n">
        <x:v>0</x:v>
      </x:c>
      <x:c r="F95" s="32" t="n">
        <x:v>85.5</x:v>
      </x:c>
      <x:c r="G95" s="32" t="n">
        <x:v>0</x:v>
      </x:c>
      <x:c r="H95" s="16" t="n">
        <x:v>1</x:v>
      </x:c>
      <x:c r="I95" s="24" t="n">
        <x:f>IF(H95=1,E95-G95,0)</x:f>
        <x:v>0</x:v>
      </x:c>
      <x:c r="J95" s="24" t="n">
        <x:f>IF(H95=1,G95,0)</x:f>
        <x:v>0</x:v>
      </x:c>
    </x:row>
    <x:row r="96" ht="25" customHeight="1">
      <x:c r="A96" s="3" t="str">
        <x:v>SW-M06-P02</x:v>
      </x:c>
      <x:c r="B96" s="16" t="n">
        <x:v>6</x:v>
      </x:c>
      <x:c r="C96" s="3" t="str">
        <x:v>RC_IN19</x:v>
      </x:c>
      <x:c r="D96" s="32" t="n">
        <x:v>450</x:v>
      </x:c>
      <x:c r="E96" s="32" t="n">
        <x:v>0</x:v>
      </x:c>
      <x:c r="F96" s="32" t="n">
        <x:v>85.5</x:v>
      </x:c>
      <x:c r="G96" s="32" t="n">
        <x:v>0</x:v>
      </x:c>
      <x:c r="H96" s="16" t="n">
        <x:v>1</x:v>
      </x:c>
      <x:c r="I96" s="24" t="n">
        <x:f>IF(H96=1,E96-G96,0)</x:f>
        <x:v>0</x:v>
      </x:c>
      <x:c r="J96" s="24" t="n">
        <x:f>IF(H96=1,G96,0)</x:f>
        <x:v>0</x:v>
      </x:c>
    </x:row>
    <x:row r="97" ht="25" customHeight="1">
      <x:c r="A97" s="3" t="str">
        <x:v>SW-M06-P03</x:v>
      </x:c>
      <x:c r="B97" s="16" t="n">
        <x:v>6</x:v>
      </x:c>
      <x:c r="C97" s="3" t="str">
        <x:v>RC_IN19</x:v>
      </x:c>
      <x:c r="D97" s="32" t="n">
        <x:v>450</x:v>
      </x:c>
      <x:c r="E97" s="32" t="n">
        <x:v>0</x:v>
      </x:c>
      <x:c r="F97" s="32" t="n">
        <x:v>85.5</x:v>
      </x:c>
      <x:c r="G97" s="32" t="n">
        <x:v>0</x:v>
      </x:c>
      <x:c r="H97" s="16" t="n">
        <x:v>1</x:v>
      </x:c>
      <x:c r="I97" s="24" t="n">
        <x:f>IF(H97=1,E97-G97,0)</x:f>
        <x:v>0</x:v>
      </x:c>
      <x:c r="J97" s="24" t="n">
        <x:f>IF(H97=1,G97,0)</x:f>
        <x:v>0</x:v>
      </x:c>
    </x:row>
    <x:row r="98" ht="25" customHeight="1">
      <x:c r="A98" s="3" t="str">
        <x:v>SW-M06-P04</x:v>
      </x:c>
      <x:c r="B98" s="16" t="n">
        <x:v>6</x:v>
      </x:c>
      <x:c r="C98" s="3" t="str">
        <x:v>RC_IN19</x:v>
      </x:c>
      <x:c r="D98" s="32" t="n">
        <x:v>450</x:v>
      </x:c>
      <x:c r="E98" s="32" t="n">
        <x:v>0</x:v>
      </x:c>
      <x:c r="F98" s="32" t="n">
        <x:v>85.5</x:v>
      </x:c>
      <x:c r="G98" s="32" t="n">
        <x:v>0</x:v>
      </x:c>
      <x:c r="H98" s="16" t="n">
        <x:v>1</x:v>
      </x:c>
      <x:c r="I98" s="24" t="n">
        <x:f>IF(H98=1,E98-G98,0)</x:f>
        <x:v>0</x:v>
      </x:c>
      <x:c r="J98" s="24" t="n">
        <x:f>IF(H98=1,G98,0)</x:f>
        <x:v>0</x:v>
      </x:c>
    </x:row>
    <x:row r="99" ht="25" customHeight="1">
      <x:c r="A99" s="3" t="str">
        <x:v>SW-M06-P05</x:v>
      </x:c>
      <x:c r="B99" s="16" t="n">
        <x:v>6</x:v>
      </x:c>
      <x:c r="C99" s="3" t="str">
        <x:v>RC_IN19</x:v>
      </x:c>
      <x:c r="D99" s="32" t="n">
        <x:v>450</x:v>
      </x:c>
      <x:c r="E99" s="32" t="n">
        <x:v>0</x:v>
      </x:c>
      <x:c r="F99" s="32" t="n">
        <x:v>85.5</x:v>
      </x:c>
      <x:c r="G99" s="32" t="n">
        <x:v>0</x:v>
      </x:c>
      <x:c r="H99" s="16" t="n">
        <x:v>1</x:v>
      </x:c>
      <x:c r="I99" s="24" t="n">
        <x:f>IF(H99=1,E99-G99,0)</x:f>
        <x:v>0</x:v>
      </x:c>
      <x:c r="J99" s="24" t="n">
        <x:f>IF(H99=1,G99,0)</x:f>
        <x:v>0</x:v>
      </x:c>
    </x:row>
    <x:row r="100" ht="25" customHeight="1">
      <x:c r="A100" s="3" t="str">
        <x:v>SW-M06-P06</x:v>
      </x:c>
      <x:c r="B100" s="16" t="n">
        <x:v>6</x:v>
      </x:c>
      <x:c r="C100" s="3" t="str">
        <x:v>RC_IN19</x:v>
      </x:c>
      <x:c r="D100" s="32" t="n">
        <x:v>450</x:v>
      </x:c>
      <x:c r="E100" s="32" t="n">
        <x:v>0</x:v>
      </x:c>
      <x:c r="F100" s="32" t="n">
        <x:v>85.5</x:v>
      </x:c>
      <x:c r="G100" s="32" t="n">
        <x:v>0</x:v>
      </x:c>
      <x:c r="H100" s="16" t="n">
        <x:v>1</x:v>
      </x:c>
      <x:c r="I100" s="24" t="n">
        <x:f>IF(H100=1,E100-G100,0)</x:f>
        <x:v>0</x:v>
      </x:c>
      <x:c r="J100" s="24" t="n">
        <x:f>IF(H100=1,G100,0)</x:f>
        <x:v>0</x:v>
      </x:c>
    </x:row>
    <x:row r="101" ht="25" customHeight="1">
      <x:c r="A101" s="3" t="str">
        <x:v>SW-M06-P07</x:v>
      </x:c>
      <x:c r="B101" s="16" t="n">
        <x:v>6</x:v>
      </x:c>
      <x:c r="C101" s="3" t="str">
        <x:v>RC_IN19</x:v>
      </x:c>
      <x:c r="D101" s="32" t="n">
        <x:v>450</x:v>
      </x:c>
      <x:c r="E101" s="32" t="n">
        <x:v>0</x:v>
      </x:c>
      <x:c r="F101" s="32" t="n">
        <x:v>85.5</x:v>
      </x:c>
      <x:c r="G101" s="32" t="n">
        <x:v>0</x:v>
      </x:c>
      <x:c r="H101" s="16" t="n">
        <x:v>1</x:v>
      </x:c>
      <x:c r="I101" s="24" t="n">
        <x:f>IF(H101=1,E101-G101,0)</x:f>
        <x:v>0</x:v>
      </x:c>
      <x:c r="J101" s="24" t="n">
        <x:f>IF(H101=1,G101,0)</x:f>
        <x:v>0</x:v>
      </x:c>
    </x:row>
    <x:row r="102" ht="25" customHeight="1">
      <x:c r="A102" s="3" t="str">
        <x:v>SW-M06-P08</x:v>
      </x:c>
      <x:c r="B102" s="16" t="n">
        <x:v>6</x:v>
      </x:c>
      <x:c r="C102" s="3" t="str">
        <x:v>RC_IN19</x:v>
      </x:c>
      <x:c r="D102" s="32" t="n">
        <x:v>450</x:v>
      </x:c>
      <x:c r="E102" s="32" t="n">
        <x:v>0</x:v>
      </x:c>
      <x:c r="F102" s="32" t="n">
        <x:v>85.5</x:v>
      </x:c>
      <x:c r="G102" s="32" t="n">
        <x:v>0</x:v>
      </x:c>
      <x:c r="H102" s="16" t="n">
        <x:v>1</x:v>
      </x:c>
      <x:c r="I102" s="24" t="n">
        <x:f>IF(H102=1,E102-G102,0)</x:f>
        <x:v>0</x:v>
      </x:c>
      <x:c r="J102" s="24" t="n">
        <x:f>IF(H102=1,G102,0)</x:f>
        <x:v>0</x:v>
      </x:c>
    </x:row>
    <x:row r="103" ht="25" customHeight="1">
      <x:c r="A103" s="3" t="str">
        <x:v>SW-M06-P10</x:v>
      </x:c>
      <x:c r="B103" s="16" t="n">
        <x:v>6</x:v>
      </x:c>
      <x:c r="C103" s="3" t="str">
        <x:v>RC_IN19</x:v>
      </x:c>
      <x:c r="D103" s="32" t="n">
        <x:v>450</x:v>
      </x:c>
      <x:c r="E103" s="32" t="n">
        <x:v>0</x:v>
      </x:c>
      <x:c r="F103" s="32" t="n">
        <x:v>85.5</x:v>
      </x:c>
      <x:c r="G103" s="32" t="n">
        <x:v>0</x:v>
      </x:c>
      <x:c r="H103" s="16" t="n">
        <x:v>1</x:v>
      </x:c>
      <x:c r="I103" s="24" t="n">
        <x:f>IF(H103=1,E103-G103,0)</x:f>
        <x:v>0</x:v>
      </x:c>
      <x:c r="J103" s="24" t="n">
        <x:f>IF(H103=1,G103,0)</x:f>
        <x:v>0</x:v>
      </x:c>
    </x:row>
    <x:row r="104" ht="25" customHeight="1">
      <x:c r="A104" s="3" t="str">
        <x:v>IT-P10</x:v>
      </x:c>
      <x:c r="B104" s="16" t="n">
        <x:v>6</x:v>
      </x:c>
      <x:c r="C104" s="3" t="str">
        <x:v>DE_IN19</x:v>
      </x:c>
      <x:c r="D104" s="32" t="n">
        <x:v>2500</x:v>
      </x:c>
      <x:c r="E104" s="32" t="n">
        <x:v>475</x:v>
      </x:c>
      <x:c r="F104" s="32" t="n">
        <x:v>0</x:v>
      </x:c>
      <x:c r="G104" s="32" t="n">
        <x:v>0</x:v>
      </x:c>
      <x:c r="H104" s="16" t="n">
        <x:v>0</x:v>
      </x:c>
      <x:c r="I104" s="24" t="n">
        <x:f>IF(H104=1,E104-G104,0)</x:f>
        <x:v>0</x:v>
      </x:c>
      <x:c r="J104" s="24" t="n">
        <x:f>IF(H104=1,G104,0)</x:f>
        <x:v>0</x:v>
      </x:c>
    </x:row>
    <x:row r="105" ht="25" customHeight="1">
      <x:c r="A105" s="3" t="str">
        <x:v>HIRE-P10</x:v>
      </x:c>
      <x:c r="B105" s="16" t="n">
        <x:v>6</x:v>
      </x:c>
      <x:c r="C105" s="3" t="str">
        <x:v>DE_IN19</x:v>
      </x:c>
      <x:c r="D105" s="32" t="n">
        <x:v>500</x:v>
      </x:c>
      <x:c r="E105" s="32" t="n">
        <x:v>95</x:v>
      </x:c>
      <x:c r="F105" s="32" t="n">
        <x:v>0</x:v>
      </x:c>
      <x:c r="G105" s="32" t="n">
        <x:v>0</x:v>
      </x:c>
      <x:c r="H105" s="16" t="n">
        <x:v>1</x:v>
      </x:c>
      <x:c r="I105" s="24" t="n">
        <x:f>IF(H105=1,E105-G105,0)</x:f>
        <x:v>95</x:v>
      </x:c>
      <x:c r="J105" s="24" t="n">
        <x:f>IF(H105=1,G105,0)</x:f>
        <x:v>0</x:v>
      </x:c>
    </x:row>
    <x:row r="106" ht="25" customHeight="1">
      <x:c r="A106" s="3" t="str">
        <x:v>DESK-M06</x:v>
      </x:c>
      <x:c r="B106" s="16" t="n">
        <x:v>6</x:v>
      </x:c>
      <x:c r="C106" s="3" t="str">
        <x:v>DE_IN19</x:v>
      </x:c>
      <x:c r="D106" s="32" t="n">
        <x:v>2691</x:v>
      </x:c>
      <x:c r="E106" s="32" t="n">
        <x:v>511.29</x:v>
      </x:c>
      <x:c r="F106" s="32" t="n">
        <x:v>0</x:v>
      </x:c>
      <x:c r="G106" s="32" t="n">
        <x:v>0</x:v>
      </x:c>
      <x:c r="H106" s="16" t="n">
        <x:v>1</x:v>
      </x:c>
      <x:c r="I106" s="24" t="n">
        <x:f>IF(H106=1,E106-G106,0)</x:f>
        <x:v>511.29</x:v>
      </x:c>
      <x:c r="J106" s="24" t="n">
        <x:f>IF(H106=1,G106,0)</x:f>
        <x:v>0</x:v>
      </x:c>
    </x:row>
    <x:row r="107" ht="25" customHeight="1">
      <x:c r="A107" s="3" t="str">
        <x:v>BOOK-M06</x:v>
      </x:c>
      <x:c r="B107" s="16" t="n">
        <x:v>6</x:v>
      </x:c>
      <x:c r="C107" s="3" t="str">
        <x:v>DE_IN19</x:v>
      </x:c>
      <x:c r="D107" s="32" t="n">
        <x:v>500</x:v>
      </x:c>
      <x:c r="E107" s="32" t="n">
        <x:v>95</x:v>
      </x:c>
      <x:c r="F107" s="32" t="n">
        <x:v>0</x:v>
      </x:c>
      <x:c r="G107" s="32" t="n">
        <x:v>0</x:v>
      </x:c>
      <x:c r="H107" s="16" t="n">
        <x:v>1</x:v>
      </x:c>
      <x:c r="I107" s="24" t="n">
        <x:f>IF(H107=1,E107-G107,0)</x:f>
        <x:v>95</x:v>
      </x:c>
      <x:c r="J107" s="24" t="n">
        <x:f>IF(H107=1,G107,0)</x:f>
        <x:v>0</x:v>
      </x:c>
    </x:row>
    <x:row r="108" ht="25" customHeight="1">
      <x:c r="A108" s="3" t="str">
        <x:v>PAYADMIN-M06</x:v>
      </x:c>
      <x:c r="B108" s="16" t="n">
        <x:v>6</x:v>
      </x:c>
      <x:c r="C108" s="3" t="str">
        <x:v>DE_IN19</x:v>
      </x:c>
      <x:c r="D108" s="32" t="n">
        <x:v>225</x:v>
      </x:c>
      <x:c r="E108" s="32" t="n">
        <x:v>42.75</x:v>
      </x:c>
      <x:c r="F108" s="32" t="n">
        <x:v>0</x:v>
      </x:c>
      <x:c r="G108" s="32" t="n">
        <x:v>0</x:v>
      </x:c>
      <x:c r="H108" s="16" t="n">
        <x:v>1</x:v>
      </x:c>
      <x:c r="I108" s="24" t="n">
        <x:f>IF(H108=1,E108-G108,0)</x:f>
        <x:v>42.75</x:v>
      </x:c>
      <x:c r="J108" s="24" t="n">
        <x:f>IF(H108=1,G108,0)</x:f>
        <x:v>0</x:v>
      </x:c>
    </x:row>
    <x:row r="109" ht="25" customHeight="1">
      <x:c r="A109" s="3" t="str">
        <x:v>CHAMBER-M06</x:v>
      </x:c>
      <x:c r="B109" s="16" t="n">
        <x:v>6</x:v>
      </x:c>
      <x:c r="C109" s="3" t="str">
        <x:v>NONE</x:v>
      </x:c>
      <x:c r="D109" s="32" t="n">
        <x:v>9.17</x:v>
      </x:c>
      <x:c r="E109" s="32" t="n">
        <x:v>0</x:v>
      </x:c>
      <x:c r="F109" s="32" t="n">
        <x:v>0</x:v>
      </x:c>
      <x:c r="G109" s="32" t="n">
        <x:v>0</x:v>
      </x:c>
      <x:c r="H109" s="16" t="n">
        <x:v>1</x:v>
      </x:c>
      <x:c r="I109" s="24" t="n">
        <x:f>IF(H109=1,E109-G109,0)</x:f>
        <x:v>0</x:v>
      </x:c>
      <x:c r="J109" s="24" t="n">
        <x:f>IF(H109=1,G109,0)</x:f>
        <x:v>0</x:v>
      </x:c>
    </x:row>
    <x:row r="110" ht="25" customHeight="1">
      <x:c r="A110" s="3" t="str">
        <x:v>INSURANCE-M06</x:v>
      </x:c>
      <x:c r="B110" s="16" t="n">
        <x:v>6</x:v>
      </x:c>
      <x:c r="C110" s="3" t="str">
        <x:v>NONE</x:v>
      </x:c>
      <x:c r="D110" s="32" t="n">
        <x:v>1250</x:v>
      </x:c>
      <x:c r="E110" s="32" t="n">
        <x:v>0</x:v>
      </x:c>
      <x:c r="F110" s="32" t="n">
        <x:v>0</x:v>
      </x:c>
      <x:c r="G110" s="32" t="n">
        <x:v>0</x:v>
      </x:c>
      <x:c r="H110" s="16" t="n">
        <x:v>1</x:v>
      </x:c>
      <x:c r="I110" s="24" t="n">
        <x:f>IF(H110=1,E110-G110,0)</x:f>
        <x:v>0</x:v>
      </x:c>
      <x:c r="J110" s="24" t="n">
        <x:f>IF(H110=1,G110,0)</x:f>
        <x:v>0</x:v>
      </x:c>
    </x:row>
    <x:row r="111" ht="25" customHeight="1">
      <x:c r="A111" s="3" t="str">
        <x:v>OFFICE-M06</x:v>
      </x:c>
      <x:c r="B111" s="16" t="n">
        <x:v>6</x:v>
      </x:c>
      <x:c r="C111" s="3" t="str">
        <x:v>DE_IN19</x:v>
      </x:c>
      <x:c r="D111" s="32" t="n">
        <x:v>3507.62</x:v>
      </x:c>
      <x:c r="E111" s="32" t="n">
        <x:v>666.45</x:v>
      </x:c>
      <x:c r="F111" s="32" t="n">
        <x:v>0</x:v>
      </x:c>
      <x:c r="G111" s="32" t="n">
        <x:v>0</x:v>
      </x:c>
      <x:c r="H111" s="16" t="n">
        <x:v>1</x:v>
      </x:c>
      <x:c r="I111" s="24" t="n">
        <x:f>IF(H111=1,E111-G111,0)</x:f>
        <x:v>666.45</x:v>
      </x:c>
      <x:c r="J111" s="24" t="n">
        <x:f>IF(H111=1,G111,0)</x:f>
        <x:v>0</x:v>
      </x:c>
    </x:row>
    <x:row r="112" ht="25" customHeight="1">
      <x:c r="A112" s="3" t="str">
        <x:v>LEGAL-M06</x:v>
      </x:c>
      <x:c r="B112" s="16" t="n">
        <x:v>6</x:v>
      </x:c>
      <x:c r="C112" s="3" t="str">
        <x:v>DE_IN19</x:v>
      </x:c>
      <x:c r="D112" s="32" t="n">
        <x:v>10000</x:v>
      </x:c>
      <x:c r="E112" s="32" t="n">
        <x:v>1900</x:v>
      </x:c>
      <x:c r="F112" s="32" t="n">
        <x:v>0</x:v>
      </x:c>
      <x:c r="G112" s="32" t="n">
        <x:v>0</x:v>
      </x:c>
      <x:c r="H112" s="16" t="n">
        <x:v>1</x:v>
      </x:c>
      <x:c r="I112" s="24" t="n">
        <x:f>IF(H112=1,E112-G112,0)</x:f>
        <x:v>1900</x:v>
      </x:c>
      <x:c r="J112" s="24" t="n">
        <x:f>IF(H112=1,G112,0)</x:f>
        <x:v>0</x:v>
      </x:c>
    </x:row>
    <x:row r="113" ht="25" customHeight="1">
      <x:c r="A113" s="3" t="str">
        <x:v>DORA-M06</x:v>
      </x:c>
      <x:c r="B113" s="16" t="n">
        <x:v>6</x:v>
      </x:c>
      <x:c r="C113" s="3" t="str">
        <x:v>DE_IN19</x:v>
      </x:c>
      <x:c r="D113" s="32" t="n">
        <x:v>11111.11</x:v>
      </x:c>
      <x:c r="E113" s="32" t="n">
        <x:v>2111.11</x:v>
      </x:c>
      <x:c r="F113" s="32" t="n">
        <x:v>0</x:v>
      </x:c>
      <x:c r="G113" s="32" t="n">
        <x:v>0</x:v>
      </x:c>
      <x:c r="H113" s="16" t="n">
        <x:v>1</x:v>
      </x:c>
      <x:c r="I113" s="24" t="n">
        <x:f>IF(H113=1,E113-G113,0)</x:f>
        <x:v>2111.11</x:v>
      </x:c>
      <x:c r="J113" s="24" t="n">
        <x:f>IF(H113=1,G113,0)</x:f>
        <x:v>0</x:v>
      </x:c>
    </x:row>
    <x:row r="114" ht="25" customHeight="1">
      <x:c r="A114" s="3" t="str">
        <x:v>CLOUD-M06</x:v>
      </x:c>
      <x:c r="B114" s="16" t="n">
        <x:v>6</x:v>
      </x:c>
      <x:c r="C114" s="3" t="str">
        <x:v>RC_IN19</x:v>
      </x:c>
      <x:c r="D114" s="32" t="n">
        <x:v>1500</x:v>
      </x:c>
      <x:c r="E114" s="32" t="n">
        <x:v>0</x:v>
      </x:c>
      <x:c r="F114" s="32" t="n">
        <x:v>285</x:v>
      </x:c>
      <x:c r="G114" s="32" t="n">
        <x:v>0</x:v>
      </x:c>
      <x:c r="H114" s="16" t="n">
        <x:v>1</x:v>
      </x:c>
      <x:c r="I114" s="24" t="n">
        <x:f>IF(H114=1,E114-G114,0)</x:f>
        <x:v>0</x:v>
      </x:c>
      <x:c r="J114" s="24" t="n">
        <x:f>IF(H114=1,G114,0)</x:f>
        <x:v>0</x:v>
      </x:c>
    </x:row>
    <x:row r="115" ht="25" customHeight="1">
      <x:c r="A115" s="3" t="str">
        <x:v>DATA-M06</x:v>
      </x:c>
      <x:c r="B115" s="16" t="n">
        <x:v>6</x:v>
      </x:c>
      <x:c r="C115" s="3" t="str">
        <x:v>RC_IN19</x:v>
      </x:c>
      <x:c r="D115" s="32" t="n">
        <x:v>433.91</x:v>
      </x:c>
      <x:c r="E115" s="32" t="n">
        <x:v>0</x:v>
      </x:c>
      <x:c r="F115" s="32" t="n">
        <x:v>82.44</x:v>
      </x:c>
      <x:c r="G115" s="32" t="n">
        <x:v>0</x:v>
      </x:c>
      <x:c r="H115" s="16" t="n">
        <x:v>1</x:v>
      </x:c>
      <x:c r="I115" s="24" t="n">
        <x:f>IF(H115=1,E115-G115,0)</x:f>
        <x:v>0</x:v>
      </x:c>
      <x:c r="J115" s="24" t="n">
        <x:f>IF(H115=1,G115,0)</x:f>
        <x:v>0</x:v>
      </x:c>
    </x:row>
  </x:sheetData>
  <x:mergeCells>
    <x:mergeCell ref="A7:F8"/>
  </x:mergeCells>
  <x:dataValidations count="1">
    <x:dataValidation type="decimal" operator="between" sqref="D11:G115">
      <x:formula1>0</x:formula1>
      <x:formula2>1000000000000</x:formula2>
    </x:dataValidation>
  </x:dataValidations>
  <x:pageMargins left="0.7" right="0.7" top="0.75" bottom="0.75" header="0.3" footer="0.3"/>
  <x:tableParts count="1">
    <x:tablePart xmlns:r="http://schemas.openxmlformats.org/officeDocument/2006/relationships" r:id="Rc321bfd7e4e549f1"/>
  </x:tableParts>
</x:worksheet>
</file>

<file path=xl/worksheets/sheet11.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31" hidden="0" customWidth="1"/>
    <x:col min="2" max="2" width="15" hidden="0" customWidth="1"/>
    <x:col min="3" max="3" width="22" hidden="0" customWidth="1"/>
    <x:col min="4" max="4" width="24" hidden="0" customWidth="1"/>
    <x:col min="5" max="5" width="22" hidden="0" customWidth="1"/>
  </x:cols>
  <x:sheetData>
    <x:row r="1" ht="25" customHeight="1">
      <x:c r="A1" s="15" t="str">
        <x:v>Actual FTE-month exposure</x:v>
      </x:c>
      <x:c r="B1" s="2"/>
      <x:c r="C1" s="2"/>
      <x:c r="D1" s="2"/>
      <x:c r="E1" s="2"/>
    </x:row>
    <x:row r="2" ht="25" customHeight="1">
      <x:c r="A2" s="14" t="str">
        <x:v>Mirovest GmbH — fictional</x:v>
      </x:c>
      <x:c r="B2" s="2"/>
      <x:c r="C2" s="2"/>
      <x:c r="D2" s="2"/>
      <x:c r="E2" s="2"/>
    </x:row>
    <x:row r="3" ht="25" customHeight="1">
      <x:c r="A3" s="3" t="str">
        <x:v>Selected case</x:v>
      </x:c>
      <x:c r="B3" s="8" t="str">
        <x:f>'Cover'!C29</x:f>
        <x:v>Base</x:v>
      </x:c>
      <x:c r="C3" s="2"/>
      <x:c r="D3" s="2"/>
      <x:c r="E3" s="2"/>
    </x:row>
    <x:row r="4" ht="25" customHeight="1">
      <x:c r="A4" s="14" t="str">
        <x:v>EUR. Actual January–June 2027; source versions remain separate.</x:v>
      </x:c>
      <x:c r="B4" s="2"/>
      <x:c r="C4" s="2"/>
      <x:c r="D4" s="2"/>
      <x:c r="E4" s="2"/>
    </x:row>
    <x:row r="5" ht="25" customHeight="1">
      <x:c r="A5" s="14" t="str">
        <x:v>Release CR02-2026-10-13-v1 · Release bundle / local user copy</x:v>
      </x:c>
      <x:c r="B5" s="2"/>
      <x:c r="C5" s="2"/>
      <x:c r="D5" s="2"/>
      <x:c r="E5" s="2"/>
    </x:row>
    <x:row r="6" ht="25" customHeight="1">
      <x:c r="A6" s="2"/>
      <x:c r="B6" s="2"/>
      <x:c r="C6" s="2"/>
      <x:c r="D6" s="2"/>
      <x:c r="E6" s="2"/>
    </x:row>
    <x:row r="7" ht="32" customHeight="1">
      <x:c r="A7" s="3" t="str">
        <x:v>Source: actual events and payroll subledger. Each person-month counts once.</x:v>
      </x:c>
      <x:c r="B7" s="2"/>
      <x:c r="C7" s="2"/>
      <x:c r="D7" s="2"/>
      <x:c r="E7" s="2"/>
    </x:row>
    <x:row r="8" ht="25" customHeight="1">
      <x:c r="A8" s="2"/>
      <x:c r="B8" s="2"/>
      <x:c r="C8" s="2"/>
      <x:c r="D8" s="2"/>
      <x:c r="E8" s="2"/>
    </x:row>
    <x:row r="9" ht="25" customHeight="1">
      <x:c r="A9" s="2"/>
      <x:c r="B9" s="2"/>
      <x:c r="C9" s="2"/>
      <x:c r="D9" s="2"/>
      <x:c r="E9" s="2"/>
    </x:row>
    <x:row r="10" ht="38" customHeight="1">
      <x:c r="A10" s="13" t="str">
        <x:v>Payroll document</x:v>
      </x:c>
      <x:c r="B10" s="13" t="str">
        <x:v>Person</x:v>
      </x:c>
      <x:c r="C10" s="13" t="str">
        <x:v>Month</x:v>
      </x:c>
      <x:c r="D10" s="13" t="str">
        <x:v>Cost centre</x:v>
      </x:c>
      <x:c r="E10" s="13" t="str">
        <x:v>FTE</x:v>
      </x:c>
    </x:row>
    <x:row r="11" ht="25" customHeight="1">
      <x:c r="A11" s="3" t="str">
        <x:v>PAYROLL-M01-P01</x:v>
      </x:c>
      <x:c r="B11" s="3" t="str">
        <x:v>P01</x:v>
      </x:c>
      <x:c r="C11" s="16" t="n">
        <x:v>1</x:v>
      </x:c>
      <x:c r="D11" s="3" t="str">
        <x:v>MGMT</x:v>
      </x:c>
      <x:c r="E11" s="32" t="n">
        <x:v>1</x:v>
      </x:c>
    </x:row>
    <x:row r="12" ht="25" customHeight="1">
      <x:c r="A12" s="3" t="str">
        <x:v>PAYROLL-M01-P02</x:v>
      </x:c>
      <x:c r="B12" s="3" t="str">
        <x:v>P02</x:v>
      </x:c>
      <x:c r="C12" s="16" t="n">
        <x:v>1</x:v>
      </x:c>
      <x:c r="D12" s="3" t="str">
        <x:v>ENG</x:v>
      </x:c>
      <x:c r="E12" s="32" t="n">
        <x:v>1</x:v>
      </x:c>
    </x:row>
    <x:row r="13" ht="25" customHeight="1">
      <x:c r="A13" s="3" t="str">
        <x:v>PAYROLL-M01-P03</x:v>
      </x:c>
      <x:c r="B13" s="3" t="str">
        <x:v>P03</x:v>
      </x:c>
      <x:c r="C13" s="16" t="n">
        <x:v>1</x:v>
      </x:c>
      <x:c r="D13" s="3" t="str">
        <x:v>ENG</x:v>
      </x:c>
      <x:c r="E13" s="32" t="n">
        <x:v>1</x:v>
      </x:c>
    </x:row>
    <x:row r="14" ht="25" customHeight="1">
      <x:c r="A14" s="3" t="str">
        <x:v>PAYROLL-M02-P01</x:v>
      </x:c>
      <x:c r="B14" s="3" t="str">
        <x:v>P01</x:v>
      </x:c>
      <x:c r="C14" s="16" t="n">
        <x:v>2</x:v>
      </x:c>
      <x:c r="D14" s="3" t="str">
        <x:v>MGMT</x:v>
      </x:c>
      <x:c r="E14" s="32" t="n">
        <x:v>1</x:v>
      </x:c>
    </x:row>
    <x:row r="15" ht="25" customHeight="1">
      <x:c r="A15" s="3" t="str">
        <x:v>PAYROLL-M02-P02</x:v>
      </x:c>
      <x:c r="B15" s="3" t="str">
        <x:v>P02</x:v>
      </x:c>
      <x:c r="C15" s="16" t="n">
        <x:v>2</x:v>
      </x:c>
      <x:c r="D15" s="3" t="str">
        <x:v>ENG</x:v>
      </x:c>
      <x:c r="E15" s="32" t="n">
        <x:v>1</x:v>
      </x:c>
    </x:row>
    <x:row r="16" ht="25" customHeight="1">
      <x:c r="A16" s="3" t="str">
        <x:v>PAYROLL-M02-P03</x:v>
      </x:c>
      <x:c r="B16" s="3" t="str">
        <x:v>P03</x:v>
      </x:c>
      <x:c r="C16" s="16" t="n">
        <x:v>2</x:v>
      </x:c>
      <x:c r="D16" s="3" t="str">
        <x:v>ENG</x:v>
      </x:c>
      <x:c r="E16" s="32" t="n">
        <x:v>1</x:v>
      </x:c>
    </x:row>
    <x:row r="17" ht="25" customHeight="1">
      <x:c r="A17" s="3" t="str">
        <x:v>PAYROLL-M03-P01</x:v>
      </x:c>
      <x:c r="B17" s="3" t="str">
        <x:v>P01</x:v>
      </x:c>
      <x:c r="C17" s="16" t="n">
        <x:v>3</x:v>
      </x:c>
      <x:c r="D17" s="3" t="str">
        <x:v>MGMT</x:v>
      </x:c>
      <x:c r="E17" s="32" t="n">
        <x:v>1</x:v>
      </x:c>
    </x:row>
    <x:row r="18" ht="25" customHeight="1">
      <x:c r="A18" s="3" t="str">
        <x:v>PAYROLL-M03-P02</x:v>
      </x:c>
      <x:c r="B18" s="3" t="str">
        <x:v>P02</x:v>
      </x:c>
      <x:c r="C18" s="16" t="n">
        <x:v>3</x:v>
      </x:c>
      <x:c r="D18" s="3" t="str">
        <x:v>ENG</x:v>
      </x:c>
      <x:c r="E18" s="32" t="n">
        <x:v>1</x:v>
      </x:c>
    </x:row>
    <x:row r="19" ht="25" customHeight="1">
      <x:c r="A19" s="3" t="str">
        <x:v>PAYROLL-M03-P03</x:v>
      </x:c>
      <x:c r="B19" s="3" t="str">
        <x:v>P03</x:v>
      </x:c>
      <x:c r="C19" s="16" t="n">
        <x:v>3</x:v>
      </x:c>
      <x:c r="D19" s="3" t="str">
        <x:v>ENG</x:v>
      </x:c>
      <x:c r="E19" s="32" t="n">
        <x:v>1</x:v>
      </x:c>
    </x:row>
    <x:row r="20" ht="25" customHeight="1">
      <x:c r="A20" s="3" t="str">
        <x:v>PAYROLL-M03-P04</x:v>
      </x:c>
      <x:c r="B20" s="3" t="str">
        <x:v>P04</x:v>
      </x:c>
      <x:c r="C20" s="16" t="n">
        <x:v>3</x:v>
      </x:c>
      <x:c r="D20" s="3" t="str">
        <x:v>ENG</x:v>
      </x:c>
      <x:c r="E20" s="32" t="n">
        <x:v>1</x:v>
      </x:c>
    </x:row>
    <x:row r="21" ht="25" customHeight="1">
      <x:c r="A21" s="3" t="str">
        <x:v>PAYROLL-M03-P05</x:v>
      </x:c>
      <x:c r="B21" s="3" t="str">
        <x:v>P05</x:v>
      </x:c>
      <x:c r="C21" s="16" t="n">
        <x:v>3</x:v>
      </x:c>
      <x:c r="D21" s="3" t="str">
        <x:v>ENG</x:v>
      </x:c>
      <x:c r="E21" s="32" t="n">
        <x:v>1</x:v>
      </x:c>
    </x:row>
    <x:row r="22" ht="25" customHeight="1">
      <x:c r="A22" s="3" t="str">
        <x:v>PAYROLL-M04-P01</x:v>
      </x:c>
      <x:c r="B22" s="3" t="str">
        <x:v>P01</x:v>
      </x:c>
      <x:c r="C22" s="16" t="n">
        <x:v>4</x:v>
      </x:c>
      <x:c r="D22" s="3" t="str">
        <x:v>MGMT</x:v>
      </x:c>
      <x:c r="E22" s="32" t="n">
        <x:v>1</x:v>
      </x:c>
    </x:row>
    <x:row r="23" ht="25" customHeight="1">
      <x:c r="A23" s="3" t="str">
        <x:v>PAYROLL-M04-P02</x:v>
      </x:c>
      <x:c r="B23" s="3" t="str">
        <x:v>P02</x:v>
      </x:c>
      <x:c r="C23" s="16" t="n">
        <x:v>4</x:v>
      </x:c>
      <x:c r="D23" s="3" t="str">
        <x:v>ENG</x:v>
      </x:c>
      <x:c r="E23" s="32" t="n">
        <x:v>1</x:v>
      </x:c>
    </x:row>
    <x:row r="24" ht="25" customHeight="1">
      <x:c r="A24" s="3" t="str">
        <x:v>PAYROLL-M04-P03</x:v>
      </x:c>
      <x:c r="B24" s="3" t="str">
        <x:v>P03</x:v>
      </x:c>
      <x:c r="C24" s="16" t="n">
        <x:v>4</x:v>
      </x:c>
      <x:c r="D24" s="3" t="str">
        <x:v>ENG</x:v>
      </x:c>
      <x:c r="E24" s="32" t="n">
        <x:v>1</x:v>
      </x:c>
    </x:row>
    <x:row r="25" ht="25" customHeight="1">
      <x:c r="A25" s="3" t="str">
        <x:v>PAYROLL-M04-P04</x:v>
      </x:c>
      <x:c r="B25" s="3" t="str">
        <x:v>P04</x:v>
      </x:c>
      <x:c r="C25" s="16" t="n">
        <x:v>4</x:v>
      </x:c>
      <x:c r="D25" s="3" t="str">
        <x:v>ENG</x:v>
      </x:c>
      <x:c r="E25" s="32" t="n">
        <x:v>1</x:v>
      </x:c>
    </x:row>
    <x:row r="26" ht="25" customHeight="1">
      <x:c r="A26" s="3" t="str">
        <x:v>PAYROLL-M04-P05</x:v>
      </x:c>
      <x:c r="B26" s="3" t="str">
        <x:v>P05</x:v>
      </x:c>
      <x:c r="C26" s="16" t="n">
        <x:v>4</x:v>
      </x:c>
      <x:c r="D26" s="3" t="str">
        <x:v>ENG</x:v>
      </x:c>
      <x:c r="E26" s="32" t="n">
        <x:v>1</x:v>
      </x:c>
    </x:row>
    <x:row r="27" ht="25" customHeight="1">
      <x:c r="A27" s="3" t="str">
        <x:v>PAYROLL-M04-P06</x:v>
      </x:c>
      <x:c r="B27" s="3" t="str">
        <x:v>P06</x:v>
      </x:c>
      <x:c r="C27" s="16" t="n">
        <x:v>4</x:v>
      </x:c>
      <x:c r="D27" s="3" t="str">
        <x:v>COMP</x:v>
      </x:c>
      <x:c r="E27" s="32" t="n">
        <x:v>1</x:v>
      </x:c>
    </x:row>
    <x:row r="28" ht="25" customHeight="1">
      <x:c r="A28" s="3" t="str">
        <x:v>PAYROLL-M04-P07</x:v>
      </x:c>
      <x:c r="B28" s="3" t="str">
        <x:v>P07</x:v>
      </x:c>
      <x:c r="C28" s="16" t="n">
        <x:v>4</x:v>
      </x:c>
      <x:c r="D28" s="3" t="str">
        <x:v>PROD</x:v>
      </x:c>
      <x:c r="E28" s="32" t="n">
        <x:v>1</x:v>
      </x:c>
    </x:row>
    <x:row r="29" ht="25" customHeight="1">
      <x:c r="A29" s="3" t="str">
        <x:v>PAYROLL-M05-P01</x:v>
      </x:c>
      <x:c r="B29" s="3" t="str">
        <x:v>P01</x:v>
      </x:c>
      <x:c r="C29" s="16" t="n">
        <x:v>5</x:v>
      </x:c>
      <x:c r="D29" s="3" t="str">
        <x:v>MGMT</x:v>
      </x:c>
      <x:c r="E29" s="32" t="n">
        <x:v>1</x:v>
      </x:c>
    </x:row>
    <x:row r="30" ht="25" customHeight="1">
      <x:c r="A30" s="3" t="str">
        <x:v>PAYROLL-M05-P02</x:v>
      </x:c>
      <x:c r="B30" s="3" t="str">
        <x:v>P02</x:v>
      </x:c>
      <x:c r="C30" s="16" t="n">
        <x:v>5</x:v>
      </x:c>
      <x:c r="D30" s="3" t="str">
        <x:v>ENG</x:v>
      </x:c>
      <x:c r="E30" s="32" t="n">
        <x:v>1</x:v>
      </x:c>
    </x:row>
    <x:row r="31" ht="25" customHeight="1">
      <x:c r="A31" s="3" t="str">
        <x:v>PAYROLL-M05-P03</x:v>
      </x:c>
      <x:c r="B31" s="3" t="str">
        <x:v>P03</x:v>
      </x:c>
      <x:c r="C31" s="16" t="n">
        <x:v>5</x:v>
      </x:c>
      <x:c r="D31" s="3" t="str">
        <x:v>ENG</x:v>
      </x:c>
      <x:c r="E31" s="32" t="n">
        <x:v>1</x:v>
      </x:c>
    </x:row>
    <x:row r="32" ht="25" customHeight="1">
      <x:c r="A32" s="3" t="str">
        <x:v>PAYROLL-M05-P04</x:v>
      </x:c>
      <x:c r="B32" s="3" t="str">
        <x:v>P04</x:v>
      </x:c>
      <x:c r="C32" s="16" t="n">
        <x:v>5</x:v>
      </x:c>
      <x:c r="D32" s="3" t="str">
        <x:v>ENG</x:v>
      </x:c>
      <x:c r="E32" s="32" t="n">
        <x:v>1</x:v>
      </x:c>
    </x:row>
    <x:row r="33" ht="25" customHeight="1">
      <x:c r="A33" s="3" t="str">
        <x:v>PAYROLL-M05-P05</x:v>
      </x:c>
      <x:c r="B33" s="3" t="str">
        <x:v>P05</x:v>
      </x:c>
      <x:c r="C33" s="16" t="n">
        <x:v>5</x:v>
      </x:c>
      <x:c r="D33" s="3" t="str">
        <x:v>ENG</x:v>
      </x:c>
      <x:c r="E33" s="32" t="n">
        <x:v>1</x:v>
      </x:c>
    </x:row>
    <x:row r="34" ht="25" customHeight="1">
      <x:c r="A34" s="3" t="str">
        <x:v>PAYROLL-M05-P06</x:v>
      </x:c>
      <x:c r="B34" s="3" t="str">
        <x:v>P06</x:v>
      </x:c>
      <x:c r="C34" s="16" t="n">
        <x:v>5</x:v>
      </x:c>
      <x:c r="D34" s="3" t="str">
        <x:v>COMP</x:v>
      </x:c>
      <x:c r="E34" s="32" t="n">
        <x:v>1</x:v>
      </x:c>
    </x:row>
    <x:row r="35" ht="25" customHeight="1">
      <x:c r="A35" s="3" t="str">
        <x:v>PAYROLL-M05-P07</x:v>
      </x:c>
      <x:c r="B35" s="3" t="str">
        <x:v>P07</x:v>
      </x:c>
      <x:c r="C35" s="16" t="n">
        <x:v>5</x:v>
      </x:c>
      <x:c r="D35" s="3" t="str">
        <x:v>PROD</x:v>
      </x:c>
      <x:c r="E35" s="32" t="n">
        <x:v>1</x:v>
      </x:c>
    </x:row>
    <x:row r="36" ht="25" customHeight="1">
      <x:c r="A36" s="3" t="str">
        <x:v>PAYROLL-M05-P08</x:v>
      </x:c>
      <x:c r="B36" s="3" t="str">
        <x:v>P08</x:v>
      </x:c>
      <x:c r="C36" s="16" t="n">
        <x:v>5</x:v>
      </x:c>
      <x:c r="D36" s="3" t="str">
        <x:v>ENG</x:v>
      </x:c>
      <x:c r="E36" s="32" t="n">
        <x:v>1</x:v>
      </x:c>
    </x:row>
    <x:row r="37" ht="25" customHeight="1">
      <x:c r="A37" s="3" t="str">
        <x:v>PAYROLL-M06-P01</x:v>
      </x:c>
      <x:c r="B37" s="3" t="str">
        <x:v>P01</x:v>
      </x:c>
      <x:c r="C37" s="16" t="n">
        <x:v>6</x:v>
      </x:c>
      <x:c r="D37" s="3" t="str">
        <x:v>MGMT</x:v>
      </x:c>
      <x:c r="E37" s="32" t="n">
        <x:v>1</x:v>
      </x:c>
    </x:row>
    <x:row r="38" ht="25" customHeight="1">
      <x:c r="A38" s="3" t="str">
        <x:v>PAYROLL-M06-P02</x:v>
      </x:c>
      <x:c r="B38" s="3" t="str">
        <x:v>P02</x:v>
      </x:c>
      <x:c r="C38" s="16" t="n">
        <x:v>6</x:v>
      </x:c>
      <x:c r="D38" s="3" t="str">
        <x:v>ENG</x:v>
      </x:c>
      <x:c r="E38" s="32" t="n">
        <x:v>1</x:v>
      </x:c>
    </x:row>
    <x:row r="39" ht="25" customHeight="1">
      <x:c r="A39" s="3" t="str">
        <x:v>PAYROLL-M06-P03</x:v>
      </x:c>
      <x:c r="B39" s="3" t="str">
        <x:v>P03</x:v>
      </x:c>
      <x:c r="C39" s="16" t="n">
        <x:v>6</x:v>
      </x:c>
      <x:c r="D39" s="3" t="str">
        <x:v>ENG</x:v>
      </x:c>
      <x:c r="E39" s="32" t="n">
        <x:v>1</x:v>
      </x:c>
    </x:row>
    <x:row r="40" ht="25" customHeight="1">
      <x:c r="A40" s="3" t="str">
        <x:v>PAYROLL-M06-P04</x:v>
      </x:c>
      <x:c r="B40" s="3" t="str">
        <x:v>P04</x:v>
      </x:c>
      <x:c r="C40" s="16" t="n">
        <x:v>6</x:v>
      </x:c>
      <x:c r="D40" s="3" t="str">
        <x:v>ENG</x:v>
      </x:c>
      <x:c r="E40" s="32" t="n">
        <x:v>1</x:v>
      </x:c>
    </x:row>
    <x:row r="41" ht="25" customHeight="1">
      <x:c r="A41" s="3" t="str">
        <x:v>PAYROLL-M06-P05</x:v>
      </x:c>
      <x:c r="B41" s="3" t="str">
        <x:v>P05</x:v>
      </x:c>
      <x:c r="C41" s="16" t="n">
        <x:v>6</x:v>
      </x:c>
      <x:c r="D41" s="3" t="str">
        <x:v>ENG</x:v>
      </x:c>
      <x:c r="E41" s="32" t="n">
        <x:v>1</x:v>
      </x:c>
    </x:row>
    <x:row r="42" ht="25" customHeight="1">
      <x:c r="A42" s="3" t="str">
        <x:v>PAYROLL-M06-P06</x:v>
      </x:c>
      <x:c r="B42" s="3" t="str">
        <x:v>P06</x:v>
      </x:c>
      <x:c r="C42" s="16" t="n">
        <x:v>6</x:v>
      </x:c>
      <x:c r="D42" s="3" t="str">
        <x:v>COMP</x:v>
      </x:c>
      <x:c r="E42" s="32" t="n">
        <x:v>1</x:v>
      </x:c>
    </x:row>
    <x:row r="43" ht="25" customHeight="1">
      <x:c r="A43" s="3" t="str">
        <x:v>PAYROLL-M06-P07</x:v>
      </x:c>
      <x:c r="B43" s="3" t="str">
        <x:v>P07</x:v>
      </x:c>
      <x:c r="C43" s="16" t="n">
        <x:v>6</x:v>
      </x:c>
      <x:c r="D43" s="3" t="str">
        <x:v>PROD</x:v>
      </x:c>
      <x:c r="E43" s="32" t="n">
        <x:v>1</x:v>
      </x:c>
    </x:row>
    <x:row r="44" ht="25" customHeight="1">
      <x:c r="A44" s="3" t="str">
        <x:v>PAYROLL-M06-P08</x:v>
      </x:c>
      <x:c r="B44" s="3" t="str">
        <x:v>P08</x:v>
      </x:c>
      <x:c r="C44" s="16" t="n">
        <x:v>6</x:v>
      </x:c>
      <x:c r="D44" s="3" t="str">
        <x:v>ENG</x:v>
      </x:c>
      <x:c r="E44" s="32" t="n">
        <x:v>1</x:v>
      </x:c>
    </x:row>
    <x:row r="45" ht="25" customHeight="1">
      <x:c r="A45" s="3" t="str">
        <x:v>PAYROLL-M06-P10</x:v>
      </x:c>
      <x:c r="B45" s="3" t="str">
        <x:v>P10</x:v>
      </x:c>
      <x:c r="C45" s="16" t="n">
        <x:v>6</x:v>
      </x:c>
      <x:c r="D45" s="3" t="str">
        <x:v>MKT</x:v>
      </x:c>
      <x:c r="E45" s="32" t="n">
        <x:v>1</x:v>
      </x:c>
    </x:row>
  </x:sheetData>
  <x:mergeCells>
    <x:mergeCell ref="A7:F8"/>
  </x:mergeCells>
  <x:dataValidations count="1">
    <x:dataValidation type="decimal" operator="between" sqref="E11:E45">
      <x:formula1>0</x:formula1>
      <x:formula2>1</x:formula2>
    </x:dataValidation>
  </x:dataValidations>
  <x:pageMargins left="0.7" right="0.7" top="0.75" bottom="0.75" header="0.3" footer="0.3"/>
  <x:tableParts count="1">
    <x:tablePart xmlns:r="http://schemas.openxmlformats.org/officeDocument/2006/relationships" r:id="Rad17cdb4de154ec3"/>
  </x:tableParts>
</x:worksheet>
</file>

<file path=xl/worksheets/sheet12.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46" hidden="0" customWidth="1"/>
    <x:col min="2" max="2" width="20" hidden="0" customWidth="1"/>
    <x:col min="3" max="3" width="22" hidden="0" customWidth="1"/>
    <x:col min="4" max="4" width="22" hidden="0" customWidth="1"/>
  </x:cols>
  <x:sheetData>
    <x:row r="1" ht="25" customHeight="1">
      <x:c r="A1" s="15" t="str">
        <x:v>Independent bank statement</x:v>
      </x:c>
      <x:c r="B1" s="2"/>
      <x:c r="C1" s="2"/>
      <x:c r="D1" s="2"/>
    </x:row>
    <x:row r="2" ht="25" customHeight="1">
      <x:c r="A2" s="14" t="str">
        <x:v>Mirovest GmbH — fictional</x:v>
      </x:c>
      <x:c r="B2" s="2"/>
      <x:c r="C2" s="2"/>
      <x:c r="D2" s="2"/>
    </x:row>
    <x:row r="3" ht="25" customHeight="1">
      <x:c r="A3" s="3" t="str">
        <x:v>Selected case</x:v>
      </x:c>
      <x:c r="B3" s="8" t="str">
        <x:f>'Cover'!C29</x:f>
        <x:v>Base</x:v>
      </x:c>
      <x:c r="C3" s="2"/>
      <x:c r="D3" s="2"/>
    </x:row>
    <x:row r="4" ht="25" customHeight="1">
      <x:c r="A4" s="14" t="str">
        <x:v>EUR. Actual January–June 2027; source versions remain separate.</x:v>
      </x:c>
      <x:c r="B4" s="2"/>
      <x:c r="C4" s="2"/>
      <x:c r="D4" s="2"/>
    </x:row>
    <x:row r="5" ht="25" customHeight="1">
      <x:c r="A5" s="14" t="str">
        <x:v>Release CR02-2026-10-13-v1 · Release bundle / local user copy</x:v>
      </x:c>
      <x:c r="B5" s="2"/>
      <x:c r="C5" s="2"/>
      <x:c r="D5" s="2"/>
    </x:row>
    <x:row r="6" ht="25" customHeight="1">
      <x:c r="A6" s="2"/>
      <x:c r="B6" s="2"/>
      <x:c r="C6" s="2"/>
      <x:c r="D6" s="2"/>
    </x:row>
    <x:row r="7" ht="32" customHeight="1">
      <x:c r="A7" s="3" t="str">
        <x:v>Source: the fictional bank statement. Opening bank balance is zero.</x:v>
      </x:c>
      <x:c r="B7" s="2"/>
      <x:c r="C7" s="2"/>
      <x:c r="D7" s="2"/>
    </x:row>
    <x:row r="8" ht="25" customHeight="1">
      <x:c r="A8" s="2"/>
      <x:c r="B8" s="2"/>
      <x:c r="C8" s="2"/>
      <x:c r="D8" s="2"/>
    </x:row>
    <x:row r="9" ht="25" customHeight="1">
      <x:c r="A9" s="2"/>
      <x:c r="B9" s="2"/>
      <x:c r="C9" s="2"/>
      <x:c r="D9" s="2"/>
    </x:row>
    <x:row r="10" ht="38" customHeight="1">
      <x:c r="A10" s="13" t="str">
        <x:v>Bank ID</x:v>
      </x:c>
      <x:c r="B10" s="13" t="str">
        <x:v>Date</x:v>
      </x:c>
      <x:c r="C10" s="13" t="str">
        <x:v>Month</x:v>
      </x:c>
      <x:c r="D10" s="13" t="str">
        <x:v>Signed cash</x:v>
      </x:c>
    </x:row>
    <x:row r="11" ht="25" customHeight="1">
      <x:c r="A11" s="3" t="str">
        <x:v>BANK/FUND-INITIAL.P01</x:v>
      </x:c>
      <x:c r="B11" s="30" t="n">
        <x:v>46388</x:v>
      </x:c>
      <x:c r="C11" s="16" t="n">
        <x:v>1</x:v>
      </x:c>
      <x:c r="D11" s="32" t="n">
        <x:v>12500</x:v>
      </x:c>
    </x:row>
    <x:row r="12" ht="25" customHeight="1">
      <x:c r="A12" s="3" t="str">
        <x:v>BANK/FUND-INITIAL.P02</x:v>
      </x:c>
      <x:c r="B12" s="30" t="n">
        <x:v>46388</x:v>
      </x:c>
      <x:c r="C12" s="16" t="n">
        <x:v>1</x:v>
      </x:c>
      <x:c r="D12" s="32" t="n">
        <x:v>12500</x:v>
      </x:c>
    </x:row>
    <x:row r="13" ht="25" customHeight="1">
      <x:c r="A13" s="3" t="str">
        <x:v>BANK/FUND-NOTE</x:v>
      </x:c>
      <x:c r="B13" s="30" t="n">
        <x:v>46388</x:v>
      </x:c>
      <x:c r="C13" s="16" t="n">
        <x:v>1</x:v>
      </x:c>
      <x:c r="D13" s="32" t="n">
        <x:v>1000000</x:v>
      </x:c>
    </x:row>
    <x:row r="14" ht="25" customHeight="1">
      <x:c r="A14" s="3" t="str">
        <x:v>BANK/PAYROLL-M01-P01</x:v>
      </x:c>
      <x:c r="B14" s="30" t="n">
        <x:v>46415</x:v>
      </x:c>
      <x:c r="C14" s="16" t="n">
        <x:v>1</x:v>
      </x:c>
      <x:c r="D14" s="32" t="n">
        <x:v>-5433.75</x:v>
      </x:c>
    </x:row>
    <x:row r="15" ht="25" customHeight="1">
      <x:c r="A15" s="3" t="str">
        <x:v>BANK/PAYROLL-M01-P02</x:v>
      </x:c>
      <x:c r="B15" s="30" t="n">
        <x:v>46415</x:v>
      </x:c>
      <x:c r="C15" s="16" t="n">
        <x:v>1</x:v>
      </x:c>
      <x:c r="D15" s="32" t="n">
        <x:v>-5433.75</x:v>
      </x:c>
    </x:row>
    <x:row r="16" ht="25" customHeight="1">
      <x:c r="A16" s="3" t="str">
        <x:v>BANK/PAYROLL-M01-P03</x:v>
      </x:c>
      <x:c r="B16" s="30" t="n">
        <x:v>46415</x:v>
      </x:c>
      <x:c r="C16" s="16" t="n">
        <x:v>1</x:v>
      </x:c>
      <x:c r="D16" s="32" t="n">
        <x:v>-9496.36</x:v>
      </x:c>
    </x:row>
    <x:row r="17" ht="25" customHeight="1">
      <x:c r="A17" s="3" t="str">
        <x:v>BANK/BANK-FEE-M01</x:v>
      </x:c>
      <x:c r="B17" s="30" t="n">
        <x:v>46418</x:v>
      </x:c>
      <x:c r="C17" s="16" t="n">
        <x:v>1</x:v>
      </x:c>
      <x:c r="D17" s="32" t="n">
        <x:v>-32</x:v>
      </x:c>
    </x:row>
    <x:row r="18" ht="25" customHeight="1">
      <x:c r="A18" s="3" t="str">
        <x:v>BANK/VAT-REFUND-M02</x:v>
      </x:c>
      <x:c r="B18" s="30" t="n">
        <x:v>46428</x:v>
      </x:c>
      <x:c r="C18" s="16" t="n">
        <x:v>2</x:v>
      </x:c>
      <x:c r="D18" s="32" t="n">
        <x:v>4660.52</x:v>
      </x:c>
    </x:row>
    <x:row r="19" ht="25" customHeight="1">
      <x:c r="A19" s="3" t="str">
        <x:v>BANK/PAY-BOOK-M01</x:v>
      </x:c>
      <x:c r="B19" s="30" t="n">
        <x:v>46437</x:v>
      </x:c>
      <x:c r="C19" s="16" t="n">
        <x:v>2</x:v>
      </x:c>
      <x:c r="D19" s="32" t="n">
        <x:v>-595</x:v>
      </x:c>
    </x:row>
    <x:row r="20" ht="25" customHeight="1">
      <x:c r="A20" s="3" t="str">
        <x:v>BANK/PAY-CHAMBER-M01</x:v>
      </x:c>
      <x:c r="B20" s="30" t="n">
        <x:v>46437</x:v>
      </x:c>
      <x:c r="C20" s="16" t="n">
        <x:v>2</x:v>
      </x:c>
      <x:c r="D20" s="32" t="n">
        <x:v>-9.17</x:v>
      </x:c>
    </x:row>
    <x:row r="21" ht="25" customHeight="1">
      <x:c r="A21" s="3" t="str">
        <x:v>BANK/PAY-DESK-M01</x:v>
      </x:c>
      <x:c r="B21" s="30" t="n">
        <x:v>46437</x:v>
      </x:c>
      <x:c r="C21" s="16" t="n">
        <x:v>2</x:v>
      </x:c>
      <x:c r="D21" s="32" t="n">
        <x:v>-1067.43</x:v>
      </x:c>
    </x:row>
    <x:row r="22" ht="25" customHeight="1">
      <x:c r="A22" s="3" t="str">
        <x:v>BANK/PAY-FOUNDING-NOTARY</x:v>
      </x:c>
      <x:c r="B22" s="30" t="n">
        <x:v>46437</x:v>
      </x:c>
      <x:c r="C22" s="16" t="n">
        <x:v>2</x:v>
      </x:c>
      <x:c r="D22" s="32" t="n">
        <x:v>-975</x:v>
      </x:c>
    </x:row>
    <x:row r="23" ht="25" customHeight="1">
      <x:c r="A23" s="3" t="str">
        <x:v>BANK/PAY-FOUNDING-REGISTER</x:v>
      </x:c>
      <x:c r="B23" s="30" t="n">
        <x:v>46437</x:v>
      </x:c>
      <x:c r="C23" s="16" t="n">
        <x:v>2</x:v>
      </x:c>
      <x:c r="D23" s="32" t="n">
        <x:v>-225</x:v>
      </x:c>
    </x:row>
    <x:row r="24" ht="25" customHeight="1">
      <x:c r="A24" s="3" t="str">
        <x:v>BANK/PAY-HIRE-P03</x:v>
      </x:c>
      <x:c r="B24" s="30" t="n">
        <x:v>46437</x:v>
      </x:c>
      <x:c r="C24" s="16" t="n">
        <x:v>2</x:v>
      </x:c>
      <x:c r="D24" s="32" t="n">
        <x:v>-595</x:v>
      </x:c>
    </x:row>
    <x:row r="25" ht="25" customHeight="1">
      <x:c r="A25" s="3" t="str">
        <x:v>BANK/PAY-INSURANCE-M01</x:v>
      </x:c>
      <x:c r="B25" s="30" t="n">
        <x:v>46437</x:v>
      </x:c>
      <x:c r="C25" s="16" t="n">
        <x:v>2</x:v>
      </x:c>
      <x:c r="D25" s="32" t="n">
        <x:v>-1250</x:v>
      </x:c>
    </x:row>
    <x:row r="26" ht="25" customHeight="1">
      <x:c r="A26" s="3" t="str">
        <x:v>BANK/PAY-IT-P01</x:v>
      </x:c>
      <x:c r="B26" s="30" t="n">
        <x:v>46437</x:v>
      </x:c>
      <x:c r="C26" s="16" t="n">
        <x:v>2</x:v>
      </x:c>
      <x:c r="D26" s="32" t="n">
        <x:v>-2975</x:v>
      </x:c>
    </x:row>
    <x:row r="27" ht="25" customHeight="1">
      <x:c r="A27" s="3" t="str">
        <x:v>BANK/PAY-IT-P02</x:v>
      </x:c>
      <x:c r="B27" s="30" t="n">
        <x:v>46437</x:v>
      </x:c>
      <x:c r="C27" s="16" t="n">
        <x:v>2</x:v>
      </x:c>
      <x:c r="D27" s="32" t="n">
        <x:v>-2975</x:v>
      </x:c>
    </x:row>
    <x:row r="28" ht="25" customHeight="1">
      <x:c r="A28" s="3" t="str">
        <x:v>BANK/PAY-IT-P03</x:v>
      </x:c>
      <x:c r="B28" s="30" t="n">
        <x:v>46437</x:v>
      </x:c>
      <x:c r="C28" s="16" t="n">
        <x:v>2</x:v>
      </x:c>
      <x:c r="D28" s="32" t="n">
        <x:v>-2975</x:v>
      </x:c>
    </x:row>
    <x:row r="29" ht="25" customHeight="1">
      <x:c r="A29" s="3" t="str">
        <x:v>BANK/PAY-LEGAL-M01</x:v>
      </x:c>
      <x:c r="B29" s="30" t="n">
        <x:v>46437</x:v>
      </x:c>
      <x:c r="C29" s="16" t="n">
        <x:v>2</x:v>
      </x:c>
      <x:c r="D29" s="32" t="n">
        <x:v>-11900</x:v>
      </x:c>
    </x:row>
    <x:row r="30" ht="25" customHeight="1">
      <x:c r="A30" s="3" t="str">
        <x:v>BANK/PAY-OFFICE-M01</x:v>
      </x:c>
      <x:c r="B30" s="30" t="n">
        <x:v>46437</x:v>
      </x:c>
      <x:c r="C30" s="16" t="n">
        <x:v>2</x:v>
      </x:c>
      <x:c r="D30" s="32" t="n">
        <x:v>-5042.91</x:v>
      </x:c>
    </x:row>
    <x:row r="31" ht="25" customHeight="1">
      <x:c r="A31" s="3" t="str">
        <x:v>BANK/PAY-PAYADMIN-M01</x:v>
      </x:c>
      <x:c r="B31" s="30" t="n">
        <x:v>46437</x:v>
      </x:c>
      <x:c r="C31" s="16" t="n">
        <x:v>2</x:v>
      </x:c>
      <x:c r="D31" s="32" t="n">
        <x:v>-89.25</x:v>
      </x:c>
    </x:row>
    <x:row r="32" ht="25" customHeight="1">
      <x:c r="A32" s="3" t="str">
        <x:v>BANK/PAY-SW-M01-P01</x:v>
      </x:c>
      <x:c r="B32" s="30" t="n">
        <x:v>46437</x:v>
      </x:c>
      <x:c r="C32" s="16" t="n">
        <x:v>2</x:v>
      </x:c>
      <x:c r="D32" s="32" t="n">
        <x:v>-450</x:v>
      </x:c>
    </x:row>
    <x:row r="33" ht="25" customHeight="1">
      <x:c r="A33" s="3" t="str">
        <x:v>BANK/PAY-SW-M01-P02</x:v>
      </x:c>
      <x:c r="B33" s="30" t="n">
        <x:v>46437</x:v>
      </x:c>
      <x:c r="C33" s="16" t="n">
        <x:v>2</x:v>
      </x:c>
      <x:c r="D33" s="32" t="n">
        <x:v>-450</x:v>
      </x:c>
    </x:row>
    <x:row r="34" ht="25" customHeight="1">
      <x:c r="A34" s="3" t="str">
        <x:v>BANK/PAY-SW-M01-P03</x:v>
      </x:c>
      <x:c r="B34" s="30" t="n">
        <x:v>46437</x:v>
      </x:c>
      <x:c r="C34" s="16" t="n">
        <x:v>2</x:v>
      </x:c>
      <x:c r="D34" s="32" t="n">
        <x:v>-450</x:v>
      </x:c>
    </x:row>
    <x:row r="35" ht="25" customHeight="1">
      <x:c r="A35" s="3" t="str">
        <x:v>BANK/BANK-FEE-M02</x:v>
      </x:c>
      <x:c r="B35" s="30" t="n">
        <x:v>46446</x:v>
      </x:c>
      <x:c r="C35" s="16" t="n">
        <x:v>2</x:v>
      </x:c>
      <x:c r="D35" s="32" t="n">
        <x:v>-34.1</x:v>
      </x:c>
    </x:row>
    <x:row r="36" ht="25" customHeight="1">
      <x:c r="A36" s="3" t="str">
        <x:v>BANK/DEPOSIT-INTEREST-M02</x:v>
      </x:c>
      <x:c r="B36" s="30" t="n">
        <x:v>46446</x:v>
      </x:c>
      <x:c r="C36" s="16" t="n">
        <x:v>2</x:v>
      </x:c>
      <x:c r="D36" s="32" t="n">
        <x:v>1255.76</x:v>
      </x:c>
    </x:row>
    <x:row r="37" ht="25" customHeight="1">
      <x:c r="A37" s="3" t="str">
        <x:v>BANK/PAYROLL-M02-P01</x:v>
      </x:c>
      <x:c r="B37" s="30" t="n">
        <x:v>46446</x:v>
      </x:c>
      <x:c r="C37" s="16" t="n">
        <x:v>2</x:v>
      </x:c>
      <x:c r="D37" s="32" t="n">
        <x:v>-5433.75</x:v>
      </x:c>
    </x:row>
    <x:row r="38" ht="25" customHeight="1">
      <x:c r="A38" s="3" t="str">
        <x:v>BANK/PAYROLL-M02-P02</x:v>
      </x:c>
      <x:c r="B38" s="30" t="n">
        <x:v>46446</x:v>
      </x:c>
      <x:c r="C38" s="16" t="n">
        <x:v>2</x:v>
      </x:c>
      <x:c r="D38" s="32" t="n">
        <x:v>-5433.75</x:v>
      </x:c>
    </x:row>
    <x:row r="39" ht="25" customHeight="1">
      <x:c r="A39" s="3" t="str">
        <x:v>BANK/PAYROLL-M02-P03</x:v>
      </x:c>
      <x:c r="B39" s="30" t="n">
        <x:v>46446</x:v>
      </x:c>
      <x:c r="C39" s="16" t="n">
        <x:v>2</x:v>
      </x:c>
      <x:c r="D39" s="32" t="n">
        <x:v>-9496.36</x:v>
      </x:c>
    </x:row>
    <x:row r="40" ht="25" customHeight="1">
      <x:c r="A40" s="3" t="str">
        <x:v>BANK/VAT-REFUND-M03</x:v>
      </x:c>
      <x:c r="B40" s="30" t="n">
        <x:v>46456</x:v>
      </x:c>
      <x:c r="C40" s="16" t="n">
        <x:v>3</x:v>
      </x:c>
      <x:c r="D40" s="32" t="n">
        <x:v>2941.41</x:v>
      </x:c>
    </x:row>
    <x:row r="41" ht="25" customHeight="1">
      <x:c r="A41" s="3" t="str">
        <x:v>BANK/PAY-BOOK-M02</x:v>
      </x:c>
      <x:c r="B41" s="30" t="n">
        <x:v>46468</x:v>
      </x:c>
      <x:c r="C41" s="16" t="n">
        <x:v>3</x:v>
      </x:c>
      <x:c r="D41" s="32" t="n">
        <x:v>-595</x:v>
      </x:c>
    </x:row>
    <x:row r="42" ht="25" customHeight="1">
      <x:c r="A42" s="3" t="str">
        <x:v>BANK/PAY-CHAMBER-M02</x:v>
      </x:c>
      <x:c r="B42" s="30" t="n">
        <x:v>46468</x:v>
      </x:c>
      <x:c r="C42" s="16" t="n">
        <x:v>3</x:v>
      </x:c>
      <x:c r="D42" s="32" t="n">
        <x:v>-9.17</x:v>
      </x:c>
    </x:row>
    <x:row r="43" ht="25" customHeight="1">
      <x:c r="A43" s="3" t="str">
        <x:v>BANK/PAY-DESK-M02</x:v>
      </x:c>
      <x:c r="B43" s="30" t="n">
        <x:v>46468</x:v>
      </x:c>
      <x:c r="C43" s="16" t="n">
        <x:v>3</x:v>
      </x:c>
      <x:c r="D43" s="32" t="n">
        <x:v>-1067.43</x:v>
      </x:c>
    </x:row>
    <x:row r="44" ht="25" customHeight="1">
      <x:c r="A44" s="3" t="str">
        <x:v>BANK/PAY-INSURANCE-M02</x:v>
      </x:c>
      <x:c r="B44" s="30" t="n">
        <x:v>46468</x:v>
      </x:c>
      <x:c r="C44" s="16" t="n">
        <x:v>3</x:v>
      </x:c>
      <x:c r="D44" s="32" t="n">
        <x:v>-1250</x:v>
      </x:c>
    </x:row>
    <x:row r="45" ht="25" customHeight="1">
      <x:c r="A45" s="3" t="str">
        <x:v>BANK/PAY-LEGAL-M02</x:v>
      </x:c>
      <x:c r="B45" s="30" t="n">
        <x:v>46468</x:v>
      </x:c>
      <x:c r="C45" s="16" t="n">
        <x:v>3</x:v>
      </x:c>
      <x:c r="D45" s="32" t="n">
        <x:v>-11900</x:v>
      </x:c>
    </x:row>
    <x:row r="46" ht="25" customHeight="1">
      <x:c r="A46" s="3" t="str">
        <x:v>BANK/PAY-OFFICE-M02</x:v>
      </x:c>
      <x:c r="B46" s="30" t="n">
        <x:v>46468</x:v>
      </x:c>
      <x:c r="C46" s="16" t="n">
        <x:v>3</x:v>
      </x:c>
      <x:c r="D46" s="32" t="n">
        <x:v>-4770.86</x:v>
      </x:c>
    </x:row>
    <x:row r="47" ht="25" customHeight="1">
      <x:c r="A47" s="3" t="str">
        <x:v>BANK/PAY-PAYADMIN-M02</x:v>
      </x:c>
      <x:c r="B47" s="30" t="n">
        <x:v>46468</x:v>
      </x:c>
      <x:c r="C47" s="16" t="n">
        <x:v>3</x:v>
      </x:c>
      <x:c r="D47" s="32" t="n">
        <x:v>-89.25</x:v>
      </x:c>
    </x:row>
    <x:row r="48" ht="25" customHeight="1">
      <x:c r="A48" s="3" t="str">
        <x:v>BANK/PAY-SW-M02-P01</x:v>
      </x:c>
      <x:c r="B48" s="30" t="n">
        <x:v>46468</x:v>
      </x:c>
      <x:c r="C48" s="16" t="n">
        <x:v>3</x:v>
      </x:c>
      <x:c r="D48" s="32" t="n">
        <x:v>-450</x:v>
      </x:c>
    </x:row>
    <x:row r="49" ht="25" customHeight="1">
      <x:c r="A49" s="3" t="str">
        <x:v>BANK/PAY-SW-M02-P02</x:v>
      </x:c>
      <x:c r="B49" s="30" t="n">
        <x:v>46468</x:v>
      </x:c>
      <x:c r="C49" s="16" t="n">
        <x:v>3</x:v>
      </x:c>
      <x:c r="D49" s="32" t="n">
        <x:v>-450</x:v>
      </x:c>
    </x:row>
    <x:row r="50" ht="25" customHeight="1">
      <x:c r="A50" s="3" t="str">
        <x:v>BANK/PAY-SW-M02-P03</x:v>
      </x:c>
      <x:c r="B50" s="30" t="n">
        <x:v>46468</x:v>
      </x:c>
      <x:c r="C50" s="16" t="n">
        <x:v>3</x:v>
      </x:c>
      <x:c r="D50" s="32" t="n">
        <x:v>-450</x:v>
      </x:c>
    </x:row>
    <x:row r="51" ht="25" customHeight="1">
      <x:c r="A51" s="3" t="str">
        <x:v>BANK/PAYROLL-M03-P01</x:v>
      </x:c>
      <x:c r="B51" s="30" t="n">
        <x:v>46474</x:v>
      </x:c>
      <x:c r="C51" s="16" t="n">
        <x:v>3</x:v>
      </x:c>
      <x:c r="D51" s="32" t="n">
        <x:v>-5433.75</x:v>
      </x:c>
    </x:row>
    <x:row r="52" ht="25" customHeight="1">
      <x:c r="A52" s="3" t="str">
        <x:v>BANK/PAYROLL-M03-P02</x:v>
      </x:c>
      <x:c r="B52" s="30" t="n">
        <x:v>46474</x:v>
      </x:c>
      <x:c r="C52" s="16" t="n">
        <x:v>3</x:v>
      </x:c>
      <x:c r="D52" s="32" t="n">
        <x:v>-5433.75</x:v>
      </x:c>
    </x:row>
    <x:row r="53" ht="25" customHeight="1">
      <x:c r="A53" s="3" t="str">
        <x:v>BANK/PAYROLL-M03-P03</x:v>
      </x:c>
      <x:c r="B53" s="30" t="n">
        <x:v>46474</x:v>
      </x:c>
      <x:c r="C53" s="16" t="n">
        <x:v>3</x:v>
      </x:c>
      <x:c r="D53" s="32" t="n">
        <x:v>-9496.36</x:v>
      </x:c>
    </x:row>
    <x:row r="54" ht="25" customHeight="1">
      <x:c r="A54" s="3" t="str">
        <x:v>BANK/PAYROLL-M03-P04</x:v>
      </x:c>
      <x:c r="B54" s="30" t="n">
        <x:v>46474</x:v>
      </x:c>
      <x:c r="C54" s="16" t="n">
        <x:v>3</x:v>
      </x:c>
      <x:c r="D54" s="32" t="n">
        <x:v>-9496.36</x:v>
      </x:c>
    </x:row>
    <x:row r="55" ht="25" customHeight="1">
      <x:c r="A55" s="3" t="str">
        <x:v>BANK/PAYROLL-M03-P05</x:v>
      </x:c>
      <x:c r="B55" s="30" t="n">
        <x:v>46474</x:v>
      </x:c>
      <x:c r="C55" s="16" t="n">
        <x:v>3</x:v>
      </x:c>
      <x:c r="D55" s="32" t="n">
        <x:v>-8516.65</x:v>
      </x:c>
    </x:row>
    <x:row r="56" ht="25" customHeight="1">
      <x:c r="A56" s="3" t="str">
        <x:v>BANK/BANK-FEE-M03</x:v>
      </x:c>
      <x:c r="B56" s="30" t="n">
        <x:v>46477</x:v>
      </x:c>
      <x:c r="C56" s="16" t="n">
        <x:v>3</x:v>
      </x:c>
      <x:c r="D56" s="32" t="n">
        <x:v>-32</x:v>
      </x:c>
    </x:row>
    <x:row r="57" ht="25" customHeight="1">
      <x:c r="A57" s="3" t="str">
        <x:v>BANK/DEPOSIT-INTEREST-M03</x:v>
      </x:c>
      <x:c r="B57" s="30" t="n">
        <x:v>46477</x:v>
      </x:c>
      <x:c r="C57" s="16" t="n">
        <x:v>3</x:v>
      </x:c>
      <x:c r="D57" s="32" t="n">
        <x:v>1197.62</x:v>
      </x:c>
    </x:row>
    <x:row r="58" ht="25" customHeight="1">
      <x:c r="A58" s="3" t="str">
        <x:v>BANK/VAT-REFUND-M04</x:v>
      </x:c>
      <x:c r="B58" s="30" t="n">
        <x:v>46487</x:v>
      </x:c>
      <x:c r="C58" s="16" t="n">
        <x:v>4</x:v>
      </x:c>
      <x:c r="D58" s="32" t="n">
        <x:v>8498.45</x:v>
      </x:c>
    </x:row>
    <x:row r="59" ht="25" customHeight="1">
      <x:c r="A59" s="3" t="str">
        <x:v>BANK/PAY-BOOK-M03</x:v>
      </x:c>
      <x:c r="B59" s="30" t="n">
        <x:v>46496</x:v>
      </x:c>
      <x:c r="C59" s="16" t="n">
        <x:v>4</x:v>
      </x:c>
      <x:c r="D59" s="32" t="n">
        <x:v>-595</x:v>
      </x:c>
    </x:row>
    <x:row r="60" ht="25" customHeight="1">
      <x:c r="A60" s="3" t="str">
        <x:v>BANK/PAY-CHAMBER-M03</x:v>
      </x:c>
      <x:c r="B60" s="30" t="n">
        <x:v>46496</x:v>
      </x:c>
      <x:c r="C60" s="16" t="n">
        <x:v>4</x:v>
      </x:c>
      <x:c r="D60" s="32" t="n">
        <x:v>-9.17</x:v>
      </x:c>
    </x:row>
    <x:row r="61" ht="25" customHeight="1">
      <x:c r="A61" s="3" t="str">
        <x:v>BANK/PAY-DESK-M03</x:v>
      </x:c>
      <x:c r="B61" s="30" t="n">
        <x:v>46496</x:v>
      </x:c>
      <x:c r="C61" s="16" t="n">
        <x:v>4</x:v>
      </x:c>
      <x:c r="D61" s="32" t="n">
        <x:v>-1779.05</x:v>
      </x:c>
    </x:row>
    <x:row r="62" ht="25" customHeight="1">
      <x:c r="A62" s="3" t="str">
        <x:v>BANK/PAY-HIRE-P04</x:v>
      </x:c>
      <x:c r="B62" s="30" t="n">
        <x:v>46496</x:v>
      </x:c>
      <x:c r="C62" s="16" t="n">
        <x:v>4</x:v>
      </x:c>
      <x:c r="D62" s="32" t="n">
        <x:v>-27712.13</x:v>
      </x:c>
    </x:row>
    <x:row r="63" ht="25" customHeight="1">
      <x:c r="A63" s="3" t="str">
        <x:v>BANK/PAY-HIRE-P05</x:v>
      </x:c>
      <x:c r="B63" s="30" t="n">
        <x:v>46496</x:v>
      </x:c>
      <x:c r="C63" s="16" t="n">
        <x:v>4</x:v>
      </x:c>
      <x:c r="D63" s="32" t="n">
        <x:v>-595</x:v>
      </x:c>
    </x:row>
    <x:row r="64" ht="25" customHeight="1">
      <x:c r="A64" s="3" t="str">
        <x:v>BANK/PAY-INSURANCE-M03</x:v>
      </x:c>
      <x:c r="B64" s="30" t="n">
        <x:v>46496</x:v>
      </x:c>
      <x:c r="C64" s="16" t="n">
        <x:v>4</x:v>
      </x:c>
      <x:c r="D64" s="32" t="n">
        <x:v>-1250</x:v>
      </x:c>
    </x:row>
    <x:row r="65" ht="25" customHeight="1">
      <x:c r="A65" s="3" t="str">
        <x:v>BANK/PAY-IT-P04</x:v>
      </x:c>
      <x:c r="B65" s="30" t="n">
        <x:v>46496</x:v>
      </x:c>
      <x:c r="C65" s="16" t="n">
        <x:v>4</x:v>
      </x:c>
      <x:c r="D65" s="32" t="n">
        <x:v>-2975</x:v>
      </x:c>
    </x:row>
    <x:row r="66" ht="25" customHeight="1">
      <x:c r="A66" s="3" t="str">
        <x:v>BANK/PAY-IT-P05</x:v>
      </x:c>
      <x:c r="B66" s="30" t="n">
        <x:v>46496</x:v>
      </x:c>
      <x:c r="C66" s="16" t="n">
        <x:v>4</x:v>
      </x:c>
      <x:c r="D66" s="32" t="n">
        <x:v>-2975</x:v>
      </x:c>
    </x:row>
    <x:row r="67" ht="25" customHeight="1">
      <x:c r="A67" s="3" t="str">
        <x:v>BANK/PAY-LEGAL-M03</x:v>
      </x:c>
      <x:c r="B67" s="30" t="n">
        <x:v>46496</x:v>
      </x:c>
      <x:c r="C67" s="16" t="n">
        <x:v>4</x:v>
      </x:c>
      <x:c r="D67" s="32" t="n">
        <x:v>-11900</x:v>
      </x:c>
    </x:row>
    <x:row r="68" ht="25" customHeight="1">
      <x:c r="A68" s="3" t="str">
        <x:v>BANK/PAY-OFFICE-M03</x:v>
      </x:c>
      <x:c r="B68" s="30" t="n">
        <x:v>46496</x:v>
      </x:c>
      <x:c r="C68" s="16" t="n">
        <x:v>4</x:v>
      </x:c>
      <x:c r="D68" s="32" t="n">
        <x:v>-4547.17</x:v>
      </x:c>
    </x:row>
    <x:row r="69" ht="25" customHeight="1">
      <x:c r="A69" s="3" t="str">
        <x:v>BANK/PAY-PAYADMIN-M03</x:v>
      </x:c>
      <x:c r="B69" s="30" t="n">
        <x:v>46496</x:v>
      </x:c>
      <x:c r="C69" s="16" t="n">
        <x:v>4</x:v>
      </x:c>
      <x:c r="D69" s="32" t="n">
        <x:v>-148.75</x:v>
      </x:c>
    </x:row>
    <x:row r="70" ht="25" customHeight="1">
      <x:c r="A70" s="3" t="str">
        <x:v>BANK/PAY-SW-M03-P01</x:v>
      </x:c>
      <x:c r="B70" s="30" t="n">
        <x:v>46496</x:v>
      </x:c>
      <x:c r="C70" s="16" t="n">
        <x:v>4</x:v>
      </x:c>
      <x:c r="D70" s="32" t="n">
        <x:v>-450</x:v>
      </x:c>
    </x:row>
    <x:row r="71" ht="25" customHeight="1">
      <x:c r="A71" s="3" t="str">
        <x:v>BANK/PAY-SW-M03-P02</x:v>
      </x:c>
      <x:c r="B71" s="30" t="n">
        <x:v>46496</x:v>
      </x:c>
      <x:c r="C71" s="16" t="n">
        <x:v>4</x:v>
      </x:c>
      <x:c r="D71" s="32" t="n">
        <x:v>-450</x:v>
      </x:c>
    </x:row>
    <x:row r="72" ht="25" customHeight="1">
      <x:c r="A72" s="3" t="str">
        <x:v>BANK/PAY-SW-M03-P03</x:v>
      </x:c>
      <x:c r="B72" s="30" t="n">
        <x:v>46496</x:v>
      </x:c>
      <x:c r="C72" s="16" t="n">
        <x:v>4</x:v>
      </x:c>
      <x:c r="D72" s="32" t="n">
        <x:v>-450</x:v>
      </x:c>
    </x:row>
    <x:row r="73" ht="25" customHeight="1">
      <x:c r="A73" s="3" t="str">
        <x:v>BANK/PAY-SW-M03-P04</x:v>
      </x:c>
      <x:c r="B73" s="30" t="n">
        <x:v>46496</x:v>
      </x:c>
      <x:c r="C73" s="16" t="n">
        <x:v>4</x:v>
      </x:c>
      <x:c r="D73" s="32" t="n">
        <x:v>-450</x:v>
      </x:c>
    </x:row>
    <x:row r="74" ht="25" customHeight="1">
      <x:c r="A74" s="3" t="str">
        <x:v>BANK/PAY-SW-M03-P05</x:v>
      </x:c>
      <x:c r="B74" s="30" t="n">
        <x:v>46496</x:v>
      </x:c>
      <x:c r="C74" s="16" t="n">
        <x:v>4</x:v>
      </x:c>
      <x:c r="D74" s="32" t="n">
        <x:v>-450</x:v>
      </x:c>
    </x:row>
    <x:row r="75" ht="25" customHeight="1">
      <x:c r="A75" s="3" t="str">
        <x:v>BANK/PAYROLL-M04-P01</x:v>
      </x:c>
      <x:c r="B75" s="30" t="n">
        <x:v>46505</x:v>
      </x:c>
      <x:c r="C75" s="16" t="n">
        <x:v>4</x:v>
      </x:c>
      <x:c r="D75" s="32" t="n">
        <x:v>-5433.75</x:v>
      </x:c>
    </x:row>
    <x:row r="76" ht="25" customHeight="1">
      <x:c r="A76" s="3" t="str">
        <x:v>BANK/PAYROLL-M04-P02</x:v>
      </x:c>
      <x:c r="B76" s="30" t="n">
        <x:v>46505</x:v>
      </x:c>
      <x:c r="C76" s="16" t="n">
        <x:v>4</x:v>
      </x:c>
      <x:c r="D76" s="32" t="n">
        <x:v>-5433.75</x:v>
      </x:c>
    </x:row>
    <x:row r="77" ht="25" customHeight="1">
      <x:c r="A77" s="3" t="str">
        <x:v>BANK/PAYROLL-M04-P03</x:v>
      </x:c>
      <x:c r="B77" s="30" t="n">
        <x:v>46505</x:v>
      </x:c>
      <x:c r="C77" s="16" t="n">
        <x:v>4</x:v>
      </x:c>
      <x:c r="D77" s="32" t="n">
        <x:v>-9496.36</x:v>
      </x:c>
    </x:row>
    <x:row r="78" ht="25" customHeight="1">
      <x:c r="A78" s="3" t="str">
        <x:v>BANK/PAYROLL-M04-P04</x:v>
      </x:c>
      <x:c r="B78" s="30" t="n">
        <x:v>46505</x:v>
      </x:c>
      <x:c r="C78" s="16" t="n">
        <x:v>4</x:v>
      </x:c>
      <x:c r="D78" s="32" t="n">
        <x:v>-9496.36</x:v>
      </x:c>
    </x:row>
    <x:row r="79" ht="25" customHeight="1">
      <x:c r="A79" s="3" t="str">
        <x:v>BANK/PAYROLL-M04-P05</x:v>
      </x:c>
      <x:c r="B79" s="30" t="n">
        <x:v>46505</x:v>
      </x:c>
      <x:c r="C79" s="16" t="n">
        <x:v>4</x:v>
      </x:c>
      <x:c r="D79" s="32" t="n">
        <x:v>-8516.65</x:v>
      </x:c>
    </x:row>
    <x:row r="80" ht="25" customHeight="1">
      <x:c r="A80" s="3" t="str">
        <x:v>BANK/PAYROLL-M04-P06</x:v>
      </x:c>
      <x:c r="B80" s="30" t="n">
        <x:v>46505</x:v>
      </x:c>
      <x:c r="C80" s="16" t="n">
        <x:v>4</x:v>
      </x:c>
      <x:c r="D80" s="32" t="n">
        <x:v>-9496.36</x:v>
      </x:c>
    </x:row>
    <x:row r="81" ht="25" customHeight="1">
      <x:c r="A81" s="3" t="str">
        <x:v>BANK/PAYROLL-M04-P07</x:v>
      </x:c>
      <x:c r="B81" s="30" t="n">
        <x:v>46505</x:v>
      </x:c>
      <x:c r="C81" s="16" t="n">
        <x:v>4</x:v>
      </x:c>
      <x:c r="D81" s="32" t="n">
        <x:v>-7501.01</x:v>
      </x:c>
    </x:row>
    <x:row r="82" ht="25" customHeight="1">
      <x:c r="A82" s="3" t="str">
        <x:v>BANK/BANK-FEE-M04</x:v>
      </x:c>
      <x:c r="B82" s="30" t="n">
        <x:v>46507</x:v>
      </x:c>
      <x:c r="C82" s="16" t="n">
        <x:v>4</x:v>
      </x:c>
      <x:c r="D82" s="32" t="n">
        <x:v>-31.3</x:v>
      </x:c>
    </x:row>
    <x:row r="83" ht="25" customHeight="1">
      <x:c r="A83" s="3" t="str">
        <x:v>BANK/DEPOSIT-INTEREST-M04</x:v>
      </x:c>
      <x:c r="B83" s="30" t="n">
        <x:v>46507</x:v>
      </x:c>
      <x:c r="C83" s="16" t="n">
        <x:v>4</x:v>
      </x:c>
      <x:c r="D83" s="32" t="n">
        <x:v>1128.5</x:v>
      </x:c>
    </x:row>
    <x:row r="84" ht="25" customHeight="1">
      <x:c r="A84" s="3" t="str">
        <x:v>BANK/VAT-REFUND-M05</x:v>
      </x:c>
      <x:c r="B84" s="30" t="n">
        <x:v>46517</x:v>
      </x:c>
      <x:c r="C84" s="16" t="n">
        <x:v>5</x:v>
      </x:c>
      <x:c r="D84" s="32" t="n">
        <x:v>6372.38</x:v>
      </x:c>
    </x:row>
    <x:row r="85" ht="25" customHeight="1">
      <x:c r="A85" s="3" t="str">
        <x:v>BANK/PAY-BOOK-M04</x:v>
      </x:c>
      <x:c r="B85" s="30" t="n">
        <x:v>46527</x:v>
      </x:c>
      <x:c r="C85" s="16" t="n">
        <x:v>5</x:v>
      </x:c>
      <x:c r="D85" s="32" t="n">
        <x:v>-595</x:v>
      </x:c>
    </x:row>
    <x:row r="86" ht="25" customHeight="1">
      <x:c r="A86" s="3" t="str">
        <x:v>BANK/PAY-CHAMBER-M04</x:v>
      </x:c>
      <x:c r="B86" s="30" t="n">
        <x:v>46527</x:v>
      </x:c>
      <x:c r="C86" s="16" t="n">
        <x:v>5</x:v>
      </x:c>
      <x:c r="D86" s="32" t="n">
        <x:v>-9.17</x:v>
      </x:c>
    </x:row>
    <x:row r="87" ht="25" customHeight="1">
      <x:c r="A87" s="3" t="str">
        <x:v>BANK/PAY-CLOUD-M04</x:v>
      </x:c>
      <x:c r="B87" s="30" t="n">
        <x:v>46527</x:v>
      </x:c>
      <x:c r="C87" s="16" t="n">
        <x:v>5</x:v>
      </x:c>
      <x:c r="D87" s="32" t="n">
        <x:v>-1500</x:v>
      </x:c>
    </x:row>
    <x:row r="88" ht="25" customHeight="1">
      <x:c r="A88" s="3" t="str">
        <x:v>BANK/PAY-DATA-M04</x:v>
      </x:c>
      <x:c r="B88" s="30" t="n">
        <x:v>46527</x:v>
      </x:c>
      <x:c r="C88" s="16" t="n">
        <x:v>5</x:v>
      </x:c>
      <x:c r="D88" s="32" t="n">
        <x:v>-433.91</x:v>
      </x:c>
    </x:row>
    <x:row r="89" ht="25" customHeight="1">
      <x:c r="A89" s="3" t="str">
        <x:v>BANK/PAY-DESK-M04</x:v>
      </x:c>
      <x:c r="B89" s="30" t="n">
        <x:v>46527</x:v>
      </x:c>
      <x:c r="C89" s="16" t="n">
        <x:v>5</x:v>
      </x:c>
      <x:c r="D89" s="32" t="n">
        <x:v>-2490.67</x:v>
      </x:c>
    </x:row>
    <x:row r="90" ht="25" customHeight="1">
      <x:c r="A90" s="3" t="str">
        <x:v>BANK/PAY-DORA-M04</x:v>
      </x:c>
      <x:c r="B90" s="30" t="n">
        <x:v>46527</x:v>
      </x:c>
      <x:c r="C90" s="16" t="n">
        <x:v>5</x:v>
      </x:c>
      <x:c r="D90" s="32" t="n">
        <x:v>-13222.22</x:v>
      </x:c>
    </x:row>
    <x:row r="91" ht="25" customHeight="1">
      <x:c r="A91" s="3" t="str">
        <x:v>BANK/PAY-HIRE-P06</x:v>
      </x:c>
      <x:c r="B91" s="30" t="n">
        <x:v>46527</x:v>
      </x:c>
      <x:c r="C91" s="16" t="n">
        <x:v>5</x:v>
      </x:c>
      <x:c r="D91" s="32" t="n">
        <x:v>-595</x:v>
      </x:c>
    </x:row>
    <x:row r="92" ht="25" customHeight="1">
      <x:c r="A92" s="3" t="str">
        <x:v>BANK/PAY-HIRE-P07</x:v>
      </x:c>
      <x:c r="B92" s="30" t="n">
        <x:v>46527</x:v>
      </x:c>
      <x:c r="C92" s="16" t="n">
        <x:v>5</x:v>
      </x:c>
      <x:c r="D92" s="32" t="n">
        <x:v>-595</x:v>
      </x:c>
    </x:row>
    <x:row r="93" ht="25" customHeight="1">
      <x:c r="A93" s="3" t="str">
        <x:v>BANK/PAY-INSURANCE-M04</x:v>
      </x:c>
      <x:c r="B93" s="30" t="n">
        <x:v>46527</x:v>
      </x:c>
      <x:c r="C93" s="16" t="n">
        <x:v>5</x:v>
      </x:c>
      <x:c r="D93" s="32" t="n">
        <x:v>-1250</x:v>
      </x:c>
    </x:row>
    <x:row r="94" ht="25" customHeight="1">
      <x:c r="A94" s="3" t="str">
        <x:v>BANK/PAY-IT-P06</x:v>
      </x:c>
      <x:c r="B94" s="30" t="n">
        <x:v>46527</x:v>
      </x:c>
      <x:c r="C94" s="16" t="n">
        <x:v>5</x:v>
      </x:c>
      <x:c r="D94" s="32" t="n">
        <x:v>-2975</x:v>
      </x:c>
    </x:row>
    <x:row r="95" ht="25" customHeight="1">
      <x:c r="A95" s="3" t="str">
        <x:v>BANK/PAY-IT-P07</x:v>
      </x:c>
      <x:c r="B95" s="30" t="n">
        <x:v>46527</x:v>
      </x:c>
      <x:c r="C95" s="16" t="n">
        <x:v>5</x:v>
      </x:c>
      <x:c r="D95" s="32" t="n">
        <x:v>-2975</x:v>
      </x:c>
    </x:row>
    <x:row r="96" ht="25" customHeight="1">
      <x:c r="A96" s="3" t="str">
        <x:v>BANK/PAY-LEGAL-M04</x:v>
      </x:c>
      <x:c r="B96" s="30" t="n">
        <x:v>46527</x:v>
      </x:c>
      <x:c r="C96" s="16" t="n">
        <x:v>5</x:v>
      </x:c>
      <x:c r="D96" s="32" t="n">
        <x:v>-11900</x:v>
      </x:c>
    </x:row>
    <x:row r="97" ht="25" customHeight="1">
      <x:c r="A97" s="3" t="str">
        <x:v>BANK/PAY-OFFICE-M04</x:v>
      </x:c>
      <x:c r="B97" s="30" t="n">
        <x:v>46527</x:v>
      </x:c>
      <x:c r="C97" s="16" t="n">
        <x:v>5</x:v>
      </x:c>
      <x:c r="D97" s="32" t="n">
        <x:v>-4355.07</x:v>
      </x:c>
    </x:row>
    <x:row r="98" ht="25" customHeight="1">
      <x:c r="A98" s="3" t="str">
        <x:v>BANK/PAY-PAYADMIN-M04</x:v>
      </x:c>
      <x:c r="B98" s="30" t="n">
        <x:v>46527</x:v>
      </x:c>
      <x:c r="C98" s="16" t="n">
        <x:v>5</x:v>
      </x:c>
      <x:c r="D98" s="32" t="n">
        <x:v>-208.25</x:v>
      </x:c>
    </x:row>
    <x:row r="99" ht="25" customHeight="1">
      <x:c r="A99" s="3" t="str">
        <x:v>BANK/PAY-SW-M04-P01</x:v>
      </x:c>
      <x:c r="B99" s="30" t="n">
        <x:v>46527</x:v>
      </x:c>
      <x:c r="C99" s="16" t="n">
        <x:v>5</x:v>
      </x:c>
      <x:c r="D99" s="32" t="n">
        <x:v>-450</x:v>
      </x:c>
    </x:row>
    <x:row r="100" ht="25" customHeight="1">
      <x:c r="A100" s="3" t="str">
        <x:v>BANK/PAY-SW-M04-P02</x:v>
      </x:c>
      <x:c r="B100" s="30" t="n">
        <x:v>46527</x:v>
      </x:c>
      <x:c r="C100" s="16" t="n">
        <x:v>5</x:v>
      </x:c>
      <x:c r="D100" s="32" t="n">
        <x:v>-450</x:v>
      </x:c>
    </x:row>
    <x:row r="101" ht="25" customHeight="1">
      <x:c r="A101" s="3" t="str">
        <x:v>BANK/PAY-SW-M04-P03</x:v>
      </x:c>
      <x:c r="B101" s="30" t="n">
        <x:v>46527</x:v>
      </x:c>
      <x:c r="C101" s="16" t="n">
        <x:v>5</x:v>
      </x:c>
      <x:c r="D101" s="32" t="n">
        <x:v>-450</x:v>
      </x:c>
    </x:row>
    <x:row r="102" ht="25" customHeight="1">
      <x:c r="A102" s="3" t="str">
        <x:v>BANK/PAY-SW-M04-P04</x:v>
      </x:c>
      <x:c r="B102" s="30" t="n">
        <x:v>46527</x:v>
      </x:c>
      <x:c r="C102" s="16" t="n">
        <x:v>5</x:v>
      </x:c>
      <x:c r="D102" s="32" t="n">
        <x:v>-450</x:v>
      </x:c>
    </x:row>
    <x:row r="103" ht="25" customHeight="1">
      <x:c r="A103" s="3" t="str">
        <x:v>BANK/PAY-SW-M04-P05</x:v>
      </x:c>
      <x:c r="B103" s="30" t="n">
        <x:v>46527</x:v>
      </x:c>
      <x:c r="C103" s="16" t="n">
        <x:v>5</x:v>
      </x:c>
      <x:c r="D103" s="32" t="n">
        <x:v>-450</x:v>
      </x:c>
    </x:row>
    <x:row r="104" ht="25" customHeight="1">
      <x:c r="A104" s="3" t="str">
        <x:v>BANK/PAY-SW-M04-P06</x:v>
      </x:c>
      <x:c r="B104" s="30" t="n">
        <x:v>46527</x:v>
      </x:c>
      <x:c r="C104" s="16" t="n">
        <x:v>5</x:v>
      </x:c>
      <x:c r="D104" s="32" t="n">
        <x:v>-450</x:v>
      </x:c>
    </x:row>
    <x:row r="105" ht="25" customHeight="1">
      <x:c r="A105" s="3" t="str">
        <x:v>BANK/PAY-SW-M04-P07</x:v>
      </x:c>
      <x:c r="B105" s="30" t="n">
        <x:v>46527</x:v>
      </x:c>
      <x:c r="C105" s="16" t="n">
        <x:v>5</x:v>
      </x:c>
      <x:c r="D105" s="32" t="n">
        <x:v>-450</x:v>
      </x:c>
    </x:row>
    <x:row r="106" ht="25" customHeight="1">
      <x:c r="A106" s="3" t="str">
        <x:v>BANK/PAYROLL-M05-P01</x:v>
      </x:c>
      <x:c r="B106" s="30" t="n">
        <x:v>46535</x:v>
      </x:c>
      <x:c r="C106" s="16" t="n">
        <x:v>5</x:v>
      </x:c>
      <x:c r="D106" s="32" t="n">
        <x:v>-5433.75</x:v>
      </x:c>
    </x:row>
    <x:row r="107" ht="25" customHeight="1">
      <x:c r="A107" s="3" t="str">
        <x:v>BANK/PAYROLL-M05-P02</x:v>
      </x:c>
      <x:c r="B107" s="30" t="n">
        <x:v>46535</x:v>
      </x:c>
      <x:c r="C107" s="16" t="n">
        <x:v>5</x:v>
      </x:c>
      <x:c r="D107" s="32" t="n">
        <x:v>-5433.75</x:v>
      </x:c>
    </x:row>
    <x:row r="108" ht="25" customHeight="1">
      <x:c r="A108" s="3" t="str">
        <x:v>BANK/PAYROLL-M05-P03</x:v>
      </x:c>
      <x:c r="B108" s="30" t="n">
        <x:v>46535</x:v>
      </x:c>
      <x:c r="C108" s="16" t="n">
        <x:v>5</x:v>
      </x:c>
      <x:c r="D108" s="32" t="n">
        <x:v>-9496.36</x:v>
      </x:c>
    </x:row>
    <x:row r="109" ht="25" customHeight="1">
      <x:c r="A109" s="3" t="str">
        <x:v>BANK/PAYROLL-M05-P04</x:v>
      </x:c>
      <x:c r="B109" s="30" t="n">
        <x:v>46535</x:v>
      </x:c>
      <x:c r="C109" s="16" t="n">
        <x:v>5</x:v>
      </x:c>
      <x:c r="D109" s="32" t="n">
        <x:v>-9496.36</x:v>
      </x:c>
    </x:row>
    <x:row r="110" ht="25" customHeight="1">
      <x:c r="A110" s="3" t="str">
        <x:v>BANK/PAYROLL-M05-P05</x:v>
      </x:c>
      <x:c r="B110" s="30" t="n">
        <x:v>46535</x:v>
      </x:c>
      <x:c r="C110" s="16" t="n">
        <x:v>5</x:v>
      </x:c>
      <x:c r="D110" s="32" t="n">
        <x:v>-8516.65</x:v>
      </x:c>
    </x:row>
    <x:row r="111" ht="25" customHeight="1">
      <x:c r="A111" s="3" t="str">
        <x:v>BANK/PAYROLL-M05-P06</x:v>
      </x:c>
      <x:c r="B111" s="30" t="n">
        <x:v>46535</x:v>
      </x:c>
      <x:c r="C111" s="16" t="n">
        <x:v>5</x:v>
      </x:c>
      <x:c r="D111" s="32" t="n">
        <x:v>-9496.36</x:v>
      </x:c>
    </x:row>
    <x:row r="112" ht="25" customHeight="1">
      <x:c r="A112" s="3" t="str">
        <x:v>BANK/PAYROLL-M05-P07</x:v>
      </x:c>
      <x:c r="B112" s="30" t="n">
        <x:v>46535</x:v>
      </x:c>
      <x:c r="C112" s="16" t="n">
        <x:v>5</x:v>
      </x:c>
      <x:c r="D112" s="32" t="n">
        <x:v>-7501.01</x:v>
      </x:c>
    </x:row>
    <x:row r="113" ht="25" customHeight="1">
      <x:c r="A113" s="3" t="str">
        <x:v>BANK/PAYROLL-M05-P08</x:v>
      </x:c>
      <x:c r="B113" s="30" t="n">
        <x:v>46535</x:v>
      </x:c>
      <x:c r="C113" s="16" t="n">
        <x:v>5</x:v>
      </x:c>
      <x:c r="D113" s="32" t="n">
        <x:v>-8516.65</x:v>
      </x:c>
    </x:row>
    <x:row r="114" ht="25" customHeight="1">
      <x:c r="A114" s="3" t="str">
        <x:v>BANK/BANK-FEE-M05</x:v>
      </x:c>
      <x:c r="B114" s="30" t="n">
        <x:v>46538</x:v>
      </x:c>
      <x:c r="C114" s="16" t="n">
        <x:v>5</x:v>
      </x:c>
      <x:c r="D114" s="32" t="n">
        <x:v>-33.4</x:v>
      </x:c>
    </x:row>
    <x:row r="115" ht="25" customHeight="1">
      <x:c r="A115" s="3" t="str">
        <x:v>BANK/DEPOSIT-INTEREST-M05</x:v>
      </x:c>
      <x:c r="B115" s="30" t="n">
        <x:v>46538</x:v>
      </x:c>
      <x:c r="C115" s="16" t="n">
        <x:v>5</x:v>
      </x:c>
      <x:c r="D115" s="32" t="n">
        <x:v>1000.35</x:v>
      </x:c>
    </x:row>
    <x:row r="116" ht="25" customHeight="1">
      <x:c r="A116" s="3" t="str">
        <x:v>BANK/VAT-REFUND-M06</x:v>
      </x:c>
      <x:c r="B116" s="30" t="n">
        <x:v>46548</x:v>
      </x:c>
      <x:c r="C116" s="16" t="n">
        <x:v>6</x:v>
      </x:c>
      <x:c r="D116" s="32" t="n">
        <x:v>8483.37</x:v>
      </x:c>
    </x:row>
    <x:row r="117" ht="25" customHeight="1">
      <x:c r="A117" s="3" t="str">
        <x:v>BANK/PAY-BOOK-M05</x:v>
      </x:c>
      <x:c r="B117" s="30" t="n">
        <x:v>46557</x:v>
      </x:c>
      <x:c r="C117" s="16" t="n">
        <x:v>6</x:v>
      </x:c>
      <x:c r="D117" s="32" t="n">
        <x:v>-595</x:v>
      </x:c>
    </x:row>
    <x:row r="118" ht="25" customHeight="1">
      <x:c r="A118" s="3" t="str">
        <x:v>BANK/PAY-CHAMBER-M05</x:v>
      </x:c>
      <x:c r="B118" s="30" t="n">
        <x:v>46557</x:v>
      </x:c>
      <x:c r="C118" s="16" t="n">
        <x:v>6</x:v>
      </x:c>
      <x:c r="D118" s="32" t="n">
        <x:v>-9.17</x:v>
      </x:c>
    </x:row>
    <x:row r="119" ht="25" customHeight="1">
      <x:c r="A119" s="3" t="str">
        <x:v>BANK/PAY-CLOUD-M05</x:v>
      </x:c>
      <x:c r="B119" s="30" t="n">
        <x:v>46557</x:v>
      </x:c>
      <x:c r="C119" s="16" t="n">
        <x:v>6</x:v>
      </x:c>
      <x:c r="D119" s="32" t="n">
        <x:v>-1500</x:v>
      </x:c>
    </x:row>
    <x:row r="120" ht="25" customHeight="1">
      <x:c r="A120" s="3" t="str">
        <x:v>BANK/PAY-DATA-M05</x:v>
      </x:c>
      <x:c r="B120" s="30" t="n">
        <x:v>46557</x:v>
      </x:c>
      <x:c r="C120" s="16" t="n">
        <x:v>6</x:v>
      </x:c>
      <x:c r="D120" s="32" t="n">
        <x:v>-433.91</x:v>
      </x:c>
    </x:row>
    <x:row r="121" ht="25" customHeight="1">
      <x:c r="A121" s="3" t="str">
        <x:v>BANK/PAY-DESK-M05</x:v>
      </x:c>
      <x:c r="B121" s="30" t="n">
        <x:v>46557</x:v>
      </x:c>
      <x:c r="C121" s="16" t="n">
        <x:v>6</x:v>
      </x:c>
      <x:c r="D121" s="32" t="n">
        <x:v>-2846.48</x:v>
      </x:c>
    </x:row>
    <x:row r="122" ht="25" customHeight="1">
      <x:c r="A122" s="3" t="str">
        <x:v>BANK/PAY-DORA-M05</x:v>
      </x:c>
      <x:c r="B122" s="30" t="n">
        <x:v>46557</x:v>
      </x:c>
      <x:c r="C122" s="16" t="n">
        <x:v>6</x:v>
      </x:c>
      <x:c r="D122" s="32" t="n">
        <x:v>-13222.22</x:v>
      </x:c>
    </x:row>
    <x:row r="123" ht="25" customHeight="1">
      <x:c r="A123" s="3" t="str">
        <x:v>BANK/PAY-HIRE-P08</x:v>
      </x:c>
      <x:c r="B123" s="30" t="n">
        <x:v>46557</x:v>
      </x:c>
      <x:c r="C123" s="16" t="n">
        <x:v>6</x:v>
      </x:c>
      <x:c r="D123" s="32" t="n">
        <x:v>-595</x:v>
      </x:c>
    </x:row>
    <x:row r="124" ht="25" customHeight="1">
      <x:c r="A124" s="3" t="str">
        <x:v>BANK/PAY-INSURANCE-M05</x:v>
      </x:c>
      <x:c r="B124" s="30" t="n">
        <x:v>46557</x:v>
      </x:c>
      <x:c r="C124" s="16" t="n">
        <x:v>6</x:v>
      </x:c>
      <x:c r="D124" s="32" t="n">
        <x:v>-1250</x:v>
      </x:c>
    </x:row>
    <x:row r="125" ht="25" customHeight="1">
      <x:c r="A125" s="3" t="str">
        <x:v>BANK/PAY-IT-P08</x:v>
      </x:c>
      <x:c r="B125" s="30" t="n">
        <x:v>46557</x:v>
      </x:c>
      <x:c r="C125" s="16" t="n">
        <x:v>6</x:v>
      </x:c>
      <x:c r="D125" s="32" t="n">
        <x:v>-2975</x:v>
      </x:c>
    </x:row>
    <x:row r="126" ht="25" customHeight="1">
      <x:c r="A126" s="3" t="str">
        <x:v>BANK/PAY-LEGAL-M05</x:v>
      </x:c>
      <x:c r="B126" s="30" t="n">
        <x:v>46557</x:v>
      </x:c>
      <x:c r="C126" s="16" t="n">
        <x:v>6</x:v>
      </x:c>
      <x:c r="D126" s="32" t="n">
        <x:v>-11900</x:v>
      </x:c>
    </x:row>
    <x:row r="127" ht="25" customHeight="1">
      <x:c r="A127" s="3" t="str">
        <x:v>BANK/PAY-LEGAL-OVERRUN-M05</x:v>
      </x:c>
      <x:c r="B127" s="30" t="n">
        <x:v>46557</x:v>
      </x:c>
      <x:c r="C127" s="16" t="n">
        <x:v>6</x:v>
      </x:c>
      <x:c r="D127" s="32" t="n">
        <x:v>-16422</x:v>
      </x:c>
    </x:row>
    <x:row r="128" ht="25" customHeight="1">
      <x:c r="A128" s="3" t="str">
        <x:v>BANK/PAY-OFFICE-M05</x:v>
      </x:c>
      <x:c r="B128" s="30" t="n">
        <x:v>46557</x:v>
      </x:c>
      <x:c r="C128" s="16" t="n">
        <x:v>6</x:v>
      </x:c>
      <x:c r="D128" s="32" t="n">
        <x:v>-4338.97</x:v>
      </x:c>
    </x:row>
    <x:row r="129" ht="25" customHeight="1">
      <x:c r="A129" s="3" t="str">
        <x:v>BANK/PAY-PAYADMIN-M05</x:v>
      </x:c>
      <x:c r="B129" s="30" t="n">
        <x:v>46557</x:v>
      </x:c>
      <x:c r="C129" s="16" t="n">
        <x:v>6</x:v>
      </x:c>
      <x:c r="D129" s="32" t="n">
        <x:v>-238</x:v>
      </x:c>
    </x:row>
    <x:row r="130" ht="25" customHeight="1">
      <x:c r="A130" s="3" t="str">
        <x:v>BANK/PAY-SW-M05-P01</x:v>
      </x:c>
      <x:c r="B130" s="30" t="n">
        <x:v>46557</x:v>
      </x:c>
      <x:c r="C130" s="16" t="n">
        <x:v>6</x:v>
      </x:c>
      <x:c r="D130" s="32" t="n">
        <x:v>-450</x:v>
      </x:c>
    </x:row>
    <x:row r="131" ht="25" customHeight="1">
      <x:c r="A131" s="3" t="str">
        <x:v>BANK/PAY-SW-M05-P02</x:v>
      </x:c>
      <x:c r="B131" s="30" t="n">
        <x:v>46557</x:v>
      </x:c>
      <x:c r="C131" s="16" t="n">
        <x:v>6</x:v>
      </x:c>
      <x:c r="D131" s="32" t="n">
        <x:v>-450</x:v>
      </x:c>
    </x:row>
    <x:row r="132" ht="25" customHeight="1">
      <x:c r="A132" s="3" t="str">
        <x:v>BANK/PAY-SW-M05-P03</x:v>
      </x:c>
      <x:c r="B132" s="30" t="n">
        <x:v>46557</x:v>
      </x:c>
      <x:c r="C132" s="16" t="n">
        <x:v>6</x:v>
      </x:c>
      <x:c r="D132" s="32" t="n">
        <x:v>-450</x:v>
      </x:c>
    </x:row>
    <x:row r="133" ht="25" customHeight="1">
      <x:c r="A133" s="3" t="str">
        <x:v>BANK/PAY-SW-M05-P04</x:v>
      </x:c>
      <x:c r="B133" s="30" t="n">
        <x:v>46557</x:v>
      </x:c>
      <x:c r="C133" s="16" t="n">
        <x:v>6</x:v>
      </x:c>
      <x:c r="D133" s="32" t="n">
        <x:v>-450</x:v>
      </x:c>
    </x:row>
    <x:row r="134" ht="25" customHeight="1">
      <x:c r="A134" s="3" t="str">
        <x:v>BANK/PAY-SW-M05-P05</x:v>
      </x:c>
      <x:c r="B134" s="30" t="n">
        <x:v>46557</x:v>
      </x:c>
      <x:c r="C134" s="16" t="n">
        <x:v>6</x:v>
      </x:c>
      <x:c r="D134" s="32" t="n">
        <x:v>-450</x:v>
      </x:c>
    </x:row>
    <x:row r="135" ht="25" customHeight="1">
      <x:c r="A135" s="3" t="str">
        <x:v>BANK/PAY-SW-M05-P06</x:v>
      </x:c>
      <x:c r="B135" s="30" t="n">
        <x:v>46557</x:v>
      </x:c>
      <x:c r="C135" s="16" t="n">
        <x:v>6</x:v>
      </x:c>
      <x:c r="D135" s="32" t="n">
        <x:v>-450</x:v>
      </x:c>
    </x:row>
    <x:row r="136" ht="25" customHeight="1">
      <x:c r="A136" s="3" t="str">
        <x:v>BANK/PAY-SW-M05-P07</x:v>
      </x:c>
      <x:c r="B136" s="30" t="n">
        <x:v>46557</x:v>
      </x:c>
      <x:c r="C136" s="16" t="n">
        <x:v>6</x:v>
      </x:c>
      <x:c r="D136" s="32" t="n">
        <x:v>-450</x:v>
      </x:c>
    </x:row>
    <x:row r="137" ht="25" customHeight="1">
      <x:c r="A137" s="3" t="str">
        <x:v>BANK/PAY-SW-M05-P08</x:v>
      </x:c>
      <x:c r="B137" s="30" t="n">
        <x:v>46557</x:v>
      </x:c>
      <x:c r="C137" s="16" t="n">
        <x:v>6</x:v>
      </x:c>
      <x:c r="D137" s="32" t="n">
        <x:v>-450</x:v>
      </x:c>
    </x:row>
    <x:row r="138" ht="25" customHeight="1">
      <x:c r="A138" s="3" t="str">
        <x:v>BANK/PAYROLL-M06-P01</x:v>
      </x:c>
      <x:c r="B138" s="30" t="n">
        <x:v>46566</x:v>
      </x:c>
      <x:c r="C138" s="16" t="n">
        <x:v>6</x:v>
      </x:c>
      <x:c r="D138" s="32" t="n">
        <x:v>-5433.75</x:v>
      </x:c>
    </x:row>
    <x:row r="139" ht="25" customHeight="1">
      <x:c r="A139" s="3" t="str">
        <x:v>BANK/PAYROLL-M06-P02</x:v>
      </x:c>
      <x:c r="B139" s="30" t="n">
        <x:v>46566</x:v>
      </x:c>
      <x:c r="C139" s="16" t="n">
        <x:v>6</x:v>
      </x:c>
      <x:c r="D139" s="32" t="n">
        <x:v>-5433.75</x:v>
      </x:c>
    </x:row>
    <x:row r="140" ht="25" customHeight="1">
      <x:c r="A140" s="3" t="str">
        <x:v>BANK/PAYROLL-M06-P03</x:v>
      </x:c>
      <x:c r="B140" s="30" t="n">
        <x:v>46566</x:v>
      </x:c>
      <x:c r="C140" s="16" t="n">
        <x:v>6</x:v>
      </x:c>
      <x:c r="D140" s="32" t="n">
        <x:v>-9496.36</x:v>
      </x:c>
    </x:row>
    <x:row r="141" ht="25" customHeight="1">
      <x:c r="A141" s="3" t="str">
        <x:v>BANK/PAYROLL-M06-P04</x:v>
      </x:c>
      <x:c r="B141" s="30" t="n">
        <x:v>46566</x:v>
      </x:c>
      <x:c r="C141" s="16" t="n">
        <x:v>6</x:v>
      </x:c>
      <x:c r="D141" s="32" t="n">
        <x:v>-9496.36</x:v>
      </x:c>
    </x:row>
    <x:row r="142" ht="25" customHeight="1">
      <x:c r="A142" s="3" t="str">
        <x:v>BANK/PAYROLL-M06-P05</x:v>
      </x:c>
      <x:c r="B142" s="30" t="n">
        <x:v>46566</x:v>
      </x:c>
      <x:c r="C142" s="16" t="n">
        <x:v>6</x:v>
      </x:c>
      <x:c r="D142" s="32" t="n">
        <x:v>-8516.65</x:v>
      </x:c>
    </x:row>
    <x:row r="143" ht="25" customHeight="1">
      <x:c r="A143" s="3" t="str">
        <x:v>BANK/PAYROLL-M06-P06</x:v>
      </x:c>
      <x:c r="B143" s="30" t="n">
        <x:v>46566</x:v>
      </x:c>
      <x:c r="C143" s="16" t="n">
        <x:v>6</x:v>
      </x:c>
      <x:c r="D143" s="32" t="n">
        <x:v>-9496.36</x:v>
      </x:c>
    </x:row>
    <x:row r="144" ht="25" customHeight="1">
      <x:c r="A144" s="3" t="str">
        <x:v>BANK/PAYROLL-M06-P07</x:v>
      </x:c>
      <x:c r="B144" s="30" t="n">
        <x:v>46566</x:v>
      </x:c>
      <x:c r="C144" s="16" t="n">
        <x:v>6</x:v>
      </x:c>
      <x:c r="D144" s="32" t="n">
        <x:v>-7501.01</x:v>
      </x:c>
    </x:row>
    <x:row r="145" ht="25" customHeight="1">
      <x:c r="A145" s="3" t="str">
        <x:v>BANK/PAYROLL-M06-P08</x:v>
      </x:c>
      <x:c r="B145" s="30" t="n">
        <x:v>46566</x:v>
      </x:c>
      <x:c r="C145" s="16" t="n">
        <x:v>6</x:v>
      </x:c>
      <x:c r="D145" s="32" t="n">
        <x:v>-8516.65</x:v>
      </x:c>
    </x:row>
    <x:row r="146" ht="25" customHeight="1">
      <x:c r="A146" s="3" t="str">
        <x:v>BANK/PAYROLL-M06-P10</x:v>
      </x:c>
      <x:c r="B146" s="30" t="n">
        <x:v>46566</x:v>
      </x:c>
      <x:c r="C146" s="16" t="n">
        <x:v>6</x:v>
      </x:c>
      <x:c r="D146" s="32" t="n">
        <x:v>-6429.44</x:v>
      </x:c>
    </x:row>
    <x:row r="147" ht="25" customHeight="1">
      <x:c r="A147" s="3" t="str">
        <x:v>BANK/BANK-FEE-M06</x:v>
      </x:c>
      <x:c r="B147" s="30" t="n">
        <x:v>46568</x:v>
      </x:c>
      <x:c r="C147" s="16" t="n">
        <x:v>6</x:v>
      </x:c>
      <x:c r="D147" s="32" t="n">
        <x:v>-35.15</x:v>
      </x:c>
    </x:row>
    <x:row r="148" ht="25" customHeight="1">
      <x:c r="A148" s="3" t="str">
        <x:v>BANK/DEPOSIT-INTEREST-M06</x:v>
      </x:c>
      <x:c r="B148" s="30" t="n">
        <x:v>46568</x:v>
      </x:c>
      <x:c r="C148" s="16" t="n">
        <x:v>6</x:v>
      </x:c>
      <x:c r="D148" s="32" t="n">
        <x:v>871.85</x:v>
      </x:c>
    </x:row>
  </x:sheetData>
  <x:mergeCells>
    <x:mergeCell ref="A7:F8"/>
  </x:mergeCells>
  <x:dataValidations count="1">
    <x:dataValidation type="decimal" operator="between" sqref="D11:D148">
      <x:formula1>-1000000000000</x:formula1>
      <x:formula2>1000000000000</x:formula2>
    </x:dataValidation>
  </x:dataValidations>
  <x:pageMargins left="0.7" right="0.7" top="0.75" bottom="0.75" header="0.3" footer="0.3"/>
  <x:tableParts count="1">
    <x:tablePart xmlns:r="http://schemas.openxmlformats.org/officeDocument/2006/relationships" r:id="R2bf250bb83ac4e92"/>
  </x:tableParts>
</x:worksheet>
</file>

<file path=xl/worksheets/sheet13.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42" hidden="0" customWidth="1"/>
    <x:col min="2" max="2" width="35" hidden="0" customWidth="1"/>
    <x:col min="3" max="3" width="25" hidden="0" customWidth="1"/>
    <x:col min="4" max="4" width="22" hidden="0" customWidth="1"/>
    <x:col min="5" max="5" width="22" hidden="0" customWidth="1"/>
  </x:cols>
  <x:sheetData>
    <x:row r="1" ht="25" customHeight="1">
      <x:c r="A1" s="15" t="str">
        <x:v>D03 logical accounts</x:v>
      </x:c>
      <x:c r="B1" s="2"/>
      <x:c r="C1" s="2"/>
      <x:c r="D1" s="2"/>
      <x:c r="E1" s="2"/>
    </x:row>
    <x:row r="2" ht="25" customHeight="1">
      <x:c r="A2" s="14" t="str">
        <x:v>Mirovest GmbH — fictional</x:v>
      </x:c>
      <x:c r="B2" s="2"/>
      <x:c r="C2" s="2"/>
      <x:c r="D2" s="2"/>
      <x:c r="E2" s="2"/>
    </x:row>
    <x:row r="3" ht="25" customHeight="1">
      <x:c r="A3" s="3" t="str">
        <x:v>Selected case</x:v>
      </x:c>
      <x:c r="B3" s="8" t="str">
        <x:f>'Cover'!C29</x:f>
        <x:v>Base</x:v>
      </x:c>
      <x:c r="C3" s="2"/>
      <x:c r="D3" s="2"/>
      <x:c r="E3" s="2"/>
    </x:row>
    <x:row r="4" ht="25" customHeight="1">
      <x:c r="A4" s="14" t="str">
        <x:v>EUR. Actual January–June 2027; source versions remain separate.</x:v>
      </x:c>
      <x:c r="B4" s="2"/>
      <x:c r="C4" s="2"/>
      <x:c r="D4" s="2"/>
      <x:c r="E4" s="2"/>
    </x:row>
    <x:row r="5" ht="25" customHeight="1">
      <x:c r="A5" s="14" t="str">
        <x:v>Release CR02-2026-10-13-v1 · Release bundle / local user copy</x:v>
      </x:c>
      <x:c r="B5" s="2"/>
      <x:c r="C5" s="2"/>
      <x:c r="D5" s="2"/>
      <x:c r="E5" s="2"/>
    </x:row>
    <x:row r="6" ht="25" customHeight="1">
      <x:c r="A6" s="2"/>
      <x:c r="B6" s="2"/>
      <x:c r="C6" s="2"/>
      <x:c r="D6" s="2"/>
      <x:c r="E6" s="2"/>
    </x:row>
    <x:row r="7" ht="32" customHeight="1">
      <x:c r="A7" s="3" t="str">
        <x:v>Source: the D03 chart of accounts and the reconciled actual account register. Cost includes signed P&amp;L expenses and tax reversals.</x:v>
      </x:c>
      <x:c r="B7" s="2"/>
      <x:c r="C7" s="2"/>
      <x:c r="D7" s="2"/>
      <x:c r="E7" s="2"/>
    </x:row>
    <x:row r="8" ht="25" customHeight="1">
      <x:c r="A8" s="2"/>
      <x:c r="B8" s="2"/>
      <x:c r="C8" s="2"/>
      <x:c r="D8" s="2"/>
      <x:c r="E8" s="2"/>
    </x:row>
    <x:row r="9" ht="25" customHeight="1">
      <x:c r="A9" s="2"/>
      <x:c r="B9" s="2"/>
      <x:c r="C9" s="2"/>
      <x:c r="D9" s="2"/>
      <x:c r="E9" s="2"/>
    </x:row>
    <x:row r="10" ht="38" customHeight="1">
      <x:c r="A10" s="13" t="str">
        <x:v>Account ID</x:v>
      </x:c>
      <x:c r="B10" s="13" t="str">
        <x:v>Name</x:v>
      </x:c>
      <x:c r="C10" s="13" t="str">
        <x:v>Nature</x:v>
      </x:c>
      <x:c r="D10" s="13" t="str">
        <x:v>Cost population</x:v>
      </x:c>
      <x:c r="E10" s="13" t="str">
        <x:v>Statement</x:v>
      </x:c>
    </x:row>
    <x:row r="11" ht="25" customHeight="1">
      <x:c r="A11" s="3" t="str">
        <x:v>GL.CASH</x:v>
      </x:c>
      <x:c r="B11" s="3" t="str">
        <x:v>Cash at bank</x:v>
      </x:c>
      <x:c r="C11" s="3" t="str">
        <x:v>cash</x:v>
      </x:c>
      <x:c r="D11" s="16" t="n">
        <x:v>0</x:v>
      </x:c>
      <x:c r="E11" s="3" t="str">
        <x:v>BS</x:v>
      </x:c>
    </x:row>
    <x:row r="12" ht="25" customHeight="1">
      <x:c r="A12" s="3" t="str">
        <x:v>GL.AR.STORE</x:v>
      </x:c>
      <x:c r="B12" s="3" t="str">
        <x:v>Receivables from app stores</x:v>
      </x:c>
      <x:c r="C12" s="3" t="str">
        <x:v>ar</x:v>
      </x:c>
      <x:c r="D12" s="16" t="n">
        <x:v>0</x:v>
      </x:c>
      <x:c r="E12" s="3" t="str">
        <x:v>BS</x:v>
      </x:c>
    </x:row>
    <x:row r="13" ht="25" customHeight="1">
      <x:c r="A13" s="3" t="str">
        <x:v>GL.AR.B2B</x:v>
      </x:c>
      <x:c r="B13" s="3" t="str">
        <x:v>Trade receivables, B2B clients</x:v>
      </x:c>
      <x:c r="C13" s="3" t="str">
        <x:v>ar</x:v>
      </x:c>
      <x:c r="D13" s="16" t="n">
        <x:v>0</x:v>
      </x:c>
      <x:c r="E13" s="3" t="str">
        <x:v>BS</x:v>
      </x:c>
    </x:row>
    <x:row r="14" ht="35" customHeight="1">
      <x:c r="A14" s="3" t="str">
        <x:v>GL.AR.AFF</x:v>
      </x:c>
      <x:c r="B14" s="3" t="str">
        <x:v>Affiliate commission receivables</x:v>
      </x:c>
      <x:c r="C14" s="3" t="str">
        <x:v>ar</x:v>
      </x:c>
      <x:c r="D14" s="16" t="n">
        <x:v>0</x:v>
      </x:c>
      <x:c r="E14" s="3" t="str">
        <x:v>BS</x:v>
      </x:c>
    </x:row>
    <x:row r="15" ht="25" customHeight="1">
      <x:c r="A15" s="3" t="str">
        <x:v>GL.VAT.DOM_ASSET</x:v>
      </x:c>
      <x:c r="B15" s="3" t="str">
        <x:v>Input VAT receivable, Germany</x:v>
      </x:c>
      <x:c r="C15" s="3" t="str">
        <x:v>tax_assets</x:v>
      </x:c>
      <x:c r="D15" s="16" t="n">
        <x:v>0</x:v>
      </x:c>
      <x:c r="E15" s="3" t="str">
        <x:v>BS</x:v>
      </x:c>
    </x:row>
    <x:row r="16" ht="25" customHeight="1">
      <x:c r="A16" s="3" t="str">
        <x:v>GL.TAX.K_ASSET</x:v>
      </x:c>
      <x:c r="B16" s="3" t="str">
        <x:v>Corporate income tax receivable</x:v>
      </x:c>
      <x:c r="C16" s="3" t="str">
        <x:v>tax_assets</x:v>
      </x:c>
      <x:c r="D16" s="16" t="n">
        <x:v>0</x:v>
      </x:c>
      <x:c r="E16" s="3" t="str">
        <x:v>BS</x:v>
      </x:c>
    </x:row>
    <x:row r="17" ht="25" customHeight="1">
      <x:c r="A17" s="3" t="str">
        <x:v>GL.TAX.S_ASSET</x:v>
      </x:c>
      <x:c r="B17" s="3" t="str">
        <x:v>Solidarity surcharge receivable</x:v>
      </x:c>
      <x:c r="C17" s="3" t="str">
        <x:v>tax_assets</x:v>
      </x:c>
      <x:c r="D17" s="16" t="n">
        <x:v>0</x:v>
      </x:c>
      <x:c r="E17" s="3" t="str">
        <x:v>BS</x:v>
      </x:c>
    </x:row>
    <x:row r="18" ht="25" customHeight="1">
      <x:c r="A18" s="3" t="str">
        <x:v>GL.TAX.G_ASSET</x:v>
      </x:c>
      <x:c r="B18" s="3" t="str">
        <x:v>Trade tax receivable</x:v>
      </x:c>
      <x:c r="C18" s="3" t="str">
        <x:v>tax_assets</x:v>
      </x:c>
      <x:c r="D18" s="16" t="n">
        <x:v>0</x:v>
      </x:c>
      <x:c r="E18" s="3" t="str">
        <x:v>BS</x:v>
      </x:c>
    </x:row>
    <x:row r="19" ht="25" customHeight="1">
      <x:c r="A19" s="3" t="str">
        <x:v>GL.ASSET.IT</x:v>
      </x:c>
      <x:c r="B19" s="3" t="str">
        <x:v>IT equipment</x:v>
      </x:c>
      <x:c r="C19" s="3" t="str">
        <x:v>asset_gross</x:v>
      </x:c>
      <x:c r="D19" s="16" t="n">
        <x:v>0</x:v>
      </x:c>
      <x:c r="E19" s="3" t="str">
        <x:v>BS</x:v>
      </x:c>
    </x:row>
    <x:row r="20" ht="25" customHeight="1">
      <x:c r="A20" s="3" t="str">
        <x:v>GL.ASSET.FITOUT</x:v>
      </x:c>
      <x:c r="B20" s="3" t="str">
        <x:v>Office fit-out</x:v>
      </x:c>
      <x:c r="C20" s="3" t="str">
        <x:v>asset_gross</x:v>
      </x:c>
      <x:c r="D20" s="16" t="n">
        <x:v>0</x:v>
      </x:c>
      <x:c r="E20" s="3" t="str">
        <x:v>BS</x:v>
      </x:c>
    </x:row>
    <x:row r="21" ht="35" customHeight="1">
      <x:c r="A21" s="3" t="str">
        <x:v>GL.ACCDEP.IT</x:v>
      </x:c>
      <x:c r="B21" s="3" t="str">
        <x:v>Accumulated depreciation, IT equipment</x:v>
      </x:c>
      <x:c r="C21" s="3" t="str">
        <x:v>acc_dep</x:v>
      </x:c>
      <x:c r="D21" s="16" t="n">
        <x:v>0</x:v>
      </x:c>
      <x:c r="E21" s="3" t="str">
        <x:v>BS</x:v>
      </x:c>
    </x:row>
    <x:row r="22" ht="35" customHeight="1">
      <x:c r="A22" s="3" t="str">
        <x:v>GL.ACCDEP.FITOUT</x:v>
      </x:c>
      <x:c r="B22" s="3" t="str">
        <x:v>Accumulated depreciation, office fit-out</x:v>
      </x:c>
      <x:c r="C22" s="3" t="str">
        <x:v>acc_dep</x:v>
      </x:c>
      <x:c r="D22" s="16" t="n">
        <x:v>0</x:v>
      </x:c>
      <x:c r="E22" s="3" t="str">
        <x:v>BS</x:v>
      </x:c>
    </x:row>
    <x:row r="23" ht="25" customHeight="1">
      <x:c r="A23" s="3" t="str">
        <x:v>GL.AP.SUPPLIER</x:v>
      </x:c>
      <x:c r="B23" s="3" t="str">
        <x:v>Trade payables, suppliers</x:v>
      </x:c>
      <x:c r="C23" s="3" t="str">
        <x:v>ap</x:v>
      </x:c>
      <x:c r="D23" s="16" t="n">
        <x:v>0</x:v>
      </x:c>
      <x:c r="E23" s="3" t="str">
        <x:v>BS</x:v>
      </x:c>
    </x:row>
    <x:row r="24" ht="35" customHeight="1">
      <x:c r="A24" s="3" t="str">
        <x:v>GL.AP.CAPEX</x:v>
      </x:c>
      <x:c r="B24" s="3" t="str">
        <x:v>Payables for capital expenditure</x:v>
      </x:c>
      <x:c r="C24" s="3" t="str">
        <x:v>ap</x:v>
      </x:c>
      <x:c r="D24" s="16" t="n">
        <x:v>0</x:v>
      </x:c>
      <x:c r="E24" s="3" t="str">
        <x:v>BS</x:v>
      </x:c>
    </x:row>
    <x:row r="25" ht="25" customHeight="1">
      <x:c r="A25" s="3" t="str">
        <x:v>GL.AP.TRADER</x:v>
      </x:c>
      <x:c r="B25" s="3" t="str">
        <x:v>Payables to lead traders</x:v>
      </x:c>
      <x:c r="C25" s="3" t="str">
        <x:v>ap</x:v>
      </x:c>
      <x:c r="D25" s="16" t="n">
        <x:v>0</x:v>
      </x:c>
      <x:c r="E25" s="3" t="str">
        <x:v>BS</x:v>
      </x:c>
    </x:row>
    <x:row r="26" ht="35" customHeight="1">
      <x:c r="A26" s="3" t="str">
        <x:v>GL.ACCRUED.ACCOUNTS</x:v>
      </x:c>
      <x:c r="B26" s="3" t="str">
        <x:v>Accrued costs of annual accounts and tax returns</x:v>
      </x:c>
      <x:c r="C26" s="3" t="str">
        <x:v>ap</x:v>
      </x:c>
      <x:c r="D26" s="16" t="n">
        <x:v>0</x:v>
      </x:c>
      <x:c r="E26" s="3" t="str">
        <x:v>BS</x:v>
      </x:c>
    </x:row>
    <x:row r="27" ht="35" customHeight="1">
      <x:c r="A27" s="3" t="str">
        <x:v>GL.CL.R1</x:v>
      </x:c>
      <x:c r="B27" s="3" t="str">
        <x:v>Contract liabilities, subscriptions</x:v>
      </x:c>
      <x:c r="C27" s="3" t="str">
        <x:v>cl</x:v>
      </x:c>
      <x:c r="D27" s="16" t="n">
        <x:v>0</x:v>
      </x:c>
      <x:c r="E27" s="3" t="str">
        <x:v>BS</x:v>
      </x:c>
    </x:row>
    <x:row r="28" ht="35" customHeight="1">
      <x:c r="A28" s="3" t="str">
        <x:v>GL.CL.R7</x:v>
      </x:c>
      <x:c r="B28" s="3" t="str">
        <x:v>Contract liabilities, B2B licences</x:v>
      </x:c>
      <x:c r="C28" s="3" t="str">
        <x:v>cl</x:v>
      </x:c>
      <x:c r="D28" s="16" t="n">
        <x:v>0</x:v>
      </x:c>
      <x:c r="E28" s="3" t="str">
        <x:v>BS</x:v>
      </x:c>
    </x:row>
    <x:row r="29" ht="25" customHeight="1">
      <x:c r="A29" s="3" t="str">
        <x:v>GL.VAT.DOM_LIAB</x:v>
      </x:c>
      <x:c r="B29" s="3" t="str">
        <x:v>VAT payable, Germany</x:v>
      </x:c>
      <x:c r="C29" s="3" t="str">
        <x:v>tax_liabilities</x:v>
      </x:c>
      <x:c r="D29" s="16" t="n">
        <x:v>0</x:v>
      </x:c>
      <x:c r="E29" s="3" t="str">
        <x:v>BS</x:v>
      </x:c>
    </x:row>
    <x:row r="30" ht="35" customHeight="1">
      <x:c r="A30" s="3" t="str">
        <x:v>GL.VAT.OSS</x:v>
      </x:c>
      <x:c r="B30" s="3" t="str">
        <x:v>VAT payable under the One-Stop Shop (Austria)</x:v>
      </x:c>
      <x:c r="C30" s="3" t="str">
        <x:v>tax_liabilities</x:v>
      </x:c>
      <x:c r="D30" s="16" t="n">
        <x:v>0</x:v>
      </x:c>
      <x:c r="E30" s="3" t="str">
        <x:v>BS</x:v>
      </x:c>
    </x:row>
    <x:row r="31" ht="25" customHeight="1">
      <x:c r="A31" s="3" t="str">
        <x:v>GL.TAX.K_LIAB</x:v>
      </x:c>
      <x:c r="B31" s="3" t="str">
        <x:v>Corporate income tax payable</x:v>
      </x:c>
      <x:c r="C31" s="3" t="str">
        <x:v>tax_liabilities</x:v>
      </x:c>
      <x:c r="D31" s="16" t="n">
        <x:v>0</x:v>
      </x:c>
      <x:c r="E31" s="3" t="str">
        <x:v>BS</x:v>
      </x:c>
    </x:row>
    <x:row r="32" ht="25" customHeight="1">
      <x:c r="A32" s="3" t="str">
        <x:v>GL.TAX.S_LIAB</x:v>
      </x:c>
      <x:c r="B32" s="3" t="str">
        <x:v>Solidarity surcharge payable</x:v>
      </x:c>
      <x:c r="C32" s="3" t="str">
        <x:v>tax_liabilities</x:v>
      </x:c>
      <x:c r="D32" s="16" t="n">
        <x:v>0</x:v>
      </x:c>
      <x:c r="E32" s="3" t="str">
        <x:v>BS</x:v>
      </x:c>
    </x:row>
    <x:row r="33" ht="25" customHeight="1">
      <x:c r="A33" s="3" t="str">
        <x:v>GL.TAX.G_LIAB</x:v>
      </x:c>
      <x:c r="B33" s="3" t="str">
        <x:v>Trade tax payable</x:v>
      </x:c>
      <x:c r="C33" s="3" t="str">
        <x:v>tax_liabilities</x:v>
      </x:c>
      <x:c r="D33" s="16" t="n">
        <x:v>0</x:v>
      </x:c>
      <x:c r="E33" s="3" t="str">
        <x:v>BS</x:v>
      </x:c>
    </x:row>
    <x:row r="34" ht="25" customHeight="1">
      <x:c r="A34" s="3" t="str">
        <x:v>GL.NOTE.PRINCIPAL</x:v>
      </x:c>
      <x:c r="B34" s="3" t="str">
        <x:v>Convertible note, principal</x:v>
      </x:c>
      <x:c r="C34" s="3" t="str">
        <x:v>debt</x:v>
      </x:c>
      <x:c r="D34" s="16" t="n">
        <x:v>0</x:v>
      </x:c>
      <x:c r="E34" s="3" t="str">
        <x:v>BS</x:v>
      </x:c>
    </x:row>
    <x:row r="35" ht="35" customHeight="1">
      <x:c r="A35" s="3" t="str">
        <x:v>GL.NOTE.INTEREST</x:v>
      </x:c>
      <x:c r="B35" s="3" t="str">
        <x:v>Convertible note, accrued interest</x:v>
      </x:c>
      <x:c r="C35" s="3" t="str">
        <x:v>debt</x:v>
      </x:c>
      <x:c r="D35" s="16" t="n">
        <x:v>0</x:v>
      </x:c>
      <x:c r="E35" s="3" t="str">
        <x:v>BS</x:v>
      </x:c>
    </x:row>
    <x:row r="36" ht="25" customHeight="1">
      <x:c r="A36" s="3" t="str">
        <x:v>GL.EQUITY.CAPITAL</x:v>
      </x:c>
      <x:c r="B36" s="3" t="str">
        <x:v>Subscribed capital</x:v>
      </x:c>
      <x:c r="C36" s="3" t="str">
        <x:v>equity</x:v>
      </x:c>
      <x:c r="D36" s="16" t="n">
        <x:v>0</x:v>
      </x:c>
      <x:c r="E36" s="3" t="str">
        <x:v>BS</x:v>
      </x:c>
    </x:row>
    <x:row r="37" ht="25" customHeight="1">
      <x:c r="A37" s="3" t="str">
        <x:v>GL.EQUITY.RESERVE</x:v>
      </x:c>
      <x:c r="B37" s="3" t="str">
        <x:v>Capital reserve</x:v>
      </x:c>
      <x:c r="C37" s="3" t="str">
        <x:v>equity</x:v>
      </x:c>
      <x:c r="D37" s="16" t="n">
        <x:v>0</x:v>
      </x:c>
      <x:c r="E37" s="3" t="str">
        <x:v>BS</x:v>
      </x:c>
    </x:row>
    <x:row r="38" ht="25" customHeight="1">
      <x:c r="A38" s="3" t="str">
        <x:v>GL.EQUITY.RETAINED</x:v>
      </x:c>
      <x:c r="B38" s="3" t="str">
        <x:v>Retained earnings</x:v>
      </x:c>
      <x:c r="C38" s="3" t="str">
        <x:v>equity</x:v>
      </x:c>
      <x:c r="D38" s="16" t="n">
        <x:v>0</x:v>
      </x:c>
      <x:c r="E38" s="3" t="str">
        <x:v>BS</x:v>
      </x:c>
    </x:row>
    <x:row r="39" ht="25" customHeight="1">
      <x:c r="A39" s="3" t="str">
        <x:v>GL.REV.R1</x:v>
      </x:c>
      <x:c r="B39" s="3" t="str">
        <x:v>Revenue: subscriptions</x:v>
      </x:c>
      <x:c r="C39" s="3" t="str">
        <x:v>revenue</x:v>
      </x:c>
      <x:c r="D39" s="16" t="n">
        <x:v>0</x:v>
      </x:c>
      <x:c r="E39" s="3" t="str">
        <x:v>PNL</x:v>
      </x:c>
    </x:row>
    <x:row r="40" ht="25" customHeight="1">
      <x:c r="A40" s="3" t="str">
        <x:v>GL.REV.R2</x:v>
      </x:c>
      <x:c r="B40" s="3" t="str">
        <x:v>Revenue: copy-trading fees</x:v>
      </x:c>
      <x:c r="C40" s="3" t="str">
        <x:v>revenue</x:v>
      </x:c>
      <x:c r="D40" s="16" t="n">
        <x:v>0</x:v>
      </x:c>
      <x:c r="E40" s="3" t="str">
        <x:v>PNL</x:v>
      </x:c>
    </x:row>
    <x:row r="41" ht="35" customHeight="1">
      <x:c r="A41" s="3" t="str">
        <x:v>GL.REV.R3</x:v>
      </x:c>
      <x:c r="B41" s="3" t="str">
        <x:v>Revenue: exchange affiliate commissions</x:v>
      </x:c>
      <x:c r="C41" s="3" t="str">
        <x:v>revenue</x:v>
      </x:c>
      <x:c r="D41" s="16" t="n">
        <x:v>0</x:v>
      </x:c>
      <x:c r="E41" s="3" t="str">
        <x:v>PNL</x:v>
      </x:c>
    </x:row>
    <x:row r="42" ht="25" customHeight="1">
      <x:c r="A42" s="3" t="str">
        <x:v>GL.REV.R7_SEATS</x:v>
      </x:c>
      <x:c r="B42" s="3" t="str">
        <x:v>Revenue: B2B licence seats</x:v>
      </x:c>
      <x:c r="C42" s="3" t="str">
        <x:v>revenue</x:v>
      </x:c>
      <x:c r="D42" s="16" t="n">
        <x:v>0</x:v>
      </x:c>
      <x:c r="E42" s="3" t="str">
        <x:v>PNL</x:v>
      </x:c>
    </x:row>
    <x:row r="43" ht="25" customHeight="1">
      <x:c r="A43" s="3" t="str">
        <x:v>GL.REV.R7_ONBOARD</x:v>
      </x:c>
      <x:c r="B43" s="3" t="str">
        <x:v>Revenue: B2B onboarding fees</x:v>
      </x:c>
      <x:c r="C43" s="3" t="str">
        <x:v>revenue</x:v>
      </x:c>
      <x:c r="D43" s="16" t="n">
        <x:v>0</x:v>
      </x:c>
      <x:c r="E43" s="3" t="str">
        <x:v>PNL</x:v>
      </x:c>
    </x:row>
    <x:row r="44" ht="35" customHeight="1">
      <x:c r="A44" s="3" t="str">
        <x:v>GL.FIN.NOTE_INTEREST</x:v>
      </x:c>
      <x:c r="B44" s="3" t="str">
        <x:v>Interest expense, convertible note</x:v>
      </x:c>
      <x:c r="C44" s="3" t="str">
        <x:v>note_interest</x:v>
      </x:c>
      <x:c r="D44" s="16" t="n">
        <x:v>1</x:v>
      </x:c>
      <x:c r="E44" s="3" t="str">
        <x:v>PNL</x:v>
      </x:c>
    </x:row>
    <x:row r="45" ht="25" customHeight="1">
      <x:c r="A45" s="3" t="str">
        <x:v>GL.FIN.DEP_INTEREST</x:v>
      </x:c>
      <x:c r="B45" s="3" t="str">
        <x:v>Interest income on deposits</x:v>
      </x:c>
      <x:c r="C45" s="3" t="str">
        <x:v>dep_interest</x:v>
      </x:c>
      <x:c r="D45" s="16" t="n">
        <x:v>0</x:v>
      </x:c>
      <x:c r="E45" s="3" t="str">
        <x:v>PNL</x:v>
      </x:c>
    </x:row>
    <x:row r="46" ht="25" customHeight="1">
      <x:c r="A46" s="3" t="str">
        <x:v>GL.TAX.KST</x:v>
      </x:c>
      <x:c r="B46" s="3" t="str">
        <x:v>Corporate income tax (KSt)</x:v>
      </x:c>
      <x:c r="C46" s="3" t="str">
        <x:v>tax</x:v>
      </x:c>
      <x:c r="D46" s="16" t="n">
        <x:v>1</x:v>
      </x:c>
      <x:c r="E46" s="3" t="str">
        <x:v>PNL</x:v>
      </x:c>
    </x:row>
    <x:row r="47" ht="25" customHeight="1">
      <x:c r="A47" s="3" t="str">
        <x:v>GL.TAX.SOLI</x:v>
      </x:c>
      <x:c r="B47" s="3" t="str">
        <x:v>Solidarity surcharge</x:v>
      </x:c>
      <x:c r="C47" s="3" t="str">
        <x:v>tax</x:v>
      </x:c>
      <x:c r="D47" s="16" t="n">
        <x:v>1</x:v>
      </x:c>
      <x:c r="E47" s="3" t="str">
        <x:v>PNL</x:v>
      </x:c>
    </x:row>
    <x:row r="48" ht="25" customHeight="1">
      <x:c r="A48" s="3" t="str">
        <x:v>GL.TAX.GEWST</x:v>
      </x:c>
      <x:c r="B48" s="3" t="str">
        <x:v>Trade tax (GewSt)</x:v>
      </x:c>
      <x:c r="C48" s="3" t="str">
        <x:v>tax</x:v>
      </x:c>
      <x:c r="D48" s="16" t="n">
        <x:v>1</x:v>
      </x:c>
      <x:c r="E48" s="3" t="str">
        <x:v>PNL</x:v>
      </x:c>
    </x:row>
    <x:row r="49" ht="25" customHeight="1">
      <x:c r="A49" s="3" t="str">
        <x:v>GL.OPEX.OPX.DESK</x:v>
      </x:c>
      <x:c r="B49" s="3" t="str">
        <x:v>Coworking desks</x:v>
      </x:c>
      <x:c r="C49" s="3" t="str">
        <x:v>operating_expense</x:v>
      </x:c>
      <x:c r="D49" s="16" t="n">
        <x:v>1</x:v>
      </x:c>
      <x:c r="E49" s="3" t="str">
        <x:v>PNL</x:v>
      </x:c>
    </x:row>
    <x:row r="50" ht="25" customHeight="1">
      <x:c r="A50" s="3" t="str">
        <x:v>GL.OPEX.OPX.OFFICE</x:v>
      </x:c>
      <x:c r="B50" s="3" t="str">
        <x:v>Office rent</x:v>
      </x:c>
      <x:c r="C50" s="3" t="str">
        <x:v>operating_expense</x:v>
      </x:c>
      <x:c r="D50" s="16" t="n">
        <x:v>1</x:v>
      </x:c>
      <x:c r="E50" s="3" t="str">
        <x:v>PNL</x:v>
      </x:c>
    </x:row>
    <x:row r="51" ht="25" customHeight="1">
      <x:c r="A51" s="3" t="str">
        <x:v>GL.OPEX.OPX.BRAND</x:v>
      </x:c>
      <x:c r="B51" s="3" t="str">
        <x:v>Brand and public relations</x:v>
      </x:c>
      <x:c r="C51" s="3" t="str">
        <x:v>operating_expense</x:v>
      </x:c>
      <x:c r="D51" s="16" t="n">
        <x:v>1</x:v>
      </x:c>
      <x:c r="E51" s="3" t="str">
        <x:v>PNL</x:v>
      </x:c>
    </x:row>
    <x:row r="52" ht="25" customHeight="1">
      <x:c r="A52" s="3" t="str">
        <x:v>GL.OPEX.OPX.CONTEST</x:v>
      </x:c>
      <x:c r="B52" s="3" t="str">
        <x:v>Lead-trader contests</x:v>
      </x:c>
      <x:c r="C52" s="3" t="str">
        <x:v>operating_expense</x:v>
      </x:c>
      <x:c r="D52" s="16" t="n">
        <x:v>1</x:v>
      </x:c>
      <x:c r="E52" s="3" t="str">
        <x:v>PNL</x:v>
      </x:c>
    </x:row>
    <x:row r="53" ht="25" customHeight="1">
      <x:c r="A53" s="3" t="str">
        <x:v>GL.OPEX.OPX.REFERRAL</x:v>
      </x:c>
      <x:c r="B53" s="3" t="str">
        <x:v>Referral bonuses</x:v>
      </x:c>
      <x:c r="C53" s="3" t="str">
        <x:v>operating_expense</x:v>
      </x:c>
      <x:c r="D53" s="16" t="n">
        <x:v>1</x:v>
      </x:c>
      <x:c r="E53" s="3" t="str">
        <x:v>PNL</x:v>
      </x:c>
    </x:row>
    <x:row r="54" ht="35" customHeight="1">
      <x:c r="A54" s="3" t="str">
        <x:v>GL.OPEX.OPX.BOOKKEEP</x:v>
      </x:c>
      <x:c r="B54" s="3" t="str">
        <x:v>Bookkeeping and fractional finance and HR services</x:v>
      </x:c>
      <x:c r="C54" s="3" t="str">
        <x:v>operating_expense</x:v>
      </x:c>
      <x:c r="D54" s="16" t="n">
        <x:v>1</x:v>
      </x:c>
      <x:c r="E54" s="3" t="str">
        <x:v>PNL</x:v>
      </x:c>
    </x:row>
    <x:row r="55" ht="25" customHeight="1">
      <x:c r="A55" s="3" t="str">
        <x:v>GL.OPEX.OPX.PAYROLL</x:v>
      </x:c>
      <x:c r="B55" s="3" t="str">
        <x:v>Payroll service</x:v>
      </x:c>
      <x:c r="C55" s="3" t="str">
        <x:v>operating_expense</x:v>
      </x:c>
      <x:c r="D55" s="16" t="n">
        <x:v>1</x:v>
      </x:c>
      <x:c r="E55" s="3" t="str">
        <x:v>PNL</x:v>
      </x:c>
    </x:row>
    <x:row r="56" ht="25" customHeight="1">
      <x:c r="A56" s="3" t="str">
        <x:v>GL.OPEX.OPX.ACCOUNTS</x:v>
      </x:c>
      <x:c r="B56" s="3" t="str">
        <x:v>Annual accounts and tax returns</x:v>
      </x:c>
      <x:c r="C56" s="3" t="str">
        <x:v>operating_expense</x:v>
      </x:c>
      <x:c r="D56" s="16" t="n">
        <x:v>1</x:v>
      </x:c>
      <x:c r="E56" s="3" t="str">
        <x:v>PNL</x:v>
      </x:c>
    </x:row>
    <x:row r="57" ht="35" customHeight="1">
      <x:c r="A57" s="3" t="str">
        <x:v>GL.OPEX.OPX.FOUNDING.REGISTER</x:v>
      </x:c>
      <x:c r="B57" s="3" t="str">
        <x:v>Founding: commercial register fee</x:v>
      </x:c>
      <x:c r="C57" s="3" t="str">
        <x:v>operating_expense</x:v>
      </x:c>
      <x:c r="D57" s="16" t="n">
        <x:v>1</x:v>
      </x:c>
      <x:c r="E57" s="3" t="str">
        <x:v>PNL</x:v>
      </x:c>
    </x:row>
    <x:row r="58" ht="25" customHeight="1">
      <x:c r="A58" s="3" t="str">
        <x:v>GL.OPEX.OPX.FOUNDING.NOTARY</x:v>
      </x:c>
      <x:c r="B58" s="3" t="str">
        <x:v>Founding: notary</x:v>
      </x:c>
      <x:c r="C58" s="3" t="str">
        <x:v>operating_expense</x:v>
      </x:c>
      <x:c r="D58" s="16" t="n">
        <x:v>1</x:v>
      </x:c>
      <x:c r="E58" s="3" t="str">
        <x:v>PNL</x:v>
      </x:c>
    </x:row>
    <x:row r="59" ht="35" customHeight="1">
      <x:c r="A59" s="3" t="str">
        <x:v>GL.OPEX.OPX.IHK</x:v>
      </x:c>
      <x:c r="B59" s="3" t="str">
        <x:v>Chamber of commerce (IHK), filings and register</x:v>
      </x:c>
      <x:c r="C59" s="3" t="str">
        <x:v>operating_expense</x:v>
      </x:c>
      <x:c r="D59" s="16" t="n">
        <x:v>1</x:v>
      </x:c>
      <x:c r="E59" s="3" t="str">
        <x:v>PNL</x:v>
      </x:c>
    </x:row>
    <x:row r="60" ht="25" customHeight="1">
      <x:c r="A60" s="3" t="str">
        <x:v>GL.OPEX.OPX.INS_PRE</x:v>
      </x:c>
      <x:c r="B60" s="3" t="str">
        <x:v>Insurance before the licence</x:v>
      </x:c>
      <x:c r="C60" s="3" t="str">
        <x:v>operating_expense</x:v>
      </x:c>
      <x:c r="D60" s="16" t="n">
        <x:v>1</x:v>
      </x:c>
      <x:c r="E60" s="3" t="str">
        <x:v>PNL</x:v>
      </x:c>
    </x:row>
    <x:row r="61" ht="35" customHeight="1">
      <x:c r="A61" s="3" t="str">
        <x:v>GL.OPEX.OPX.ROUND_COSTS.SEED</x:v>
      </x:c>
      <x:c r="B61" s="3" t="str">
        <x:v>Seed round legal and notary costs</x:v>
      </x:c>
      <x:c r="C61" s="3" t="str">
        <x:v>operating_expense</x:v>
      </x:c>
      <x:c r="D61" s="16" t="n">
        <x:v>1</x:v>
      </x:c>
      <x:c r="E61" s="3" t="str">
        <x:v>PNL</x:v>
      </x:c>
    </x:row>
    <x:row r="62" ht="25" customHeight="1">
      <x:c r="A62" s="3" t="str">
        <x:v>GL.OPEX.OPX.ROUND_COSTS.A</x:v>
      </x:c>
      <x:c r="B62" s="3" t="str">
        <x:v>Series A legal and notary costs</x:v>
      </x:c>
      <x:c r="C62" s="3" t="str">
        <x:v>operating_expense</x:v>
      </x:c>
      <x:c r="D62" s="16" t="n">
        <x:v>1</x:v>
      </x:c>
      <x:c r="E62" s="3" t="str">
        <x:v>PNL</x:v>
      </x:c>
    </x:row>
    <x:row r="63" ht="35" customHeight="1">
      <x:c r="A63" s="3" t="str">
        <x:v>GL.OPEX.OPX.MISC</x:v>
      </x:c>
      <x:c r="B63" s="3" t="str">
        <x:v>Travel, bank and miscellaneous costs</x:v>
      </x:c>
      <x:c r="C63" s="3" t="str">
        <x:v>operating_expense</x:v>
      </x:c>
      <x:c r="D63" s="16" t="n">
        <x:v>1</x:v>
      </x:c>
      <x:c r="E63" s="3" t="str">
        <x:v>PNL</x:v>
      </x:c>
    </x:row>
    <x:row r="64" ht="35" customHeight="1">
      <x:c r="A64" s="3" t="str">
        <x:v>GL.OPEX.OPX.CONTINGENCY</x:v>
      </x:c>
      <x:c r="B64" s="3" t="str">
        <x:v>Contingency (5% of the eligible Opex base)</x:v>
      </x:c>
      <x:c r="C64" s="3" t="str">
        <x:v>operating_expense</x:v>
      </x:c>
      <x:c r="D64" s="16" t="n">
        <x:v>1</x:v>
      </x:c>
      <x:c r="E64" s="3" t="str">
        <x:v>PNL</x:v>
      </x:c>
    </x:row>
    <x:row r="65" ht="25" customHeight="1">
      <x:c r="A65" s="3" t="str">
        <x:v>GL.OPEX.ACQ.SPEND</x:v>
      </x:c>
      <x:c r="B65" s="3" t="str">
        <x:v>Performance marketing</x:v>
      </x:c>
      <x:c r="C65" s="3" t="str">
        <x:v>operating_expense</x:v>
      </x:c>
      <x:c r="D65" s="16" t="n">
        <x:v>1</x:v>
      </x:c>
      <x:c r="E65" s="3" t="str">
        <x:v>PNL</x:v>
      </x:c>
    </x:row>
    <x:row r="66" ht="25" customHeight="1">
      <x:c r="A66" s="3" t="str">
        <x:v>GL.OPEX.PPL.SW</x:v>
      </x:c>
      <x:c r="B66" s="3" t="str">
        <x:v>Employee software and AI tools</x:v>
      </x:c>
      <x:c r="C66" s="3" t="str">
        <x:v>operating_expense</x:v>
      </x:c>
      <x:c r="D66" s="16" t="n">
        <x:v>1</x:v>
      </x:c>
      <x:c r="E66" s="3" t="str">
        <x:v>PNL</x:v>
      </x:c>
    </x:row>
    <x:row r="67" ht="25" customHeight="1">
      <x:c r="A67" s="3" t="str">
        <x:v>GL.OPEX.PPL.RECRUIT</x:v>
      </x:c>
      <x:c r="B67" s="3" t="str">
        <x:v>Recruiting costs</x:v>
      </x:c>
      <x:c r="C67" s="3" t="str">
        <x:v>operating_expense</x:v>
      </x:c>
      <x:c r="D67" s="16" t="n">
        <x:v>1</x:v>
      </x:c>
      <x:c r="E67" s="3" t="str">
        <x:v>PNL</x:v>
      </x:c>
    </x:row>
    <x:row r="68" ht="25" customHeight="1">
      <x:c r="A68" s="3" t="str">
        <x:v>GL.COGS.PROCESSOR</x:v>
      </x:c>
      <x:c r="B68" s="3" t="str">
        <x:v>Card processing fees (web)</x:v>
      </x:c>
      <x:c r="C68" s="3" t="str">
        <x:v>cost_of_revenue</x:v>
      </x:c>
      <x:c r="D68" s="16" t="n">
        <x:v>1</x:v>
      </x:c>
      <x:c r="E68" s="3" t="str">
        <x:v>PNL</x:v>
      </x:c>
    </x:row>
    <x:row r="69" ht="25" customHeight="1">
      <x:c r="A69" s="3" t="str">
        <x:v>GL.COGS.BILLING</x:v>
      </x:c>
      <x:c r="B69" s="3" t="str">
        <x:v>Subscription billing fees (web)</x:v>
      </x:c>
      <x:c r="C69" s="3" t="str">
        <x:v>cost_of_revenue</x:v>
      </x:c>
      <x:c r="D69" s="16" t="n">
        <x:v>1</x:v>
      </x:c>
      <x:c r="E69" s="3" t="str">
        <x:v>PNL</x:v>
      </x:c>
    </x:row>
    <x:row r="70" ht="35" customHeight="1">
      <x:c r="A70" s="3" t="str">
        <x:v>GL.COGS.STORE</x:v>
      </x:c>
      <x:c r="B70" s="3" t="str">
        <x:v>App-store commission on subscriptions</x:v>
      </x:c>
      <x:c r="C70" s="3" t="str">
        <x:v>cost_of_revenue</x:v>
      </x:c>
      <x:c r="D70" s="16" t="n">
        <x:v>1</x:v>
      </x:c>
      <x:c r="E70" s="3" t="str">
        <x:v>PNL</x:v>
      </x:c>
    </x:row>
    <x:row r="71" ht="25" customHeight="1">
      <x:c r="A71" s="3" t="str">
        <x:v>GL.COGS.TRADER</x:v>
      </x:c>
      <x:c r="B71" s="3" t="str">
        <x:v>Lead-trader share of copy fees</x:v>
      </x:c>
      <x:c r="C71" s="3" t="str">
        <x:v>cost_of_revenue</x:v>
      </x:c>
      <x:c r="D71" s="16" t="n">
        <x:v>1</x:v>
      </x:c>
      <x:c r="E71" s="3" t="str">
        <x:v>PNL</x:v>
      </x:c>
    </x:row>
    <x:row r="72" ht="35" customHeight="1">
      <x:c r="A72" s="3" t="str">
        <x:v>GL.COGS.CONNECT</x:v>
      </x:c>
      <x:c r="B72" s="3" t="str">
        <x:v>Payout charges for lead-trader payments</x:v>
      </x:c>
      <x:c r="C72" s="3" t="str">
        <x:v>cost_of_revenue</x:v>
      </x:c>
      <x:c r="D72" s="16" t="n">
        <x:v>1</x:v>
      </x:c>
      <x:c r="E72" s="3" t="str">
        <x:v>PNL</x:v>
      </x:c>
    </x:row>
    <x:row r="73" ht="25" customHeight="1">
      <x:c r="A73" s="3" t="str">
        <x:v>GL.COGS.DISPUTE</x:v>
      </x:c>
      <x:c r="B73" s="3" t="str">
        <x:v>Card disputes (amount and fee)</x:v>
      </x:c>
      <x:c r="C73" s="3" t="str">
        <x:v>cost_of_revenue</x:v>
      </x:c>
      <x:c r="D73" s="16" t="n">
        <x:v>1</x:v>
      </x:c>
      <x:c r="E73" s="3" t="str">
        <x:v>PNL</x:v>
      </x:c>
    </x:row>
    <x:row r="74" ht="25" customHeight="1">
      <x:c r="A74" s="3" t="str">
        <x:v>GL.COGS.FRAUD</x:v>
      </x:c>
      <x:c r="B74" s="3" t="str">
        <x:v>Card fraud losses (web)</x:v>
      </x:c>
      <x:c r="C74" s="3" t="str">
        <x:v>cost_of_revenue</x:v>
      </x:c>
      <x:c r="D74" s="16" t="n">
        <x:v>1</x:v>
      </x:c>
      <x:c r="E74" s="3" t="str">
        <x:v>PNL</x:v>
      </x:c>
    </x:row>
    <x:row r="75" ht="35" customHeight="1">
      <x:c r="A75" s="3" t="str">
        <x:v>GL.COGS.KYC_VARIABLE</x:v>
      </x:c>
      <x:c r="B75" s="3" t="str">
        <x:v>Identity checks (KYC), per verification</x:v>
      </x:c>
      <x:c r="C75" s="3" t="str">
        <x:v>cost_of_revenue</x:v>
      </x:c>
      <x:c r="D75" s="16" t="n">
        <x:v>1</x:v>
      </x:c>
      <x:c r="E75" s="3" t="str">
        <x:v>PNL</x:v>
      </x:c>
    </x:row>
    <x:row r="76" ht="35" customHeight="1">
      <x:c r="A76" s="3" t="str">
        <x:v>GL.COGS.KYC_MINIMUM</x:v>
      </x:c>
      <x:c r="B76" s="3" t="str">
        <x:v>Identity checks (KYC), minimum-fee top-up</x:v>
      </x:c>
      <x:c r="C76" s="3" t="str">
        <x:v>cost_of_revenue</x:v>
      </x:c>
      <x:c r="D76" s="16" t="n">
        <x:v>1</x:v>
      </x:c>
      <x:c r="E76" s="3" t="str">
        <x:v>PNL</x:v>
      </x:c>
    </x:row>
    <x:row r="77" ht="25" customHeight="1">
      <x:c r="A77" s="3" t="str">
        <x:v>GL.COGS.CLOUD_FIXED</x:v>
      </x:c>
      <x:c r="B77" s="3" t="str">
        <x:v>Cloud hosting, fixed</x:v>
      </x:c>
      <x:c r="C77" s="3" t="str">
        <x:v>cost_of_revenue</x:v>
      </x:c>
      <x:c r="D77" s="16" t="n">
        <x:v>1</x:v>
      </x:c>
      <x:c r="E77" s="3" t="str">
        <x:v>PNL</x:v>
      </x:c>
    </x:row>
    <x:row r="78" ht="25" customHeight="1">
      <x:c r="A78" s="3" t="str">
        <x:v>GL.COGS.CLOUD_VARIABLE</x:v>
      </x:c>
      <x:c r="B78" s="3" t="str">
        <x:v>Cloud hosting, usage-based</x:v>
      </x:c>
      <x:c r="C78" s="3" t="str">
        <x:v>cost_of_revenue</x:v>
      </x:c>
      <x:c r="D78" s="16" t="n">
        <x:v>1</x:v>
      </x:c>
      <x:c r="E78" s="3" t="str">
        <x:v>PNL</x:v>
      </x:c>
    </x:row>
    <x:row r="79" ht="25" customHeight="1">
      <x:c r="A79" s="3" t="str">
        <x:v>GL.COGS.MDATA</x:v>
      </x:c>
      <x:c r="B79" s="3" t="str">
        <x:v>Market data</x:v>
      </x:c>
      <x:c r="C79" s="3" t="str">
        <x:v>cost_of_revenue</x:v>
      </x:c>
      <x:c r="D79" s="16" t="n">
        <x:v>1</x:v>
      </x:c>
      <x:c r="E79" s="3" t="str">
        <x:v>PNL</x:v>
      </x:c>
    </x:row>
    <x:row r="80" ht="25" customHeight="1">
      <x:c r="A80" s="3" t="str">
        <x:v>GL.COGS.SUPPORT</x:v>
      </x:c>
      <x:c r="B80" s="3" t="str">
        <x:v>Outsourced first-line support</x:v>
      </x:c>
      <x:c r="C80" s="3" t="str">
        <x:v>cost_of_revenue</x:v>
      </x:c>
      <x:c r="D80" s="16" t="n">
        <x:v>1</x:v>
      </x:c>
      <x:c r="E80" s="3" t="str">
        <x:v>PNL</x:v>
      </x:c>
    </x:row>
    <x:row r="81" ht="35" customHeight="1">
      <x:c r="A81" s="3" t="str">
        <x:v>GL.OPEX.REG.LEGAL_APP</x:v>
      </x:c>
      <x:c r="B81" s="3" t="str">
        <x:v>Legal and regulatory advice for the licence application</x:v>
      </x:c>
      <x:c r="C81" s="3" t="str">
        <x:v>operating_expense</x:v>
      </x:c>
      <x:c r="D81" s="16" t="n">
        <x:v>1</x:v>
      </x:c>
      <x:c r="E81" s="3" t="str">
        <x:v>PNL</x:v>
      </x:c>
    </x:row>
    <x:row r="82" ht="25" customHeight="1">
      <x:c r="A82" s="3" t="str">
        <x:v>GL.OPEX.REG.BAFIN_FEE</x:v>
      </x:c>
      <x:c r="B82" s="3" t="str">
        <x:v>BaFin authorisation fee</x:v>
      </x:c>
      <x:c r="C82" s="3" t="str">
        <x:v>operating_expense</x:v>
      </x:c>
      <x:c r="D82" s="16" t="n">
        <x:v>1</x:v>
      </x:c>
      <x:c r="E82" s="3" t="str">
        <x:v>PNL</x:v>
      </x:c>
    </x:row>
    <x:row r="83" ht="25" customHeight="1">
      <x:c r="A83" s="3" t="str">
        <x:v>GL.OPEX.REG.DORA_SETUP</x:v>
      </x:c>
      <x:c r="B83" s="3" t="str">
        <x:v>DORA framework set-up</x:v>
      </x:c>
      <x:c r="C83" s="3" t="str">
        <x:v>operating_expense</x:v>
      </x:c>
      <x:c r="D83" s="16" t="n">
        <x:v>1</x:v>
      </x:c>
      <x:c r="E83" s="3" t="str">
        <x:v>PNL</x:v>
      </x:c>
    </x:row>
    <x:row r="84" ht="25" customHeight="1">
      <x:c r="A84" s="3" t="str">
        <x:v>GL.OPEX.REG.LEVY</x:v>
      </x:c>
      <x:c r="B84" s="3" t="str">
        <x:v>BaFin levy</x:v>
      </x:c>
      <x:c r="C84" s="3" t="str">
        <x:v>operating_expense</x:v>
      </x:c>
      <x:c r="D84" s="16" t="n">
        <x:v>1</x:v>
      </x:c>
      <x:c r="E84" s="3" t="str">
        <x:v>PNL</x:v>
      </x:c>
    </x:row>
    <x:row r="85" ht="25" customHeight="1">
      <x:c r="A85" s="3" t="str">
        <x:v>GL.OPEX.REG.AUDIT</x:v>
      </x:c>
      <x:c r="B85" s="3" t="str">
        <x:v>Statutory and regulatory audit</x:v>
      </x:c>
      <x:c r="C85" s="3" t="str">
        <x:v>operating_expense</x:v>
      </x:c>
      <x:c r="D85" s="16" t="n">
        <x:v>1</x:v>
      </x:c>
      <x:c r="E85" s="3" t="str">
        <x:v>PNL</x:v>
      </x:c>
    </x:row>
    <x:row r="86" ht="25" customHeight="1">
      <x:c r="A86" s="3" t="str">
        <x:v>GL.OPEX.REG.INT_AUDIT</x:v>
      </x:c>
      <x:c r="B86" s="3" t="str">
        <x:v>Outsourced internal audit</x:v>
      </x:c>
      <x:c r="C86" s="3" t="str">
        <x:v>operating_expense</x:v>
      </x:c>
      <x:c r="D86" s="16" t="n">
        <x:v>1</x:v>
      </x:c>
      <x:c r="E86" s="3" t="str">
        <x:v>PNL</x:v>
      </x:c>
    </x:row>
    <x:row r="87" ht="25" customHeight="1">
      <x:c r="A87" s="3" t="str">
        <x:v>GL.OPEX.REG.LEGAL_RUN</x:v>
      </x:c>
      <x:c r="B87" s="3" t="str">
        <x:v>Ongoing legal advice</x:v>
      </x:c>
      <x:c r="C87" s="3" t="str">
        <x:v>operating_expense</x:v>
      </x:c>
      <x:c r="D87" s="16" t="n">
        <x:v>1</x:v>
      </x:c>
      <x:c r="E87" s="3" t="str">
        <x:v>PNL</x:v>
      </x:c>
    </x:row>
    <x:row r="88" ht="35" customHeight="1">
      <x:c r="A88" s="3" t="str">
        <x:v>GL.OPEX.REG.DORA_TEST</x:v>
      </x:c>
      <x:c r="B88" s="3" t="str">
        <x:v>Penetration and resilience testing</x:v>
      </x:c>
      <x:c r="C88" s="3" t="str">
        <x:v>operating_expense</x:v>
      </x:c>
      <x:c r="D88" s="16" t="n">
        <x:v>1</x:v>
      </x:c>
      <x:c r="E88" s="3" t="str">
        <x:v>PNL</x:v>
      </x:c>
    </x:row>
    <x:row r="89" ht="25" customHeight="1">
      <x:c r="A89" s="3" t="str">
        <x:v>GL.OPEX.REG.SURVEIL</x:v>
      </x:c>
      <x:c r="B89" s="3" t="str">
        <x:v>Market-abuse surveillance tools</x:v>
      </x:c>
      <x:c r="C89" s="3" t="str">
        <x:v>operating_expense</x:v>
      </x:c>
      <x:c r="D89" s="16" t="n">
        <x:v>1</x:v>
      </x:c>
      <x:c r="E89" s="3" t="str">
        <x:v>PNL</x:v>
      </x:c>
    </x:row>
    <x:row r="90" ht="35" customHeight="1">
      <x:c r="A90" s="3" t="str">
        <x:v>GL.OPEX.REG.INSURANCE</x:v>
      </x:c>
      <x:c r="B90" s="3" t="str">
        <x:v>Professional indemnity, D&amp;O and cyber insurance</x:v>
      </x:c>
      <x:c r="C90" s="3" t="str">
        <x:v>operating_expense</x:v>
      </x:c>
      <x:c r="D90" s="16" t="n">
        <x:v>1</x:v>
      </x:c>
      <x:c r="E90" s="3" t="str">
        <x:v>PNL</x:v>
      </x:c>
    </x:row>
    <x:row r="91" ht="25" customHeight="1">
      <x:c r="A91" s="3" t="str">
        <x:v>GL.PEOPLE.SALARY</x:v>
      </x:c>
      <x:c r="B91" s="3" t="str">
        <x:v>Salaries</x:v>
      </x:c>
      <x:c r="C91" s="3" t="str">
        <x:v>people</x:v>
      </x:c>
      <x:c r="D91" s="16" t="n">
        <x:v>1</x:v>
      </x:c>
      <x:c r="E91" s="3" t="str">
        <x:v>PNL</x:v>
      </x:c>
    </x:row>
    <x:row r="92" ht="25" customHeight="1">
      <x:c r="A92" s="3" t="str">
        <x:v>GL.PEOPLE.RV</x:v>
      </x:c>
      <x:c r="B92" s="3" t="str">
        <x:v>Employer pension insurance (RV)</x:v>
      </x:c>
      <x:c r="C92" s="3" t="str">
        <x:v>people</x:v>
      </x:c>
      <x:c r="D92" s="16" t="n">
        <x:v>1</x:v>
      </x:c>
      <x:c r="E92" s="3" t="str">
        <x:v>PNL</x:v>
      </x:c>
    </x:row>
    <x:row r="93" ht="35" customHeight="1">
      <x:c r="A93" s="3" t="str">
        <x:v>GL.PEOPLE.AV</x:v>
      </x:c>
      <x:c r="B93" s="3" t="str">
        <x:v>Employer unemployment insurance (AV)</x:v>
      </x:c>
      <x:c r="C93" s="3" t="str">
        <x:v>people</x:v>
      </x:c>
      <x:c r="D93" s="16" t="n">
        <x:v>1</x:v>
      </x:c>
      <x:c r="E93" s="3" t="str">
        <x:v>PNL</x:v>
      </x:c>
    </x:row>
    <x:row r="94" ht="25" customHeight="1">
      <x:c r="A94" s="3" t="str">
        <x:v>GL.PEOPLE.KV</x:v>
      </x:c>
      <x:c r="B94" s="3" t="str">
        <x:v>Employer health insurance (KV)</x:v>
      </x:c>
      <x:c r="C94" s="3" t="str">
        <x:v>people</x:v>
      </x:c>
      <x:c r="D94" s="16" t="n">
        <x:v>1</x:v>
      </x:c>
      <x:c r="E94" s="3" t="str">
        <x:v>PNL</x:v>
      </x:c>
    </x:row>
    <x:row r="95" ht="35" customHeight="1">
      <x:c r="A95" s="3" t="str">
        <x:v>GL.PEOPLE.PV</x:v>
      </x:c>
      <x:c r="B95" s="3" t="str">
        <x:v>Employer long-term care insurance (PV)</x:v>
      </x:c>
      <x:c r="C95" s="3" t="str">
        <x:v>people</x:v>
      </x:c>
      <x:c r="D95" s="16" t="n">
        <x:v>1</x:v>
      </x:c>
      <x:c r="E95" s="3" t="str">
        <x:v>PNL</x:v>
      </x:c>
    </x:row>
    <x:row r="96" ht="25" customHeight="1">
      <x:c r="A96" s="3" t="str">
        <x:v>GL.PEOPLE.U1</x:v>
      </x:c>
      <x:c r="B96" s="3" t="str">
        <x:v>Sick-pay levy (U1)</x:v>
      </x:c>
      <x:c r="C96" s="3" t="str">
        <x:v>people</x:v>
      </x:c>
      <x:c r="D96" s="16" t="n">
        <x:v>1</x:v>
      </x:c>
      <x:c r="E96" s="3" t="str">
        <x:v>PNL</x:v>
      </x:c>
    </x:row>
    <x:row r="97" ht="25" customHeight="1">
      <x:c r="A97" s="3" t="str">
        <x:v>GL.PEOPLE.U2</x:v>
      </x:c>
      <x:c r="B97" s="3" t="str">
        <x:v>Maternity levy (U2)</x:v>
      </x:c>
      <x:c r="C97" s="3" t="str">
        <x:v>people</x:v>
      </x:c>
      <x:c r="D97" s="16" t="n">
        <x:v>1</x:v>
      </x:c>
      <x:c r="E97" s="3" t="str">
        <x:v>PNL</x:v>
      </x:c>
    </x:row>
    <x:row r="98" ht="25" customHeight="1">
      <x:c r="A98" s="3" t="str">
        <x:v>GL.PEOPLE.INSOLV</x:v>
      </x:c>
      <x:c r="B98" s="3" t="str">
        <x:v>Insolvency levy</x:v>
      </x:c>
      <x:c r="C98" s="3" t="str">
        <x:v>people</x:v>
      </x:c>
      <x:c r="D98" s="16" t="n">
        <x:v>1</x:v>
      </x:c>
      <x:c r="E98" s="3" t="str">
        <x:v>PNL</x:v>
      </x:c>
    </x:row>
    <x:row r="99" ht="35" customHeight="1">
      <x:c r="A99" s="3" t="str">
        <x:v>GL.PEOPLE.BG</x:v>
      </x:c>
      <x:c r="B99" s="3" t="str">
        <x:v>Statutory accident insurance (BG)</x:v>
      </x:c>
      <x:c r="C99" s="3" t="str">
        <x:v>people</x:v>
      </x:c>
      <x:c r="D99" s="16" t="n">
        <x:v>1</x:v>
      </x:c>
      <x:c r="E99" s="3" t="str">
        <x:v>PNL</x:v>
      </x:c>
    </x:row>
    <x:row r="100" ht="25" customHeight="1">
      <x:c r="A100" s="3" t="str">
        <x:v>GL.DEPR.IT</x:v>
      </x:c>
      <x:c r="B100" s="3" t="str">
        <x:v>Depreciation, IT equipment</x:v>
      </x:c>
      <x:c r="C100" s="3" t="str">
        <x:v>depreciation</x:v>
      </x:c>
      <x:c r="D100" s="16" t="n">
        <x:v>1</x:v>
      </x:c>
      <x:c r="E100" s="3" t="str">
        <x:v>PNL</x:v>
      </x:c>
    </x:row>
    <x:row r="101" ht="25" customHeight="1">
      <x:c r="A101" s="3" t="str">
        <x:v>GL.DEPR.FITOUT</x:v>
      </x:c>
      <x:c r="B101" s="3" t="str">
        <x:v>Depreciation, office fit-out</x:v>
      </x:c>
      <x:c r="C101" s="3" t="str">
        <x:v>depreciation</x:v>
      </x:c>
      <x:c r="D101" s="16" t="n">
        <x:v>1</x:v>
      </x:c>
      <x:c r="E101" s="3" t="str">
        <x:v>PNL</x:v>
      </x:c>
    </x:row>
    <x:row r="102" ht="25" customHeight="1">
      <x:c r="A102" s="3" t="str">
        <x:v>GL.OPEX.OPX.ROUND_COSTS.B.NOTARY</x:v>
      </x:c>
      <x:c r="B102" s="3" t="str">
        <x:v>Series B notary cost</x:v>
      </x:c>
      <x:c r="C102" s="3" t="str">
        <x:v>operating_expense</x:v>
      </x:c>
      <x:c r="D102" s="16" t="n">
        <x:v>1</x:v>
      </x:c>
      <x:c r="E102" s="3" t="str">
        <x:v>PNL</x:v>
      </x:c>
    </x:row>
    <x:row r="103" ht="25" customHeight="1">
      <x:c r="A103" s="3" t="str">
        <x:v>GL.OPEX.OPX.ROUND_COSTS.B.LEGAL</x:v>
      </x:c>
      <x:c r="B103" s="3" t="str">
        <x:v>Series B legal cost</x:v>
      </x:c>
      <x:c r="C103" s="3" t="str">
        <x:v>operating_expense</x:v>
      </x:c>
      <x:c r="D103" s="16" t="n">
        <x:v>1</x:v>
      </x:c>
      <x:c r="E103" s="3" t="str">
        <x:v>PNL</x:v>
      </x:c>
    </x:row>
  </x:sheetData>
  <x:mergeCells>
    <x:mergeCell ref="A7:F8"/>
  </x:mergeCells>
  <x:pageMargins left="0.7" right="0.7" top="0.75" bottom="0.75" header="0.3" footer="0.3"/>
  <x:tableParts count="1">
    <x:tablePart xmlns:r="http://schemas.openxmlformats.org/officeDocument/2006/relationships" r:id="Rdd8d58f943894f44"/>
  </x:tableParts>
</x:worksheet>
</file>

<file path=xl/worksheets/sheet14.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55" hidden="0" customWidth="1"/>
    <x:col min="2" max="2" width="55" hidden="0" customWidth="1"/>
    <x:col min="3" max="3" width="38" hidden="0" customWidth="1"/>
    <x:col min="4" max="4" width="22" hidden="0" customWidth="1"/>
    <x:col min="5" max="5" width="22" hidden="0" customWidth="1"/>
    <x:col min="6" max="6" width="22" hidden="0" customWidth="1"/>
    <x:col min="7" max="7" width="22" hidden="0" customWidth="1"/>
    <x:col min="8" max="8" width="22" hidden="0" customWidth="1"/>
    <x:col min="9" max="9" width="22" hidden="0" customWidth="1"/>
    <x:col min="10" max="10" width="22" hidden="0" customWidth="1"/>
    <x:col min="11" max="11" width="22" hidden="0" customWidth="1"/>
  </x:cols>
  <x:sheetData>
    <x:row r="1" ht="25" customHeight="1">
      <x:c r="A1" s="15" t="str">
        <x:v>D03 actual posting allocations</x:v>
      </x:c>
      <x:c r="B1" s="2"/>
      <x:c r="C1" s="2"/>
      <x:c r="D1" s="2"/>
      <x:c r="E1" s="2"/>
      <x:c r="F1" s="2"/>
      <x:c r="G1" s="2"/>
      <x:c r="H1" s="2"/>
      <x:c r="I1" s="2"/>
      <x:c r="J1" s="2"/>
      <x:c r="K1" s="2"/>
    </x:row>
    <x:row r="2" ht="25" customHeight="1">
      <x:c r="A2" s="14" t="str">
        <x:v>Mirovest GmbH — fictional</x:v>
      </x:c>
      <x:c r="B2" s="2"/>
      <x:c r="C2" s="2"/>
      <x:c r="D2" s="2"/>
      <x:c r="E2" s="2"/>
      <x:c r="F2" s="2"/>
      <x:c r="G2" s="2"/>
      <x:c r="H2" s="2"/>
      <x:c r="I2" s="2"/>
      <x:c r="J2" s="2"/>
      <x:c r="K2" s="2"/>
    </x:row>
    <x:row r="3" ht="25" customHeight="1">
      <x:c r="A3" s="3" t="str">
        <x:v>Selected case</x:v>
      </x:c>
      <x:c r="B3" s="8" t="str">
        <x:f>'Cover'!C29</x:f>
        <x:v>Base</x:v>
      </x:c>
      <x:c r="C3" s="2"/>
      <x:c r="D3" s="2"/>
      <x:c r="E3" s="2"/>
      <x:c r="F3" s="2"/>
      <x:c r="G3" s="2"/>
      <x:c r="H3" s="2"/>
      <x:c r="I3" s="2"/>
      <x:c r="J3" s="2"/>
      <x:c r="K3" s="2"/>
    </x:row>
    <x:row r="4" ht="25" customHeight="1">
      <x:c r="A4" s="14" t="str">
        <x:v>EUR. Actual January–June 2027; source versions remain separate.</x:v>
      </x:c>
      <x:c r="B4" s="2"/>
      <x:c r="C4" s="2"/>
      <x:c r="D4" s="2"/>
      <x:c r="E4" s="2"/>
      <x:c r="F4" s="2"/>
      <x:c r="G4" s="2"/>
      <x:c r="H4" s="2"/>
      <x:c r="I4" s="2"/>
      <x:c r="J4" s="2"/>
      <x:c r="K4" s="2"/>
    </x:row>
    <x:row r="5" ht="25" customHeight="1">
      <x:c r="A5" s="14" t="str">
        <x:v>Release CR02-2026-10-13-v1 · Release bundle / local user copy</x:v>
      </x:c>
      <x:c r="B5" s="2"/>
      <x:c r="C5" s="2"/>
      <x:c r="D5" s="2"/>
      <x:c r="E5" s="2"/>
      <x:c r="F5" s="2"/>
      <x:c r="G5" s="2"/>
      <x:c r="H5" s="2"/>
      <x:c r="I5" s="2"/>
      <x:c r="J5" s="2"/>
      <x:c r="K5" s="2"/>
    </x:row>
    <x:row r="6" ht="25" customHeight="1">
      <x:c r="A6" s="2"/>
      <x:c r="B6" s="2"/>
      <x:c r="C6" s="2"/>
      <x:c r="D6" s="2"/>
      <x:c r="E6" s="2"/>
      <x:c r="F6" s="2"/>
      <x:c r="G6" s="2"/>
      <x:c r="H6" s="2"/>
      <x:c r="I6" s="2"/>
      <x:c r="J6" s="2"/>
      <x:c r="K6" s="2"/>
    </x:row>
    <x:row r="7" ht="32" customHeight="1">
      <x:c r="A7" s="3" t="str">
        <x:v>Source: the actual posting templates. Vendor-bound actual templates extend D03; each leg/view weight is 1.</x:v>
      </x:c>
      <x:c r="B7" s="2"/>
      <x:c r="C7" s="2"/>
      <x:c r="D7" s="2"/>
      <x:c r="E7" s="2"/>
      <x:c r="F7" s="2"/>
      <x:c r="G7" s="2"/>
      <x:c r="H7" s="2"/>
      <x:c r="I7" s="2"/>
      <x:c r="J7" s="2"/>
      <x:c r="K7" s="2"/>
    </x:row>
    <x:row r="8" ht="25" customHeight="1">
      <x:c r="A8" s="2"/>
      <x:c r="B8" s="2"/>
      <x:c r="C8" s="2"/>
      <x:c r="D8" s="2"/>
      <x:c r="E8" s="2"/>
      <x:c r="F8" s="2"/>
      <x:c r="G8" s="2"/>
      <x:c r="H8" s="2"/>
      <x:c r="I8" s="2"/>
      <x:c r="J8" s="2"/>
      <x:c r="K8" s="2"/>
    </x:row>
    <x:row r="9" ht="25" customHeight="1">
      <x:c r="A9" s="2"/>
      <x:c r="B9" s="2"/>
      <x:c r="C9" s="2"/>
      <x:c r="D9" s="2"/>
      <x:c r="E9" s="2"/>
      <x:c r="F9" s="2"/>
      <x:c r="G9" s="2"/>
      <x:c r="H9" s="2"/>
      <x:c r="I9" s="2"/>
      <x:c r="J9" s="2"/>
      <x:c r="K9" s="2"/>
    </x:row>
    <x:row r="10" ht="38" customHeight="1">
      <x:c r="A10" s="13" t="str">
        <x:v>Leg ID</x:v>
      </x:c>
      <x:c r="B10" s="13" t="str">
        <x:v>Mapping ID</x:v>
      </x:c>
      <x:c r="C10" s="13" t="str">
        <x:v>Account</x:v>
      </x:c>
      <x:c r="D10" s="13" t="str">
        <x:v>Side</x:v>
      </x:c>
      <x:c r="E10" s="13" t="str">
        <x:v>Nature</x:v>
      </x:c>
      <x:c r="F10" s="13" t="str">
        <x:v>Cost centre</x:v>
      </x:c>
      <x:c r="G10" s="13" t="str">
        <x:v>Vendor</x:v>
      </x:c>
      <x:c r="H10" s="13" t="str">
        <x:v>Recurrence</x:v>
      </x:c>
      <x:c r="I10" s="13" t="str">
        <x:v>Commitment</x:v>
      </x:c>
      <x:c r="J10" s="13" t="str">
        <x:v>Behaviour</x:v>
      </x:c>
      <x:c r="K10" s="13" t="str">
        <x:v>Allocation weight</x:v>
      </x:c>
    </x:row>
    <x:row r="11" ht="25" customHeight="1">
      <x:c r="A11" s="3" t="str">
        <x:v>MAP.ACTUAL.BANK_FEES.L01</x:v>
      </x:c>
      <x:c r="B11" s="3" t="str">
        <x:v>MAP.ACTUAL.BANK_FEES</x:v>
      </x:c>
      <x:c r="C11" s="3" t="str">
        <x:v>GL.OPEX.OPX.MISC</x:v>
      </x:c>
      <x:c r="D11" s="3" t="str">
        <x:v>debit</x:v>
      </x:c>
      <x:c r="E11" s="3" t="str">
        <x:v>operating_expense</x:v>
      </x:c>
      <x:c r="F11" s="3" t="str">
        <x:v>FIN</x:v>
      </x:c>
      <x:c r="G11" s="3" t="str">
        <x:v>V.BANK</x:v>
      </x:c>
      <x:c r="H11" s="3" t="str">
        <x:v>recurring</x:v>
      </x:c>
      <x:c r="I11" s="3" t="str">
        <x:v>committed</x:v>
      </x:c>
      <x:c r="J11" s="3" t="str">
        <x:v>fixed</x:v>
      </x:c>
      <x:c r="K11" s="16" t="n">
        <x:v>1</x:v>
      </x:c>
    </x:row>
    <x:row r="12" ht="25" customHeight="1">
      <x:c r="A12" s="3" t="str">
        <x:v>MAP.ACTUAL.BANK_FEES.L02</x:v>
      </x:c>
      <x:c r="B12" s="3" t="str">
        <x:v>MAP.ACTUAL.BANK_FEES</x:v>
      </x:c>
      <x:c r="C12" s="3" t="str">
        <x:v>GL.CASH</x:v>
      </x:c>
      <x:c r="D12" s="3" t="str">
        <x:v>credit</x:v>
      </x:c>
      <x:c r="E12" s="3" t="str">
        <x:v>cash</x:v>
      </x:c>
      <x:c r="F12" s="3" t="str">
        <x:v>FIN</x:v>
      </x:c>
      <x:c r="G12" s="3" t="str">
        <x:v>V.BANK</x:v>
      </x:c>
      <x:c r="H12" s="3" t="str">
        <x:v>not_applicable</x:v>
      </x:c>
      <x:c r="I12" s="3" t="str">
        <x:v>not_applicable</x:v>
      </x:c>
      <x:c r="J12" s="3" t="str">
        <x:v>not_applicable</x:v>
      </x:c>
      <x:c r="K12" s="16" t="n">
        <x:v>1</x:v>
      </x:c>
    </x:row>
    <x:row r="13" ht="25" customHeight="1">
      <x:c r="A13" s="3" t="str">
        <x:v>MAP.ACTUAL.CAPEX.PAY.V.EQUIPMENT.COMP.L01</x:v>
      </x:c>
      <x:c r="B13" s="3" t="str">
        <x:v>MAP.ACTUAL.CAPEX.PAY.V.EQUIPMENT.COMP</x:v>
      </x:c>
      <x:c r="C13" s="3" t="str">
        <x:v>GL.AP.CAPEX</x:v>
      </x:c>
      <x:c r="D13" s="3" t="str">
        <x:v>debit</x:v>
      </x:c>
      <x:c r="E13" s="3" t="str">
        <x:v>ap</x:v>
      </x:c>
      <x:c r="F13" s="3" t="str">
        <x:v>COMP</x:v>
      </x:c>
      <x:c r="G13" s="3" t="str">
        <x:v>V.EQUIPMENT</x:v>
      </x:c>
      <x:c r="H13" s="3" t="str">
        <x:v>not_applicable</x:v>
      </x:c>
      <x:c r="I13" s="3" t="str">
        <x:v>not_applicable</x:v>
      </x:c>
      <x:c r="J13" s="3" t="str">
        <x:v>not_applicable</x:v>
      </x:c>
      <x:c r="K13" s="16" t="n">
        <x:v>1</x:v>
      </x:c>
    </x:row>
    <x:row r="14" ht="25" customHeight="1">
      <x:c r="A14" s="3" t="str">
        <x:v>MAP.ACTUAL.CAPEX.PAY.V.EQUIPMENT.COMP.L02</x:v>
      </x:c>
      <x:c r="B14" s="3" t="str">
        <x:v>MAP.ACTUAL.CAPEX.PAY.V.EQUIPMENT.COMP</x:v>
      </x:c>
      <x:c r="C14" s="3" t="str">
        <x:v>GL.CASH</x:v>
      </x:c>
      <x:c r="D14" s="3" t="str">
        <x:v>credit</x:v>
      </x:c>
      <x:c r="E14" s="3" t="str">
        <x:v>cash</x:v>
      </x:c>
      <x:c r="F14" s="3" t="str">
        <x:v>COMP</x:v>
      </x:c>
      <x:c r="G14" s="3" t="str">
        <x:v>V.EQUIPMENT</x:v>
      </x:c>
      <x:c r="H14" s="3" t="str">
        <x:v>not_applicable</x:v>
      </x:c>
      <x:c r="I14" s="3" t="str">
        <x:v>not_applicable</x:v>
      </x:c>
      <x:c r="J14" s="3" t="str">
        <x:v>not_applicable</x:v>
      </x:c>
      <x:c r="K14" s="16" t="n">
        <x:v>1</x:v>
      </x:c>
    </x:row>
    <x:row r="15" ht="25" customHeight="1">
      <x:c r="A15" s="3" t="str">
        <x:v>MAP.ACTUAL.CAPEX.PAY.V.EQUIPMENT.ENG.L01</x:v>
      </x:c>
      <x:c r="B15" s="3" t="str">
        <x:v>MAP.ACTUAL.CAPEX.PAY.V.EQUIPMENT.ENG</x:v>
      </x:c>
      <x:c r="C15" s="3" t="str">
        <x:v>GL.AP.CAPEX</x:v>
      </x:c>
      <x:c r="D15" s="3" t="str">
        <x:v>debit</x:v>
      </x:c>
      <x:c r="E15" s="3" t="str">
        <x:v>ap</x:v>
      </x:c>
      <x:c r="F15" s="3" t="str">
        <x:v>ENG</x:v>
      </x:c>
      <x:c r="G15" s="3" t="str">
        <x:v>V.EQUIPMENT</x:v>
      </x:c>
      <x:c r="H15" s="3" t="str">
        <x:v>not_applicable</x:v>
      </x:c>
      <x:c r="I15" s="3" t="str">
        <x:v>not_applicable</x:v>
      </x:c>
      <x:c r="J15" s="3" t="str">
        <x:v>not_applicable</x:v>
      </x:c>
      <x:c r="K15" s="16" t="n">
        <x:v>1</x:v>
      </x:c>
    </x:row>
    <x:row r="16" ht="25" customHeight="1">
      <x:c r="A16" s="3" t="str">
        <x:v>MAP.ACTUAL.CAPEX.PAY.V.EQUIPMENT.ENG.L02</x:v>
      </x:c>
      <x:c r="B16" s="3" t="str">
        <x:v>MAP.ACTUAL.CAPEX.PAY.V.EQUIPMENT.ENG</x:v>
      </x:c>
      <x:c r="C16" s="3" t="str">
        <x:v>GL.CASH</x:v>
      </x:c>
      <x:c r="D16" s="3" t="str">
        <x:v>credit</x:v>
      </x:c>
      <x:c r="E16" s="3" t="str">
        <x:v>cash</x:v>
      </x:c>
      <x:c r="F16" s="3" t="str">
        <x:v>ENG</x:v>
      </x:c>
      <x:c r="G16" s="3" t="str">
        <x:v>V.EQUIPMENT</x:v>
      </x:c>
      <x:c r="H16" s="3" t="str">
        <x:v>not_applicable</x:v>
      </x:c>
      <x:c r="I16" s="3" t="str">
        <x:v>not_applicable</x:v>
      </x:c>
      <x:c r="J16" s="3" t="str">
        <x:v>not_applicable</x:v>
      </x:c>
      <x:c r="K16" s="16" t="n">
        <x:v>1</x:v>
      </x:c>
    </x:row>
    <x:row r="17" ht="25" customHeight="1">
      <x:c r="A17" s="3" t="str">
        <x:v>MAP.ACTUAL.CAPEX.PAY.V.EQUIPMENT.MGMT.L01</x:v>
      </x:c>
      <x:c r="B17" s="3" t="str">
        <x:v>MAP.ACTUAL.CAPEX.PAY.V.EQUIPMENT.MGMT</x:v>
      </x:c>
      <x:c r="C17" s="3" t="str">
        <x:v>GL.AP.CAPEX</x:v>
      </x:c>
      <x:c r="D17" s="3" t="str">
        <x:v>debit</x:v>
      </x:c>
      <x:c r="E17" s="3" t="str">
        <x:v>ap</x:v>
      </x:c>
      <x:c r="F17" s="3" t="str">
        <x:v>MGMT</x:v>
      </x:c>
      <x:c r="G17" s="3" t="str">
        <x:v>V.EQUIPMENT</x:v>
      </x:c>
      <x:c r="H17" s="3" t="str">
        <x:v>not_applicable</x:v>
      </x:c>
      <x:c r="I17" s="3" t="str">
        <x:v>not_applicable</x:v>
      </x:c>
      <x:c r="J17" s="3" t="str">
        <x:v>not_applicable</x:v>
      </x:c>
      <x:c r="K17" s="16" t="n">
        <x:v>1</x:v>
      </x:c>
    </x:row>
    <x:row r="18" ht="25" customHeight="1">
      <x:c r="A18" s="3" t="str">
        <x:v>MAP.ACTUAL.CAPEX.PAY.V.EQUIPMENT.MGMT.L02</x:v>
      </x:c>
      <x:c r="B18" s="3" t="str">
        <x:v>MAP.ACTUAL.CAPEX.PAY.V.EQUIPMENT.MGMT</x:v>
      </x:c>
      <x:c r="C18" s="3" t="str">
        <x:v>GL.CASH</x:v>
      </x:c>
      <x:c r="D18" s="3" t="str">
        <x:v>credit</x:v>
      </x:c>
      <x:c r="E18" s="3" t="str">
        <x:v>cash</x:v>
      </x:c>
      <x:c r="F18" s="3" t="str">
        <x:v>MGMT</x:v>
      </x:c>
      <x:c r="G18" s="3" t="str">
        <x:v>V.EQUIPMENT</x:v>
      </x:c>
      <x:c r="H18" s="3" t="str">
        <x:v>not_applicable</x:v>
      </x:c>
      <x:c r="I18" s="3" t="str">
        <x:v>not_applicable</x:v>
      </x:c>
      <x:c r="J18" s="3" t="str">
        <x:v>not_applicable</x:v>
      </x:c>
      <x:c r="K18" s="16" t="n">
        <x:v>1</x:v>
      </x:c>
    </x:row>
    <x:row r="19" ht="25" customHeight="1">
      <x:c r="A19" s="3" t="str">
        <x:v>MAP.ACTUAL.CAPEX.PAY.V.EQUIPMENT.PROD.L01</x:v>
      </x:c>
      <x:c r="B19" s="3" t="str">
        <x:v>MAP.ACTUAL.CAPEX.PAY.V.EQUIPMENT.PROD</x:v>
      </x:c>
      <x:c r="C19" s="3" t="str">
        <x:v>GL.AP.CAPEX</x:v>
      </x:c>
      <x:c r="D19" s="3" t="str">
        <x:v>debit</x:v>
      </x:c>
      <x:c r="E19" s="3" t="str">
        <x:v>ap</x:v>
      </x:c>
      <x:c r="F19" s="3" t="str">
        <x:v>PROD</x:v>
      </x:c>
      <x:c r="G19" s="3" t="str">
        <x:v>V.EQUIPMENT</x:v>
      </x:c>
      <x:c r="H19" s="3" t="str">
        <x:v>not_applicable</x:v>
      </x:c>
      <x:c r="I19" s="3" t="str">
        <x:v>not_applicable</x:v>
      </x:c>
      <x:c r="J19" s="3" t="str">
        <x:v>not_applicable</x:v>
      </x:c>
      <x:c r="K19" s="16" t="n">
        <x:v>1</x:v>
      </x:c>
    </x:row>
    <x:row r="20" ht="25" customHeight="1">
      <x:c r="A20" s="3" t="str">
        <x:v>MAP.ACTUAL.CAPEX.PAY.V.EQUIPMENT.PROD.L02</x:v>
      </x:c>
      <x:c r="B20" s="3" t="str">
        <x:v>MAP.ACTUAL.CAPEX.PAY.V.EQUIPMENT.PROD</x:v>
      </x:c>
      <x:c r="C20" s="3" t="str">
        <x:v>GL.CASH</x:v>
      </x:c>
      <x:c r="D20" s="3" t="str">
        <x:v>credit</x:v>
      </x:c>
      <x:c r="E20" s="3" t="str">
        <x:v>cash</x:v>
      </x:c>
      <x:c r="F20" s="3" t="str">
        <x:v>PROD</x:v>
      </x:c>
      <x:c r="G20" s="3" t="str">
        <x:v>V.EQUIPMENT</x:v>
      </x:c>
      <x:c r="H20" s="3" t="str">
        <x:v>not_applicable</x:v>
      </x:c>
      <x:c r="I20" s="3" t="str">
        <x:v>not_applicable</x:v>
      </x:c>
      <x:c r="J20" s="3" t="str">
        <x:v>not_applicable</x:v>
      </x:c>
      <x:c r="K20" s="16" t="n">
        <x:v>1</x:v>
      </x:c>
    </x:row>
    <x:row r="21" ht="35" customHeight="1">
      <x:c r="A21" s="3" t="str">
        <x:v>MAP.ACTUAL.CAPEX.PPL.EQUIP.COMP.V.EQUIPMENT.COMP.L01</x:v>
      </x:c>
      <x:c r="B21" s="3" t="str">
        <x:v>MAP.ACTUAL.CAPEX.PPL.EQUIP.COMP.V.EQUIPMENT.COMP</x:v>
      </x:c>
      <x:c r="C21" s="3" t="str">
        <x:v>GL.ASSET.IT</x:v>
      </x:c>
      <x:c r="D21" s="3" t="str">
        <x:v>debit</x:v>
      </x:c>
      <x:c r="E21" s="3" t="str">
        <x:v>asset_gross</x:v>
      </x:c>
      <x:c r="F21" s="3" t="str">
        <x:v>COMP</x:v>
      </x:c>
      <x:c r="G21" s="3" t="str">
        <x:v>V.EQUIPMENT</x:v>
      </x:c>
      <x:c r="H21" s="3" t="str">
        <x:v>not_applicable</x:v>
      </x:c>
      <x:c r="I21" s="3" t="str">
        <x:v>not_applicable</x:v>
      </x:c>
      <x:c r="J21" s="3" t="str">
        <x:v>not_applicable</x:v>
      </x:c>
      <x:c r="K21" s="16" t="n">
        <x:v>1</x:v>
      </x:c>
    </x:row>
    <x:row r="22" ht="35" customHeight="1">
      <x:c r="A22" s="3" t="str">
        <x:v>MAP.ACTUAL.CAPEX.PPL.EQUIP.COMP.V.EQUIPMENT.COMP.L02</x:v>
      </x:c>
      <x:c r="B22" s="3" t="str">
        <x:v>MAP.ACTUAL.CAPEX.PPL.EQUIP.COMP.V.EQUIPMENT.COMP</x:v>
      </x:c>
      <x:c r="C22" s="3" t="str">
        <x:v>GL.VAT.DOM_ASSET</x:v>
      </x:c>
      <x:c r="D22" s="3" t="str">
        <x:v>debit</x:v>
      </x:c>
      <x:c r="E22" s="3" t="str">
        <x:v>tax_assets</x:v>
      </x:c>
      <x:c r="F22" s="3" t="str">
        <x:v>COMP</x:v>
      </x:c>
      <x:c r="G22" s="3" t="str">
        <x:v>V.EQUIPMENT</x:v>
      </x:c>
      <x:c r="H22" s="3" t="str">
        <x:v>not_applicable</x:v>
      </x:c>
      <x:c r="I22" s="3" t="str">
        <x:v>not_applicable</x:v>
      </x:c>
      <x:c r="J22" s="3" t="str">
        <x:v>not_applicable</x:v>
      </x:c>
      <x:c r="K22" s="16" t="n">
        <x:v>1</x:v>
      </x:c>
    </x:row>
    <x:row r="23" ht="35" customHeight="1">
      <x:c r="A23" s="3" t="str">
        <x:v>MAP.ACTUAL.CAPEX.PPL.EQUIP.COMP.V.EQUIPMENT.COMP.L03</x:v>
      </x:c>
      <x:c r="B23" s="3" t="str">
        <x:v>MAP.ACTUAL.CAPEX.PPL.EQUIP.COMP.V.EQUIPMENT.COMP</x:v>
      </x:c>
      <x:c r="C23" s="3" t="str">
        <x:v>GL.AP.CAPEX</x:v>
      </x:c>
      <x:c r="D23" s="3" t="str">
        <x:v>credit</x:v>
      </x:c>
      <x:c r="E23" s="3" t="str">
        <x:v>ap</x:v>
      </x:c>
      <x:c r="F23" s="3" t="str">
        <x:v>COMP</x:v>
      </x:c>
      <x:c r="G23" s="3" t="str">
        <x:v>V.EQUIPMENT</x:v>
      </x:c>
      <x:c r="H23" s="3" t="str">
        <x:v>not_applicable</x:v>
      </x:c>
      <x:c r="I23" s="3" t="str">
        <x:v>not_applicable</x:v>
      </x:c>
      <x:c r="J23" s="3" t="str">
        <x:v>not_applicable</x:v>
      </x:c>
      <x:c r="K23" s="16" t="n">
        <x:v>1</x:v>
      </x:c>
    </x:row>
    <x:row r="24" ht="35" customHeight="1">
      <x:c r="A24" s="3" t="str">
        <x:v>MAP.ACTUAL.CAPEX.PPL.EQUIP.ENG.V.EQUIPMENT.ENG.L01</x:v>
      </x:c>
      <x:c r="B24" s="3" t="str">
        <x:v>MAP.ACTUAL.CAPEX.PPL.EQUIP.ENG.V.EQUIPMENT.ENG</x:v>
      </x:c>
      <x:c r="C24" s="3" t="str">
        <x:v>GL.ASSET.IT</x:v>
      </x:c>
      <x:c r="D24" s="3" t="str">
        <x:v>debit</x:v>
      </x:c>
      <x:c r="E24" s="3" t="str">
        <x:v>asset_gross</x:v>
      </x:c>
      <x:c r="F24" s="3" t="str">
        <x:v>ENG</x:v>
      </x:c>
      <x:c r="G24" s="3" t="str">
        <x:v>V.EQUIPMENT</x:v>
      </x:c>
      <x:c r="H24" s="3" t="str">
        <x:v>not_applicable</x:v>
      </x:c>
      <x:c r="I24" s="3" t="str">
        <x:v>not_applicable</x:v>
      </x:c>
      <x:c r="J24" s="3" t="str">
        <x:v>not_applicable</x:v>
      </x:c>
      <x:c r="K24" s="16" t="n">
        <x:v>1</x:v>
      </x:c>
    </x:row>
    <x:row r="25" ht="35" customHeight="1">
      <x:c r="A25" s="3" t="str">
        <x:v>MAP.ACTUAL.CAPEX.PPL.EQUIP.ENG.V.EQUIPMENT.ENG.L02</x:v>
      </x:c>
      <x:c r="B25" s="3" t="str">
        <x:v>MAP.ACTUAL.CAPEX.PPL.EQUIP.ENG.V.EQUIPMENT.ENG</x:v>
      </x:c>
      <x:c r="C25" s="3" t="str">
        <x:v>GL.VAT.DOM_ASSET</x:v>
      </x:c>
      <x:c r="D25" s="3" t="str">
        <x:v>debit</x:v>
      </x:c>
      <x:c r="E25" s="3" t="str">
        <x:v>tax_assets</x:v>
      </x:c>
      <x:c r="F25" s="3" t="str">
        <x:v>ENG</x:v>
      </x:c>
      <x:c r="G25" s="3" t="str">
        <x:v>V.EQUIPMENT</x:v>
      </x:c>
      <x:c r="H25" s="3" t="str">
        <x:v>not_applicable</x:v>
      </x:c>
      <x:c r="I25" s="3" t="str">
        <x:v>not_applicable</x:v>
      </x:c>
      <x:c r="J25" s="3" t="str">
        <x:v>not_applicable</x:v>
      </x:c>
      <x:c r="K25" s="16" t="n">
        <x:v>1</x:v>
      </x:c>
    </x:row>
    <x:row r="26" ht="35" customHeight="1">
      <x:c r="A26" s="3" t="str">
        <x:v>MAP.ACTUAL.CAPEX.PPL.EQUIP.ENG.V.EQUIPMENT.ENG.L03</x:v>
      </x:c>
      <x:c r="B26" s="3" t="str">
        <x:v>MAP.ACTUAL.CAPEX.PPL.EQUIP.ENG.V.EQUIPMENT.ENG</x:v>
      </x:c>
      <x:c r="C26" s="3" t="str">
        <x:v>GL.AP.CAPEX</x:v>
      </x:c>
      <x:c r="D26" s="3" t="str">
        <x:v>credit</x:v>
      </x:c>
      <x:c r="E26" s="3" t="str">
        <x:v>ap</x:v>
      </x:c>
      <x:c r="F26" s="3" t="str">
        <x:v>ENG</x:v>
      </x:c>
      <x:c r="G26" s="3" t="str">
        <x:v>V.EQUIPMENT</x:v>
      </x:c>
      <x:c r="H26" s="3" t="str">
        <x:v>not_applicable</x:v>
      </x:c>
      <x:c r="I26" s="3" t="str">
        <x:v>not_applicable</x:v>
      </x:c>
      <x:c r="J26" s="3" t="str">
        <x:v>not_applicable</x:v>
      </x:c>
      <x:c r="K26" s="16" t="n">
        <x:v>1</x:v>
      </x:c>
    </x:row>
    <x:row r="27" ht="35" customHeight="1">
      <x:c r="A27" s="3" t="str">
        <x:v>MAP.ACTUAL.CAPEX.PPL.EQUIP.MGMT.V.EQUIPMENT.MGMT.L01</x:v>
      </x:c>
      <x:c r="B27" s="3" t="str">
        <x:v>MAP.ACTUAL.CAPEX.PPL.EQUIP.MGMT.V.EQUIPMENT.MGMT</x:v>
      </x:c>
      <x:c r="C27" s="3" t="str">
        <x:v>GL.ASSET.IT</x:v>
      </x:c>
      <x:c r="D27" s="3" t="str">
        <x:v>debit</x:v>
      </x:c>
      <x:c r="E27" s="3" t="str">
        <x:v>asset_gross</x:v>
      </x:c>
      <x:c r="F27" s="3" t="str">
        <x:v>MGMT</x:v>
      </x:c>
      <x:c r="G27" s="3" t="str">
        <x:v>V.EQUIPMENT</x:v>
      </x:c>
      <x:c r="H27" s="3" t="str">
        <x:v>not_applicable</x:v>
      </x:c>
      <x:c r="I27" s="3" t="str">
        <x:v>not_applicable</x:v>
      </x:c>
      <x:c r="J27" s="3" t="str">
        <x:v>not_applicable</x:v>
      </x:c>
      <x:c r="K27" s="16" t="n">
        <x:v>1</x:v>
      </x:c>
    </x:row>
    <x:row r="28" ht="35" customHeight="1">
      <x:c r="A28" s="3" t="str">
        <x:v>MAP.ACTUAL.CAPEX.PPL.EQUIP.MGMT.V.EQUIPMENT.MGMT.L02</x:v>
      </x:c>
      <x:c r="B28" s="3" t="str">
        <x:v>MAP.ACTUAL.CAPEX.PPL.EQUIP.MGMT.V.EQUIPMENT.MGMT</x:v>
      </x:c>
      <x:c r="C28" s="3" t="str">
        <x:v>GL.VAT.DOM_ASSET</x:v>
      </x:c>
      <x:c r="D28" s="3" t="str">
        <x:v>debit</x:v>
      </x:c>
      <x:c r="E28" s="3" t="str">
        <x:v>tax_assets</x:v>
      </x:c>
      <x:c r="F28" s="3" t="str">
        <x:v>MGMT</x:v>
      </x:c>
      <x:c r="G28" s="3" t="str">
        <x:v>V.EQUIPMENT</x:v>
      </x:c>
      <x:c r="H28" s="3" t="str">
        <x:v>not_applicable</x:v>
      </x:c>
      <x:c r="I28" s="3" t="str">
        <x:v>not_applicable</x:v>
      </x:c>
      <x:c r="J28" s="3" t="str">
        <x:v>not_applicable</x:v>
      </x:c>
      <x:c r="K28" s="16" t="n">
        <x:v>1</x:v>
      </x:c>
    </x:row>
    <x:row r="29" ht="35" customHeight="1">
      <x:c r="A29" s="3" t="str">
        <x:v>MAP.ACTUAL.CAPEX.PPL.EQUIP.MGMT.V.EQUIPMENT.MGMT.L03</x:v>
      </x:c>
      <x:c r="B29" s="3" t="str">
        <x:v>MAP.ACTUAL.CAPEX.PPL.EQUIP.MGMT.V.EQUIPMENT.MGMT</x:v>
      </x:c>
      <x:c r="C29" s="3" t="str">
        <x:v>GL.AP.CAPEX</x:v>
      </x:c>
      <x:c r="D29" s="3" t="str">
        <x:v>credit</x:v>
      </x:c>
      <x:c r="E29" s="3" t="str">
        <x:v>ap</x:v>
      </x:c>
      <x:c r="F29" s="3" t="str">
        <x:v>MGMT</x:v>
      </x:c>
      <x:c r="G29" s="3" t="str">
        <x:v>V.EQUIPMENT</x:v>
      </x:c>
      <x:c r="H29" s="3" t="str">
        <x:v>not_applicable</x:v>
      </x:c>
      <x:c r="I29" s="3" t="str">
        <x:v>not_applicable</x:v>
      </x:c>
      <x:c r="J29" s="3" t="str">
        <x:v>not_applicable</x:v>
      </x:c>
      <x:c r="K29" s="16" t="n">
        <x:v>1</x:v>
      </x:c>
    </x:row>
    <x:row r="30" ht="35" customHeight="1">
      <x:c r="A30" s="3" t="str">
        <x:v>MAP.ACTUAL.CAPEX.PPL.EQUIP.MKT.V.EQUIPMENT.MKT.L01</x:v>
      </x:c>
      <x:c r="B30" s="3" t="str">
        <x:v>MAP.ACTUAL.CAPEX.PPL.EQUIP.MKT.V.EQUIPMENT.MKT</x:v>
      </x:c>
      <x:c r="C30" s="3" t="str">
        <x:v>GL.ASSET.IT</x:v>
      </x:c>
      <x:c r="D30" s="3" t="str">
        <x:v>debit</x:v>
      </x:c>
      <x:c r="E30" s="3" t="str">
        <x:v>asset_gross</x:v>
      </x:c>
      <x:c r="F30" s="3" t="str">
        <x:v>MKT</x:v>
      </x:c>
      <x:c r="G30" s="3" t="str">
        <x:v>V.EQUIPMENT</x:v>
      </x:c>
      <x:c r="H30" s="3" t="str">
        <x:v>not_applicable</x:v>
      </x:c>
      <x:c r="I30" s="3" t="str">
        <x:v>not_applicable</x:v>
      </x:c>
      <x:c r="J30" s="3" t="str">
        <x:v>not_applicable</x:v>
      </x:c>
      <x:c r="K30" s="16" t="n">
        <x:v>1</x:v>
      </x:c>
    </x:row>
    <x:row r="31" ht="35" customHeight="1">
      <x:c r="A31" s="3" t="str">
        <x:v>MAP.ACTUAL.CAPEX.PPL.EQUIP.MKT.V.EQUIPMENT.MKT.L02</x:v>
      </x:c>
      <x:c r="B31" s="3" t="str">
        <x:v>MAP.ACTUAL.CAPEX.PPL.EQUIP.MKT.V.EQUIPMENT.MKT</x:v>
      </x:c>
      <x:c r="C31" s="3" t="str">
        <x:v>GL.VAT.DOM_ASSET</x:v>
      </x:c>
      <x:c r="D31" s="3" t="str">
        <x:v>debit</x:v>
      </x:c>
      <x:c r="E31" s="3" t="str">
        <x:v>tax_assets</x:v>
      </x:c>
      <x:c r="F31" s="3" t="str">
        <x:v>MKT</x:v>
      </x:c>
      <x:c r="G31" s="3" t="str">
        <x:v>V.EQUIPMENT</x:v>
      </x:c>
      <x:c r="H31" s="3" t="str">
        <x:v>not_applicable</x:v>
      </x:c>
      <x:c r="I31" s="3" t="str">
        <x:v>not_applicable</x:v>
      </x:c>
      <x:c r="J31" s="3" t="str">
        <x:v>not_applicable</x:v>
      </x:c>
      <x:c r="K31" s="16" t="n">
        <x:v>1</x:v>
      </x:c>
    </x:row>
    <x:row r="32" ht="35" customHeight="1">
      <x:c r="A32" s="3" t="str">
        <x:v>MAP.ACTUAL.CAPEX.PPL.EQUIP.MKT.V.EQUIPMENT.MKT.L03</x:v>
      </x:c>
      <x:c r="B32" s="3" t="str">
        <x:v>MAP.ACTUAL.CAPEX.PPL.EQUIP.MKT.V.EQUIPMENT.MKT</x:v>
      </x:c>
      <x:c r="C32" s="3" t="str">
        <x:v>GL.AP.CAPEX</x:v>
      </x:c>
      <x:c r="D32" s="3" t="str">
        <x:v>credit</x:v>
      </x:c>
      <x:c r="E32" s="3" t="str">
        <x:v>ap</x:v>
      </x:c>
      <x:c r="F32" s="3" t="str">
        <x:v>MKT</x:v>
      </x:c>
      <x:c r="G32" s="3" t="str">
        <x:v>V.EQUIPMENT</x:v>
      </x:c>
      <x:c r="H32" s="3" t="str">
        <x:v>not_applicable</x:v>
      </x:c>
      <x:c r="I32" s="3" t="str">
        <x:v>not_applicable</x:v>
      </x:c>
      <x:c r="J32" s="3" t="str">
        <x:v>not_applicable</x:v>
      </x:c>
      <x:c r="K32" s="16" t="n">
        <x:v>1</x:v>
      </x:c>
    </x:row>
    <x:row r="33" ht="35" customHeight="1">
      <x:c r="A33" s="3" t="str">
        <x:v>MAP.ACTUAL.CAPEX.PPL.EQUIP.PROD.V.EQUIPMENT.PROD.L01</x:v>
      </x:c>
      <x:c r="B33" s="3" t="str">
        <x:v>MAP.ACTUAL.CAPEX.PPL.EQUIP.PROD.V.EQUIPMENT.PROD</x:v>
      </x:c>
      <x:c r="C33" s="3" t="str">
        <x:v>GL.ASSET.IT</x:v>
      </x:c>
      <x:c r="D33" s="3" t="str">
        <x:v>debit</x:v>
      </x:c>
      <x:c r="E33" s="3" t="str">
        <x:v>asset_gross</x:v>
      </x:c>
      <x:c r="F33" s="3" t="str">
        <x:v>PROD</x:v>
      </x:c>
      <x:c r="G33" s="3" t="str">
        <x:v>V.EQUIPMENT</x:v>
      </x:c>
      <x:c r="H33" s="3" t="str">
        <x:v>not_applicable</x:v>
      </x:c>
      <x:c r="I33" s="3" t="str">
        <x:v>not_applicable</x:v>
      </x:c>
      <x:c r="J33" s="3" t="str">
        <x:v>not_applicable</x:v>
      </x:c>
      <x:c r="K33" s="16" t="n">
        <x:v>1</x:v>
      </x:c>
    </x:row>
    <x:row r="34" ht="35" customHeight="1">
      <x:c r="A34" s="3" t="str">
        <x:v>MAP.ACTUAL.CAPEX.PPL.EQUIP.PROD.V.EQUIPMENT.PROD.L02</x:v>
      </x:c>
      <x:c r="B34" s="3" t="str">
        <x:v>MAP.ACTUAL.CAPEX.PPL.EQUIP.PROD.V.EQUIPMENT.PROD</x:v>
      </x:c>
      <x:c r="C34" s="3" t="str">
        <x:v>GL.VAT.DOM_ASSET</x:v>
      </x:c>
      <x:c r="D34" s="3" t="str">
        <x:v>debit</x:v>
      </x:c>
      <x:c r="E34" s="3" t="str">
        <x:v>tax_assets</x:v>
      </x:c>
      <x:c r="F34" s="3" t="str">
        <x:v>PROD</x:v>
      </x:c>
      <x:c r="G34" s="3" t="str">
        <x:v>V.EQUIPMENT</x:v>
      </x:c>
      <x:c r="H34" s="3" t="str">
        <x:v>not_applicable</x:v>
      </x:c>
      <x:c r="I34" s="3" t="str">
        <x:v>not_applicable</x:v>
      </x:c>
      <x:c r="J34" s="3" t="str">
        <x:v>not_applicable</x:v>
      </x:c>
      <x:c r="K34" s="16" t="n">
        <x:v>1</x:v>
      </x:c>
    </x:row>
    <x:row r="35" ht="35" customHeight="1">
      <x:c r="A35" s="3" t="str">
        <x:v>MAP.ACTUAL.CAPEX.PPL.EQUIP.PROD.V.EQUIPMENT.PROD.L03</x:v>
      </x:c>
      <x:c r="B35" s="3" t="str">
        <x:v>MAP.ACTUAL.CAPEX.PPL.EQUIP.PROD.V.EQUIPMENT.PROD</x:v>
      </x:c>
      <x:c r="C35" s="3" t="str">
        <x:v>GL.AP.CAPEX</x:v>
      </x:c>
      <x:c r="D35" s="3" t="str">
        <x:v>credit</x:v>
      </x:c>
      <x:c r="E35" s="3" t="str">
        <x:v>ap</x:v>
      </x:c>
      <x:c r="F35" s="3" t="str">
        <x:v>PROD</x:v>
      </x:c>
      <x:c r="G35" s="3" t="str">
        <x:v>V.EQUIPMENT</x:v>
      </x:c>
      <x:c r="H35" s="3" t="str">
        <x:v>not_applicable</x:v>
      </x:c>
      <x:c r="I35" s="3" t="str">
        <x:v>not_applicable</x:v>
      </x:c>
      <x:c r="J35" s="3" t="str">
        <x:v>not_applicable</x:v>
      </x:c>
      <x:c r="K35" s="16" t="n">
        <x:v>1</x:v>
      </x:c>
    </x:row>
    <x:row r="36" ht="25" customHeight="1">
      <x:c r="A36" s="3" t="str">
        <x:v>MAP.ACTUAL.COST.OPX.BOOKKEEP.V.ACCOUNTS.FIN.L01</x:v>
      </x:c>
      <x:c r="B36" s="3" t="str">
        <x:v>MAP.ACTUAL.COST.OPX.BOOKKEEP.V.ACCOUNTS.FIN</x:v>
      </x:c>
      <x:c r="C36" s="3" t="str">
        <x:v>GL.OPEX.OPX.BOOKKEEP</x:v>
      </x:c>
      <x:c r="D36" s="3" t="str">
        <x:v>debit</x:v>
      </x:c>
      <x:c r="E36" s="3" t="str">
        <x:v>operating_expense</x:v>
      </x:c>
      <x:c r="F36" s="3" t="str">
        <x:v>FIN</x:v>
      </x:c>
      <x:c r="G36" s="3" t="str">
        <x:v>V.ACCOUNTS</x:v>
      </x:c>
      <x:c r="H36" s="3" t="str">
        <x:v>recurring</x:v>
      </x:c>
      <x:c r="I36" s="3" t="str">
        <x:v>committed</x:v>
      </x:c>
      <x:c r="J36" s="3" t="str">
        <x:v>fixed</x:v>
      </x:c>
      <x:c r="K36" s="16" t="n">
        <x:v>1</x:v>
      </x:c>
    </x:row>
    <x:row r="37" ht="25" customHeight="1">
      <x:c r="A37" s="3" t="str">
        <x:v>MAP.ACTUAL.COST.OPX.BOOKKEEP.V.ACCOUNTS.FIN.L02</x:v>
      </x:c>
      <x:c r="B37" s="3" t="str">
        <x:v>MAP.ACTUAL.COST.OPX.BOOKKEEP.V.ACCOUNTS.FIN</x:v>
      </x:c>
      <x:c r="C37" s="3" t="str">
        <x:v>GL.VAT.DOM_ASSET</x:v>
      </x:c>
      <x:c r="D37" s="3" t="str">
        <x:v>debit</x:v>
      </x:c>
      <x:c r="E37" s="3" t="str">
        <x:v>tax_assets</x:v>
      </x:c>
      <x:c r="F37" s="3" t="str">
        <x:v>FIN</x:v>
      </x:c>
      <x:c r="G37" s="3" t="str">
        <x:v>V.ACCOUNTS</x:v>
      </x:c>
      <x:c r="H37" s="3" t="str">
        <x:v>not_applicable</x:v>
      </x:c>
      <x:c r="I37" s="3" t="str">
        <x:v>not_applicable</x:v>
      </x:c>
      <x:c r="J37" s="3" t="str">
        <x:v>not_applicable</x:v>
      </x:c>
      <x:c r="K37" s="16" t="n">
        <x:v>1</x:v>
      </x:c>
    </x:row>
    <x:row r="38" ht="25" customHeight="1">
      <x:c r="A38" s="3" t="str">
        <x:v>MAP.ACTUAL.COST.OPX.BOOKKEEP.V.ACCOUNTS.FIN.L03</x:v>
      </x:c>
      <x:c r="B38" s="3" t="str">
        <x:v>MAP.ACTUAL.COST.OPX.BOOKKEEP.V.ACCOUNTS.FIN</x:v>
      </x:c>
      <x:c r="C38" s="3" t="str">
        <x:v>GL.AP.SUPPLIER</x:v>
      </x:c>
      <x:c r="D38" s="3" t="str">
        <x:v>credit</x:v>
      </x:c>
      <x:c r="E38" s="3" t="str">
        <x:v>ap</x:v>
      </x:c>
      <x:c r="F38" s="3" t="str">
        <x:v>FIN</x:v>
      </x:c>
      <x:c r="G38" s="3" t="str">
        <x:v>V.ACCOUNTS</x:v>
      </x:c>
      <x:c r="H38" s="3" t="str">
        <x:v>not_applicable</x:v>
      </x:c>
      <x:c r="I38" s="3" t="str">
        <x:v>not_applicable</x:v>
      </x:c>
      <x:c r="J38" s="3" t="str">
        <x:v>not_applicable</x:v>
      </x:c>
      <x:c r="K38" s="16" t="n">
        <x:v>1</x:v>
      </x:c>
    </x:row>
    <x:row r="39" ht="25" customHeight="1">
      <x:c r="A39" s="3" t="str">
        <x:v>MAP.ACTUAL.COST.OPX.DESK.V.WORKSPACE.CORP.L01</x:v>
      </x:c>
      <x:c r="B39" s="3" t="str">
        <x:v>MAP.ACTUAL.COST.OPX.DESK.V.WORKSPACE.CORP</x:v>
      </x:c>
      <x:c r="C39" s="3" t="str">
        <x:v>GL.OPEX.OPX.DESK</x:v>
      </x:c>
      <x:c r="D39" s="3" t="str">
        <x:v>debit</x:v>
      </x:c>
      <x:c r="E39" s="3" t="str">
        <x:v>operating_expense</x:v>
      </x:c>
      <x:c r="F39" s="3" t="str">
        <x:v>CORP</x:v>
      </x:c>
      <x:c r="G39" s="3" t="str">
        <x:v>V.WORKSPACE</x:v>
      </x:c>
      <x:c r="H39" s="3" t="str">
        <x:v>recurring</x:v>
      </x:c>
      <x:c r="I39" s="3" t="str">
        <x:v>committed</x:v>
      </x:c>
      <x:c r="J39" s="3" t="str">
        <x:v>fixed</x:v>
      </x:c>
      <x:c r="K39" s="16" t="n">
        <x:v>1</x:v>
      </x:c>
    </x:row>
    <x:row r="40" ht="25" customHeight="1">
      <x:c r="A40" s="3" t="str">
        <x:v>MAP.ACTUAL.COST.OPX.DESK.V.WORKSPACE.CORP.L02</x:v>
      </x:c>
      <x:c r="B40" s="3" t="str">
        <x:v>MAP.ACTUAL.COST.OPX.DESK.V.WORKSPACE.CORP</x:v>
      </x:c>
      <x:c r="C40" s="3" t="str">
        <x:v>GL.VAT.DOM_ASSET</x:v>
      </x:c>
      <x:c r="D40" s="3" t="str">
        <x:v>debit</x:v>
      </x:c>
      <x:c r="E40" s="3" t="str">
        <x:v>tax_assets</x:v>
      </x:c>
      <x:c r="F40" s="3" t="str">
        <x:v>CORP</x:v>
      </x:c>
      <x:c r="G40" s="3" t="str">
        <x:v>V.WORKSPACE</x:v>
      </x:c>
      <x:c r="H40" s="3" t="str">
        <x:v>not_applicable</x:v>
      </x:c>
      <x:c r="I40" s="3" t="str">
        <x:v>not_applicable</x:v>
      </x:c>
      <x:c r="J40" s="3" t="str">
        <x:v>not_applicable</x:v>
      </x:c>
      <x:c r="K40" s="16" t="n">
        <x:v>1</x:v>
      </x:c>
    </x:row>
    <x:row r="41" ht="25" customHeight="1">
      <x:c r="A41" s="3" t="str">
        <x:v>MAP.ACTUAL.COST.OPX.DESK.V.WORKSPACE.CORP.L03</x:v>
      </x:c>
      <x:c r="B41" s="3" t="str">
        <x:v>MAP.ACTUAL.COST.OPX.DESK.V.WORKSPACE.CORP</x:v>
      </x:c>
      <x:c r="C41" s="3" t="str">
        <x:v>GL.AP.SUPPLIER</x:v>
      </x:c>
      <x:c r="D41" s="3" t="str">
        <x:v>credit</x:v>
      </x:c>
      <x:c r="E41" s="3" t="str">
        <x:v>ap</x:v>
      </x:c>
      <x:c r="F41" s="3" t="str">
        <x:v>CORP</x:v>
      </x:c>
      <x:c r="G41" s="3" t="str">
        <x:v>V.WORKSPACE</x:v>
      </x:c>
      <x:c r="H41" s="3" t="str">
        <x:v>not_applicable</x:v>
      </x:c>
      <x:c r="I41" s="3" t="str">
        <x:v>not_applicable</x:v>
      </x:c>
      <x:c r="J41" s="3" t="str">
        <x:v>not_applicable</x:v>
      </x:c>
      <x:c r="K41" s="16" t="n">
        <x:v>1</x:v>
      </x:c>
    </x:row>
    <x:row r="42" ht="35" customHeight="1">
      <x:c r="A42" s="3" t="str">
        <x:v>MAP.ACTUAL.COST.OPX.FOUNDING.NOTARY.V.NOTARY.FIN.L01</x:v>
      </x:c>
      <x:c r="B42" s="3" t="str">
        <x:v>MAP.ACTUAL.COST.OPX.FOUNDING.NOTARY.V.NOTARY.FIN</x:v>
      </x:c>
      <x:c r="C42" s="3" t="str">
        <x:v>GL.OPEX.OPX.FOUNDING.NOTARY</x:v>
      </x:c>
      <x:c r="D42" s="3" t="str">
        <x:v>debit</x:v>
      </x:c>
      <x:c r="E42" s="3" t="str">
        <x:v>operating_expense</x:v>
      </x:c>
      <x:c r="F42" s="3" t="str">
        <x:v>FIN</x:v>
      </x:c>
      <x:c r="G42" s="3" t="str">
        <x:v>V.NOTARY</x:v>
      </x:c>
      <x:c r="H42" s="3" t="str">
        <x:v>one_off</x:v>
      </x:c>
      <x:c r="I42" s="3" t="str">
        <x:v>committed</x:v>
      </x:c>
      <x:c r="J42" s="3" t="str">
        <x:v>fixed</x:v>
      </x:c>
      <x:c r="K42" s="16" t="n">
        <x:v>1</x:v>
      </x:c>
    </x:row>
    <x:row r="43" ht="35" customHeight="1">
      <x:c r="A43" s="3" t="str">
        <x:v>MAP.ACTUAL.COST.OPX.FOUNDING.NOTARY.V.NOTARY.FIN.L02</x:v>
      </x:c>
      <x:c r="B43" s="3" t="str">
        <x:v>MAP.ACTUAL.COST.OPX.FOUNDING.NOTARY.V.NOTARY.FIN</x:v>
      </x:c>
      <x:c r="C43" s="3" t="str">
        <x:v>GL.VAT.DOM_ASSET</x:v>
      </x:c>
      <x:c r="D43" s="3" t="str">
        <x:v>debit</x:v>
      </x:c>
      <x:c r="E43" s="3" t="str">
        <x:v>tax_assets</x:v>
      </x:c>
      <x:c r="F43" s="3" t="str">
        <x:v>FIN</x:v>
      </x:c>
      <x:c r="G43" s="3" t="str">
        <x:v>V.NOTARY</x:v>
      </x:c>
      <x:c r="H43" s="3" t="str">
        <x:v>not_applicable</x:v>
      </x:c>
      <x:c r="I43" s="3" t="str">
        <x:v>not_applicable</x:v>
      </x:c>
      <x:c r="J43" s="3" t="str">
        <x:v>not_applicable</x:v>
      </x:c>
      <x:c r="K43" s="16" t="n">
        <x:v>1</x:v>
      </x:c>
    </x:row>
    <x:row r="44" ht="35" customHeight="1">
      <x:c r="A44" s="3" t="str">
        <x:v>MAP.ACTUAL.COST.OPX.FOUNDING.NOTARY.V.NOTARY.FIN.L03</x:v>
      </x:c>
      <x:c r="B44" s="3" t="str">
        <x:v>MAP.ACTUAL.COST.OPX.FOUNDING.NOTARY.V.NOTARY.FIN</x:v>
      </x:c>
      <x:c r="C44" s="3" t="str">
        <x:v>GL.AP.SUPPLIER</x:v>
      </x:c>
      <x:c r="D44" s="3" t="str">
        <x:v>credit</x:v>
      </x:c>
      <x:c r="E44" s="3" t="str">
        <x:v>ap</x:v>
      </x:c>
      <x:c r="F44" s="3" t="str">
        <x:v>FIN</x:v>
      </x:c>
      <x:c r="G44" s="3" t="str">
        <x:v>V.NOTARY</x:v>
      </x:c>
      <x:c r="H44" s="3" t="str">
        <x:v>not_applicable</x:v>
      </x:c>
      <x:c r="I44" s="3" t="str">
        <x:v>not_applicable</x:v>
      </x:c>
      <x:c r="J44" s="3" t="str">
        <x:v>not_applicable</x:v>
      </x:c>
      <x:c r="K44" s="16" t="n">
        <x:v>1</x:v>
      </x:c>
    </x:row>
    <x:row r="45" ht="35" customHeight="1">
      <x:c r="A45" s="3" t="str">
        <x:v>MAP.ACTUAL.COST.OPX.FOUNDING.REGISTER.V.REGISTER.FIN.L01</x:v>
      </x:c>
      <x:c r="B45" s="3" t="str">
        <x:v>MAP.ACTUAL.COST.OPX.FOUNDING.REGISTER.V.REGISTER.FIN</x:v>
      </x:c>
      <x:c r="C45" s="3" t="str">
        <x:v>GL.OPEX.OPX.FOUNDING.REGISTER</x:v>
      </x:c>
      <x:c r="D45" s="3" t="str">
        <x:v>debit</x:v>
      </x:c>
      <x:c r="E45" s="3" t="str">
        <x:v>operating_expense</x:v>
      </x:c>
      <x:c r="F45" s="3" t="str">
        <x:v>FIN</x:v>
      </x:c>
      <x:c r="G45" s="3" t="str">
        <x:v>V.REGISTER</x:v>
      </x:c>
      <x:c r="H45" s="3" t="str">
        <x:v>one_off</x:v>
      </x:c>
      <x:c r="I45" s="3" t="str">
        <x:v>committed</x:v>
      </x:c>
      <x:c r="J45" s="3" t="str">
        <x:v>fixed</x:v>
      </x:c>
      <x:c r="K45" s="16" t="n">
        <x:v>1</x:v>
      </x:c>
    </x:row>
    <x:row r="46" ht="35" customHeight="1">
      <x:c r="A46" s="3" t="str">
        <x:v>MAP.ACTUAL.COST.OPX.FOUNDING.REGISTER.V.REGISTER.FIN.L02</x:v>
      </x:c>
      <x:c r="B46" s="3" t="str">
        <x:v>MAP.ACTUAL.COST.OPX.FOUNDING.REGISTER.V.REGISTER.FIN</x:v>
      </x:c>
      <x:c r="C46" s="3" t="str">
        <x:v>GL.AP.SUPPLIER</x:v>
      </x:c>
      <x:c r="D46" s="3" t="str">
        <x:v>credit</x:v>
      </x:c>
      <x:c r="E46" s="3" t="str">
        <x:v>ap</x:v>
      </x:c>
      <x:c r="F46" s="3" t="str">
        <x:v>FIN</x:v>
      </x:c>
      <x:c r="G46" s="3" t="str">
        <x:v>V.REGISTER</x:v>
      </x:c>
      <x:c r="H46" s="3" t="str">
        <x:v>not_applicable</x:v>
      </x:c>
      <x:c r="I46" s="3" t="str">
        <x:v>not_applicable</x:v>
      </x:c>
      <x:c r="J46" s="3" t="str">
        <x:v>not_applicable</x:v>
      </x:c>
      <x:c r="K46" s="16" t="n">
        <x:v>1</x:v>
      </x:c>
    </x:row>
    <x:row r="47" ht="25" customHeight="1">
      <x:c r="A47" s="3" t="str">
        <x:v>MAP.ACTUAL.COST.OPX.IHK.V.CHAMBER.CORP.L01</x:v>
      </x:c>
      <x:c r="B47" s="3" t="str">
        <x:v>MAP.ACTUAL.COST.OPX.IHK.V.CHAMBER.CORP</x:v>
      </x:c>
      <x:c r="C47" s="3" t="str">
        <x:v>GL.OPEX.OPX.IHK</x:v>
      </x:c>
      <x:c r="D47" s="3" t="str">
        <x:v>debit</x:v>
      </x:c>
      <x:c r="E47" s="3" t="str">
        <x:v>operating_expense</x:v>
      </x:c>
      <x:c r="F47" s="3" t="str">
        <x:v>CORP</x:v>
      </x:c>
      <x:c r="G47" s="3" t="str">
        <x:v>V.CHAMBER</x:v>
      </x:c>
      <x:c r="H47" s="3" t="str">
        <x:v>recurring</x:v>
      </x:c>
      <x:c r="I47" s="3" t="str">
        <x:v>committed</x:v>
      </x:c>
      <x:c r="J47" s="3" t="str">
        <x:v>fixed</x:v>
      </x:c>
      <x:c r="K47" s="16" t="n">
        <x:v>1</x:v>
      </x:c>
    </x:row>
    <x:row r="48" ht="25" customHeight="1">
      <x:c r="A48" s="3" t="str">
        <x:v>MAP.ACTUAL.COST.OPX.IHK.V.CHAMBER.CORP.L02</x:v>
      </x:c>
      <x:c r="B48" s="3" t="str">
        <x:v>MAP.ACTUAL.COST.OPX.IHK.V.CHAMBER.CORP</x:v>
      </x:c>
      <x:c r="C48" s="3" t="str">
        <x:v>GL.AP.SUPPLIER</x:v>
      </x:c>
      <x:c r="D48" s="3" t="str">
        <x:v>credit</x:v>
      </x:c>
      <x:c r="E48" s="3" t="str">
        <x:v>ap</x:v>
      </x:c>
      <x:c r="F48" s="3" t="str">
        <x:v>CORP</x:v>
      </x:c>
      <x:c r="G48" s="3" t="str">
        <x:v>V.CHAMBER</x:v>
      </x:c>
      <x:c r="H48" s="3" t="str">
        <x:v>not_applicable</x:v>
      </x:c>
      <x:c r="I48" s="3" t="str">
        <x:v>not_applicable</x:v>
      </x:c>
      <x:c r="J48" s="3" t="str">
        <x:v>not_applicable</x:v>
      </x:c>
      <x:c r="K48" s="16" t="n">
        <x:v>1</x:v>
      </x:c>
    </x:row>
    <x:row r="49" ht="25" customHeight="1">
      <x:c r="A49" s="3" t="str">
        <x:v>MAP.ACTUAL.COST.OPX.INS_PRE.V.INSURANCE.CORP.L01</x:v>
      </x:c>
      <x:c r="B49" s="3" t="str">
        <x:v>MAP.ACTUAL.COST.OPX.INS_PRE.V.INSURANCE.CORP</x:v>
      </x:c>
      <x:c r="C49" s="3" t="str">
        <x:v>GL.OPEX.OPX.INS_PRE</x:v>
      </x:c>
      <x:c r="D49" s="3" t="str">
        <x:v>debit</x:v>
      </x:c>
      <x:c r="E49" s="3" t="str">
        <x:v>operating_expense</x:v>
      </x:c>
      <x:c r="F49" s="3" t="str">
        <x:v>CORP</x:v>
      </x:c>
      <x:c r="G49" s="3" t="str">
        <x:v>V.INSURANCE</x:v>
      </x:c>
      <x:c r="H49" s="3" t="str">
        <x:v>recurring</x:v>
      </x:c>
      <x:c r="I49" s="3" t="str">
        <x:v>committed</x:v>
      </x:c>
      <x:c r="J49" s="3" t="str">
        <x:v>fixed</x:v>
      </x:c>
      <x:c r="K49" s="16" t="n">
        <x:v>1</x:v>
      </x:c>
    </x:row>
    <x:row r="50" ht="25" customHeight="1">
      <x:c r="A50" s="3" t="str">
        <x:v>MAP.ACTUAL.COST.OPX.INS_PRE.V.INSURANCE.CORP.L02</x:v>
      </x:c>
      <x:c r="B50" s="3" t="str">
        <x:v>MAP.ACTUAL.COST.OPX.INS_PRE.V.INSURANCE.CORP</x:v>
      </x:c>
      <x:c r="C50" s="3" t="str">
        <x:v>GL.AP.SUPPLIER</x:v>
      </x:c>
      <x:c r="D50" s="3" t="str">
        <x:v>credit</x:v>
      </x:c>
      <x:c r="E50" s="3" t="str">
        <x:v>ap</x:v>
      </x:c>
      <x:c r="F50" s="3" t="str">
        <x:v>CORP</x:v>
      </x:c>
      <x:c r="G50" s="3" t="str">
        <x:v>V.INSURANCE</x:v>
      </x:c>
      <x:c r="H50" s="3" t="str">
        <x:v>not_applicable</x:v>
      </x:c>
      <x:c r="I50" s="3" t="str">
        <x:v>not_applicable</x:v>
      </x:c>
      <x:c r="J50" s="3" t="str">
        <x:v>not_applicable</x:v>
      </x:c>
      <x:c r="K50" s="16" t="n">
        <x:v>1</x:v>
      </x:c>
    </x:row>
    <x:row r="51" ht="25" customHeight="1">
      <x:c r="A51" s="3" t="str">
        <x:v>MAP.ACTUAL.COST.OPX.MISC.V.OFFICE.CORP.L01</x:v>
      </x:c>
      <x:c r="B51" s="3" t="str">
        <x:v>MAP.ACTUAL.COST.OPX.MISC.V.OFFICE.CORP</x:v>
      </x:c>
      <x:c r="C51" s="3" t="str">
        <x:v>GL.OPEX.OPX.MISC</x:v>
      </x:c>
      <x:c r="D51" s="3" t="str">
        <x:v>debit</x:v>
      </x:c>
      <x:c r="E51" s="3" t="str">
        <x:v>operating_expense</x:v>
      </x:c>
      <x:c r="F51" s="3" t="str">
        <x:v>CORP</x:v>
      </x:c>
      <x:c r="G51" s="3" t="str">
        <x:v>V.OFFICE</x:v>
      </x:c>
      <x:c r="H51" s="3" t="str">
        <x:v>recurring</x:v>
      </x:c>
      <x:c r="I51" s="3" t="str">
        <x:v>discretionary</x:v>
      </x:c>
      <x:c r="J51" s="3" t="str">
        <x:v>fixed</x:v>
      </x:c>
      <x:c r="K51" s="16" t="n">
        <x:v>1</x:v>
      </x:c>
    </x:row>
    <x:row r="52" ht="25" customHeight="1">
      <x:c r="A52" s="3" t="str">
        <x:v>MAP.ACTUAL.COST.OPX.MISC.V.OFFICE.CORP.L02</x:v>
      </x:c>
      <x:c r="B52" s="3" t="str">
        <x:v>MAP.ACTUAL.COST.OPX.MISC.V.OFFICE.CORP</x:v>
      </x:c>
      <x:c r="C52" s="3" t="str">
        <x:v>GL.VAT.DOM_ASSET</x:v>
      </x:c>
      <x:c r="D52" s="3" t="str">
        <x:v>debit</x:v>
      </x:c>
      <x:c r="E52" s="3" t="str">
        <x:v>tax_assets</x:v>
      </x:c>
      <x:c r="F52" s="3" t="str">
        <x:v>CORP</x:v>
      </x:c>
      <x:c r="G52" s="3" t="str">
        <x:v>V.OFFICE</x:v>
      </x:c>
      <x:c r="H52" s="3" t="str">
        <x:v>not_applicable</x:v>
      </x:c>
      <x:c r="I52" s="3" t="str">
        <x:v>not_applicable</x:v>
      </x:c>
      <x:c r="J52" s="3" t="str">
        <x:v>not_applicable</x:v>
      </x:c>
      <x:c r="K52" s="16" t="n">
        <x:v>1</x:v>
      </x:c>
    </x:row>
    <x:row r="53" ht="25" customHeight="1">
      <x:c r="A53" s="3" t="str">
        <x:v>MAP.ACTUAL.COST.OPX.MISC.V.OFFICE.CORP.L03</x:v>
      </x:c>
      <x:c r="B53" s="3" t="str">
        <x:v>MAP.ACTUAL.COST.OPX.MISC.V.OFFICE.CORP</x:v>
      </x:c>
      <x:c r="C53" s="3" t="str">
        <x:v>GL.AP.SUPPLIER</x:v>
      </x:c>
      <x:c r="D53" s="3" t="str">
        <x:v>credit</x:v>
      </x:c>
      <x:c r="E53" s="3" t="str">
        <x:v>ap</x:v>
      </x:c>
      <x:c r="F53" s="3" t="str">
        <x:v>CORP</x:v>
      </x:c>
      <x:c r="G53" s="3" t="str">
        <x:v>V.OFFICE</x:v>
      </x:c>
      <x:c r="H53" s="3" t="str">
        <x:v>not_applicable</x:v>
      </x:c>
      <x:c r="I53" s="3" t="str">
        <x:v>not_applicable</x:v>
      </x:c>
      <x:c r="J53" s="3" t="str">
        <x:v>not_applicable</x:v>
      </x:c>
      <x:c r="K53" s="16" t="n">
        <x:v>1</x:v>
      </x:c>
    </x:row>
    <x:row r="54" ht="25" customHeight="1">
      <x:c r="A54" s="3" t="str">
        <x:v>MAP.ACTUAL.COST.OPX.PAYROLL.V.ACCOUNTS.FIN.L01</x:v>
      </x:c>
      <x:c r="B54" s="3" t="str">
        <x:v>MAP.ACTUAL.COST.OPX.PAYROLL.V.ACCOUNTS.FIN</x:v>
      </x:c>
      <x:c r="C54" s="3" t="str">
        <x:v>GL.OPEX.OPX.PAYROLL</x:v>
      </x:c>
      <x:c r="D54" s="3" t="str">
        <x:v>debit</x:v>
      </x:c>
      <x:c r="E54" s="3" t="str">
        <x:v>operating_expense</x:v>
      </x:c>
      <x:c r="F54" s="3" t="str">
        <x:v>FIN</x:v>
      </x:c>
      <x:c r="G54" s="3" t="str">
        <x:v>V.ACCOUNTS</x:v>
      </x:c>
      <x:c r="H54" s="3" t="str">
        <x:v>recurring</x:v>
      </x:c>
      <x:c r="I54" s="3" t="str">
        <x:v>committed</x:v>
      </x:c>
      <x:c r="J54" s="3" t="str">
        <x:v>fixed</x:v>
      </x:c>
      <x:c r="K54" s="16" t="n">
        <x:v>1</x:v>
      </x:c>
    </x:row>
    <x:row r="55" ht="25" customHeight="1">
      <x:c r="A55" s="3" t="str">
        <x:v>MAP.ACTUAL.COST.OPX.PAYROLL.V.ACCOUNTS.FIN.L02</x:v>
      </x:c>
      <x:c r="B55" s="3" t="str">
        <x:v>MAP.ACTUAL.COST.OPX.PAYROLL.V.ACCOUNTS.FIN</x:v>
      </x:c>
      <x:c r="C55" s="3" t="str">
        <x:v>GL.VAT.DOM_ASSET</x:v>
      </x:c>
      <x:c r="D55" s="3" t="str">
        <x:v>debit</x:v>
      </x:c>
      <x:c r="E55" s="3" t="str">
        <x:v>tax_assets</x:v>
      </x:c>
      <x:c r="F55" s="3" t="str">
        <x:v>FIN</x:v>
      </x:c>
      <x:c r="G55" s="3" t="str">
        <x:v>V.ACCOUNTS</x:v>
      </x:c>
      <x:c r="H55" s="3" t="str">
        <x:v>not_applicable</x:v>
      </x:c>
      <x:c r="I55" s="3" t="str">
        <x:v>not_applicable</x:v>
      </x:c>
      <x:c r="J55" s="3" t="str">
        <x:v>not_applicable</x:v>
      </x:c>
      <x:c r="K55" s="16" t="n">
        <x:v>1</x:v>
      </x:c>
    </x:row>
    <x:row r="56" ht="25" customHeight="1">
      <x:c r="A56" s="3" t="str">
        <x:v>MAP.ACTUAL.COST.OPX.PAYROLL.V.ACCOUNTS.FIN.L03</x:v>
      </x:c>
      <x:c r="B56" s="3" t="str">
        <x:v>MAP.ACTUAL.COST.OPX.PAYROLL.V.ACCOUNTS.FIN</x:v>
      </x:c>
      <x:c r="C56" s="3" t="str">
        <x:v>GL.AP.SUPPLIER</x:v>
      </x:c>
      <x:c r="D56" s="3" t="str">
        <x:v>credit</x:v>
      </x:c>
      <x:c r="E56" s="3" t="str">
        <x:v>ap</x:v>
      </x:c>
      <x:c r="F56" s="3" t="str">
        <x:v>FIN</x:v>
      </x:c>
      <x:c r="G56" s="3" t="str">
        <x:v>V.ACCOUNTS</x:v>
      </x:c>
      <x:c r="H56" s="3" t="str">
        <x:v>not_applicable</x:v>
      </x:c>
      <x:c r="I56" s="3" t="str">
        <x:v>not_applicable</x:v>
      </x:c>
      <x:c r="J56" s="3" t="str">
        <x:v>not_applicable</x:v>
      </x:c>
      <x:c r="K56" s="16" t="n">
        <x:v>1</x:v>
      </x:c>
    </x:row>
    <x:row r="57" ht="25" customHeight="1">
      <x:c r="A57" s="3" t="str">
        <x:v>MAP.ACTUAL.COST.PAY.V.ACCOUNTS.FIN.L01</x:v>
      </x:c>
      <x:c r="B57" s="3" t="str">
        <x:v>MAP.ACTUAL.COST.PAY.V.ACCOUNTS.FIN</x:v>
      </x:c>
      <x:c r="C57" s="3" t="str">
        <x:v>GL.AP.SUPPLIER</x:v>
      </x:c>
      <x:c r="D57" s="3" t="str">
        <x:v>debit</x:v>
      </x:c>
      <x:c r="E57" s="3" t="str">
        <x:v>ap</x:v>
      </x:c>
      <x:c r="F57" s="3" t="str">
        <x:v>FIN</x:v>
      </x:c>
      <x:c r="G57" s="3" t="str">
        <x:v>V.ACCOUNTS</x:v>
      </x:c>
      <x:c r="H57" s="3" t="str">
        <x:v>not_applicable</x:v>
      </x:c>
      <x:c r="I57" s="3" t="str">
        <x:v>not_applicable</x:v>
      </x:c>
      <x:c r="J57" s="3" t="str">
        <x:v>not_applicable</x:v>
      </x:c>
      <x:c r="K57" s="16" t="n">
        <x:v>1</x:v>
      </x:c>
    </x:row>
    <x:row r="58" ht="25" customHeight="1">
      <x:c r="A58" s="3" t="str">
        <x:v>MAP.ACTUAL.COST.PAY.V.ACCOUNTS.FIN.L02</x:v>
      </x:c>
      <x:c r="B58" s="3" t="str">
        <x:v>MAP.ACTUAL.COST.PAY.V.ACCOUNTS.FIN</x:v>
      </x:c>
      <x:c r="C58" s="3" t="str">
        <x:v>GL.CASH</x:v>
      </x:c>
      <x:c r="D58" s="3" t="str">
        <x:v>credit</x:v>
      </x:c>
      <x:c r="E58" s="3" t="str">
        <x:v>cash</x:v>
      </x:c>
      <x:c r="F58" s="3" t="str">
        <x:v>FIN</x:v>
      </x:c>
      <x:c r="G58" s="3" t="str">
        <x:v>V.ACCOUNTS</x:v>
      </x:c>
      <x:c r="H58" s="3" t="str">
        <x:v>not_applicable</x:v>
      </x:c>
      <x:c r="I58" s="3" t="str">
        <x:v>not_applicable</x:v>
      </x:c>
      <x:c r="J58" s="3" t="str">
        <x:v>not_applicable</x:v>
      </x:c>
      <x:c r="K58" s="16" t="n">
        <x:v>1</x:v>
      </x:c>
    </x:row>
    <x:row r="59" ht="25" customHeight="1">
      <x:c r="A59" s="3" t="str">
        <x:v>MAP.ACTUAL.COST.PAY.V.CHAMBER.CORP.L01</x:v>
      </x:c>
      <x:c r="B59" s="3" t="str">
        <x:v>MAP.ACTUAL.COST.PAY.V.CHAMBER.CORP</x:v>
      </x:c>
      <x:c r="C59" s="3" t="str">
        <x:v>GL.AP.SUPPLIER</x:v>
      </x:c>
      <x:c r="D59" s="3" t="str">
        <x:v>debit</x:v>
      </x:c>
      <x:c r="E59" s="3" t="str">
        <x:v>ap</x:v>
      </x:c>
      <x:c r="F59" s="3" t="str">
        <x:v>CORP</x:v>
      </x:c>
      <x:c r="G59" s="3" t="str">
        <x:v>V.CHAMBER</x:v>
      </x:c>
      <x:c r="H59" s="3" t="str">
        <x:v>not_applicable</x:v>
      </x:c>
      <x:c r="I59" s="3" t="str">
        <x:v>not_applicable</x:v>
      </x:c>
      <x:c r="J59" s="3" t="str">
        <x:v>not_applicable</x:v>
      </x:c>
      <x:c r="K59" s="16" t="n">
        <x:v>1</x:v>
      </x:c>
    </x:row>
    <x:row r="60" ht="25" customHeight="1">
      <x:c r="A60" s="3" t="str">
        <x:v>MAP.ACTUAL.COST.PAY.V.CHAMBER.CORP.L02</x:v>
      </x:c>
      <x:c r="B60" s="3" t="str">
        <x:v>MAP.ACTUAL.COST.PAY.V.CHAMBER.CORP</x:v>
      </x:c>
      <x:c r="C60" s="3" t="str">
        <x:v>GL.CASH</x:v>
      </x:c>
      <x:c r="D60" s="3" t="str">
        <x:v>credit</x:v>
      </x:c>
      <x:c r="E60" s="3" t="str">
        <x:v>cash</x:v>
      </x:c>
      <x:c r="F60" s="3" t="str">
        <x:v>CORP</x:v>
      </x:c>
      <x:c r="G60" s="3" t="str">
        <x:v>V.CHAMBER</x:v>
      </x:c>
      <x:c r="H60" s="3" t="str">
        <x:v>not_applicable</x:v>
      </x:c>
      <x:c r="I60" s="3" t="str">
        <x:v>not_applicable</x:v>
      </x:c>
      <x:c r="J60" s="3" t="str">
        <x:v>not_applicable</x:v>
      </x:c>
      <x:c r="K60" s="16" t="n">
        <x:v>1</x:v>
      </x:c>
    </x:row>
    <x:row r="61" ht="25" customHeight="1">
      <x:c r="A61" s="3" t="str">
        <x:v>MAP.ACTUAL.COST.PAY.V.CLOUD.ENG.L01</x:v>
      </x:c>
      <x:c r="B61" s="3" t="str">
        <x:v>MAP.ACTUAL.COST.PAY.V.CLOUD.ENG</x:v>
      </x:c>
      <x:c r="C61" s="3" t="str">
        <x:v>GL.AP.SUPPLIER</x:v>
      </x:c>
      <x:c r="D61" s="3" t="str">
        <x:v>debit</x:v>
      </x:c>
      <x:c r="E61" s="3" t="str">
        <x:v>ap</x:v>
      </x:c>
      <x:c r="F61" s="3" t="str">
        <x:v>ENG</x:v>
      </x:c>
      <x:c r="G61" s="3" t="str">
        <x:v>V.CLOUD</x:v>
      </x:c>
      <x:c r="H61" s="3" t="str">
        <x:v>not_applicable</x:v>
      </x:c>
      <x:c r="I61" s="3" t="str">
        <x:v>not_applicable</x:v>
      </x:c>
      <x:c r="J61" s="3" t="str">
        <x:v>not_applicable</x:v>
      </x:c>
      <x:c r="K61" s="16" t="n">
        <x:v>1</x:v>
      </x:c>
    </x:row>
    <x:row r="62" ht="25" customHeight="1">
      <x:c r="A62" s="3" t="str">
        <x:v>MAP.ACTUAL.COST.PAY.V.CLOUD.ENG.L02</x:v>
      </x:c>
      <x:c r="B62" s="3" t="str">
        <x:v>MAP.ACTUAL.COST.PAY.V.CLOUD.ENG</x:v>
      </x:c>
      <x:c r="C62" s="3" t="str">
        <x:v>GL.CASH</x:v>
      </x:c>
      <x:c r="D62" s="3" t="str">
        <x:v>credit</x:v>
      </x:c>
      <x:c r="E62" s="3" t="str">
        <x:v>cash</x:v>
      </x:c>
      <x:c r="F62" s="3" t="str">
        <x:v>ENG</x:v>
      </x:c>
      <x:c r="G62" s="3" t="str">
        <x:v>V.CLOUD</x:v>
      </x:c>
      <x:c r="H62" s="3" t="str">
        <x:v>not_applicable</x:v>
      </x:c>
      <x:c r="I62" s="3" t="str">
        <x:v>not_applicable</x:v>
      </x:c>
      <x:c r="J62" s="3" t="str">
        <x:v>not_applicable</x:v>
      </x:c>
      <x:c r="K62" s="16" t="n">
        <x:v>1</x:v>
      </x:c>
    </x:row>
    <x:row r="63" ht="25" customHeight="1">
      <x:c r="A63" s="3" t="str">
        <x:v>MAP.ACTUAL.COST.PAY.V.DATA.ENG.L01</x:v>
      </x:c>
      <x:c r="B63" s="3" t="str">
        <x:v>MAP.ACTUAL.COST.PAY.V.DATA.ENG</x:v>
      </x:c>
      <x:c r="C63" s="3" t="str">
        <x:v>GL.AP.SUPPLIER</x:v>
      </x:c>
      <x:c r="D63" s="3" t="str">
        <x:v>debit</x:v>
      </x:c>
      <x:c r="E63" s="3" t="str">
        <x:v>ap</x:v>
      </x:c>
      <x:c r="F63" s="3" t="str">
        <x:v>ENG</x:v>
      </x:c>
      <x:c r="G63" s="3" t="str">
        <x:v>V.DATA</x:v>
      </x:c>
      <x:c r="H63" s="3" t="str">
        <x:v>not_applicable</x:v>
      </x:c>
      <x:c r="I63" s="3" t="str">
        <x:v>not_applicable</x:v>
      </x:c>
      <x:c r="J63" s="3" t="str">
        <x:v>not_applicable</x:v>
      </x:c>
      <x:c r="K63" s="16" t="n">
        <x:v>1</x:v>
      </x:c>
    </x:row>
    <x:row r="64" ht="25" customHeight="1">
      <x:c r="A64" s="3" t="str">
        <x:v>MAP.ACTUAL.COST.PAY.V.DATA.ENG.L02</x:v>
      </x:c>
      <x:c r="B64" s="3" t="str">
        <x:v>MAP.ACTUAL.COST.PAY.V.DATA.ENG</x:v>
      </x:c>
      <x:c r="C64" s="3" t="str">
        <x:v>GL.CASH</x:v>
      </x:c>
      <x:c r="D64" s="3" t="str">
        <x:v>credit</x:v>
      </x:c>
      <x:c r="E64" s="3" t="str">
        <x:v>cash</x:v>
      </x:c>
      <x:c r="F64" s="3" t="str">
        <x:v>ENG</x:v>
      </x:c>
      <x:c r="G64" s="3" t="str">
        <x:v>V.DATA</x:v>
      </x:c>
      <x:c r="H64" s="3" t="str">
        <x:v>not_applicable</x:v>
      </x:c>
      <x:c r="I64" s="3" t="str">
        <x:v>not_applicable</x:v>
      </x:c>
      <x:c r="J64" s="3" t="str">
        <x:v>not_applicable</x:v>
      </x:c>
      <x:c r="K64" s="16" t="n">
        <x:v>1</x:v>
      </x:c>
    </x:row>
    <x:row r="65" ht="25" customHeight="1">
      <x:c r="A65" s="3" t="str">
        <x:v>MAP.ACTUAL.COST.PAY.V.DORA.COMP.L01</x:v>
      </x:c>
      <x:c r="B65" s="3" t="str">
        <x:v>MAP.ACTUAL.COST.PAY.V.DORA.COMP</x:v>
      </x:c>
      <x:c r="C65" s="3" t="str">
        <x:v>GL.AP.SUPPLIER</x:v>
      </x:c>
      <x:c r="D65" s="3" t="str">
        <x:v>debit</x:v>
      </x:c>
      <x:c r="E65" s="3" t="str">
        <x:v>ap</x:v>
      </x:c>
      <x:c r="F65" s="3" t="str">
        <x:v>COMP</x:v>
      </x:c>
      <x:c r="G65" s="3" t="str">
        <x:v>V.DORA</x:v>
      </x:c>
      <x:c r="H65" s="3" t="str">
        <x:v>not_applicable</x:v>
      </x:c>
      <x:c r="I65" s="3" t="str">
        <x:v>not_applicable</x:v>
      </x:c>
      <x:c r="J65" s="3" t="str">
        <x:v>not_applicable</x:v>
      </x:c>
      <x:c r="K65" s="16" t="n">
        <x:v>1</x:v>
      </x:c>
    </x:row>
    <x:row r="66" ht="25" customHeight="1">
      <x:c r="A66" s="3" t="str">
        <x:v>MAP.ACTUAL.COST.PAY.V.DORA.COMP.L02</x:v>
      </x:c>
      <x:c r="B66" s="3" t="str">
        <x:v>MAP.ACTUAL.COST.PAY.V.DORA.COMP</x:v>
      </x:c>
      <x:c r="C66" s="3" t="str">
        <x:v>GL.CASH</x:v>
      </x:c>
      <x:c r="D66" s="3" t="str">
        <x:v>credit</x:v>
      </x:c>
      <x:c r="E66" s="3" t="str">
        <x:v>cash</x:v>
      </x:c>
      <x:c r="F66" s="3" t="str">
        <x:v>COMP</x:v>
      </x:c>
      <x:c r="G66" s="3" t="str">
        <x:v>V.DORA</x:v>
      </x:c>
      <x:c r="H66" s="3" t="str">
        <x:v>not_applicable</x:v>
      </x:c>
      <x:c r="I66" s="3" t="str">
        <x:v>not_applicable</x:v>
      </x:c>
      <x:c r="J66" s="3" t="str">
        <x:v>not_applicable</x:v>
      </x:c>
      <x:c r="K66" s="16" t="n">
        <x:v>1</x:v>
      </x:c>
    </x:row>
    <x:row r="67" ht="25" customHeight="1">
      <x:c r="A67" s="3" t="str">
        <x:v>MAP.ACTUAL.COST.PAY.V.INSURANCE.CORP.L01</x:v>
      </x:c>
      <x:c r="B67" s="3" t="str">
        <x:v>MAP.ACTUAL.COST.PAY.V.INSURANCE.CORP</x:v>
      </x:c>
      <x:c r="C67" s="3" t="str">
        <x:v>GL.AP.SUPPLIER</x:v>
      </x:c>
      <x:c r="D67" s="3" t="str">
        <x:v>debit</x:v>
      </x:c>
      <x:c r="E67" s="3" t="str">
        <x:v>ap</x:v>
      </x:c>
      <x:c r="F67" s="3" t="str">
        <x:v>CORP</x:v>
      </x:c>
      <x:c r="G67" s="3" t="str">
        <x:v>V.INSURANCE</x:v>
      </x:c>
      <x:c r="H67" s="3" t="str">
        <x:v>not_applicable</x:v>
      </x:c>
      <x:c r="I67" s="3" t="str">
        <x:v>not_applicable</x:v>
      </x:c>
      <x:c r="J67" s="3" t="str">
        <x:v>not_applicable</x:v>
      </x:c>
      <x:c r="K67" s="16" t="n">
        <x:v>1</x:v>
      </x:c>
    </x:row>
    <x:row r="68" ht="25" customHeight="1">
      <x:c r="A68" s="3" t="str">
        <x:v>MAP.ACTUAL.COST.PAY.V.INSURANCE.CORP.L02</x:v>
      </x:c>
      <x:c r="B68" s="3" t="str">
        <x:v>MAP.ACTUAL.COST.PAY.V.INSURANCE.CORP</x:v>
      </x:c>
      <x:c r="C68" s="3" t="str">
        <x:v>GL.CASH</x:v>
      </x:c>
      <x:c r="D68" s="3" t="str">
        <x:v>credit</x:v>
      </x:c>
      <x:c r="E68" s="3" t="str">
        <x:v>cash</x:v>
      </x:c>
      <x:c r="F68" s="3" t="str">
        <x:v>CORP</x:v>
      </x:c>
      <x:c r="G68" s="3" t="str">
        <x:v>V.INSURANCE</x:v>
      </x:c>
      <x:c r="H68" s="3" t="str">
        <x:v>not_applicable</x:v>
      </x:c>
      <x:c r="I68" s="3" t="str">
        <x:v>not_applicable</x:v>
      </x:c>
      <x:c r="J68" s="3" t="str">
        <x:v>not_applicable</x:v>
      </x:c>
      <x:c r="K68" s="16" t="n">
        <x:v>1</x:v>
      </x:c>
    </x:row>
    <x:row r="69" ht="25" customHeight="1">
      <x:c r="A69" s="3" t="str">
        <x:v>MAP.ACTUAL.COST.PAY.V.LEGAL.COMP.L01</x:v>
      </x:c>
      <x:c r="B69" s="3" t="str">
        <x:v>MAP.ACTUAL.COST.PAY.V.LEGAL.COMP</x:v>
      </x:c>
      <x:c r="C69" s="3" t="str">
        <x:v>GL.AP.SUPPLIER</x:v>
      </x:c>
      <x:c r="D69" s="3" t="str">
        <x:v>debit</x:v>
      </x:c>
      <x:c r="E69" s="3" t="str">
        <x:v>ap</x:v>
      </x:c>
      <x:c r="F69" s="3" t="str">
        <x:v>COMP</x:v>
      </x:c>
      <x:c r="G69" s="3" t="str">
        <x:v>V.LEGAL</x:v>
      </x:c>
      <x:c r="H69" s="3" t="str">
        <x:v>not_applicable</x:v>
      </x:c>
      <x:c r="I69" s="3" t="str">
        <x:v>not_applicable</x:v>
      </x:c>
      <x:c r="J69" s="3" t="str">
        <x:v>not_applicable</x:v>
      </x:c>
      <x:c r="K69" s="16" t="n">
        <x:v>1</x:v>
      </x:c>
    </x:row>
    <x:row r="70" ht="25" customHeight="1">
      <x:c r="A70" s="3" t="str">
        <x:v>MAP.ACTUAL.COST.PAY.V.LEGAL.COMP.L02</x:v>
      </x:c>
      <x:c r="B70" s="3" t="str">
        <x:v>MAP.ACTUAL.COST.PAY.V.LEGAL.COMP</x:v>
      </x:c>
      <x:c r="C70" s="3" t="str">
        <x:v>GL.CASH</x:v>
      </x:c>
      <x:c r="D70" s="3" t="str">
        <x:v>credit</x:v>
      </x:c>
      <x:c r="E70" s="3" t="str">
        <x:v>cash</x:v>
      </x:c>
      <x:c r="F70" s="3" t="str">
        <x:v>COMP</x:v>
      </x:c>
      <x:c r="G70" s="3" t="str">
        <x:v>V.LEGAL</x:v>
      </x:c>
      <x:c r="H70" s="3" t="str">
        <x:v>not_applicable</x:v>
      </x:c>
      <x:c r="I70" s="3" t="str">
        <x:v>not_applicable</x:v>
      </x:c>
      <x:c r="J70" s="3" t="str">
        <x:v>not_applicable</x:v>
      </x:c>
      <x:c r="K70" s="16" t="n">
        <x:v>1</x:v>
      </x:c>
    </x:row>
    <x:row r="71" ht="25" customHeight="1">
      <x:c r="A71" s="3" t="str">
        <x:v>MAP.ACTUAL.COST.PAY.V.NOTARY.FIN.L01</x:v>
      </x:c>
      <x:c r="B71" s="3" t="str">
        <x:v>MAP.ACTUAL.COST.PAY.V.NOTARY.FIN</x:v>
      </x:c>
      <x:c r="C71" s="3" t="str">
        <x:v>GL.AP.SUPPLIER</x:v>
      </x:c>
      <x:c r="D71" s="3" t="str">
        <x:v>debit</x:v>
      </x:c>
      <x:c r="E71" s="3" t="str">
        <x:v>ap</x:v>
      </x:c>
      <x:c r="F71" s="3" t="str">
        <x:v>FIN</x:v>
      </x:c>
      <x:c r="G71" s="3" t="str">
        <x:v>V.NOTARY</x:v>
      </x:c>
      <x:c r="H71" s="3" t="str">
        <x:v>not_applicable</x:v>
      </x:c>
      <x:c r="I71" s="3" t="str">
        <x:v>not_applicable</x:v>
      </x:c>
      <x:c r="J71" s="3" t="str">
        <x:v>not_applicable</x:v>
      </x:c>
      <x:c r="K71" s="16" t="n">
        <x:v>1</x:v>
      </x:c>
    </x:row>
    <x:row r="72" ht="25" customHeight="1">
      <x:c r="A72" s="3" t="str">
        <x:v>MAP.ACTUAL.COST.PAY.V.NOTARY.FIN.L02</x:v>
      </x:c>
      <x:c r="B72" s="3" t="str">
        <x:v>MAP.ACTUAL.COST.PAY.V.NOTARY.FIN</x:v>
      </x:c>
      <x:c r="C72" s="3" t="str">
        <x:v>GL.CASH</x:v>
      </x:c>
      <x:c r="D72" s="3" t="str">
        <x:v>credit</x:v>
      </x:c>
      <x:c r="E72" s="3" t="str">
        <x:v>cash</x:v>
      </x:c>
      <x:c r="F72" s="3" t="str">
        <x:v>FIN</x:v>
      </x:c>
      <x:c r="G72" s="3" t="str">
        <x:v>V.NOTARY</x:v>
      </x:c>
      <x:c r="H72" s="3" t="str">
        <x:v>not_applicable</x:v>
      </x:c>
      <x:c r="I72" s="3" t="str">
        <x:v>not_applicable</x:v>
      </x:c>
      <x:c r="J72" s="3" t="str">
        <x:v>not_applicable</x:v>
      </x:c>
      <x:c r="K72" s="16" t="n">
        <x:v>1</x:v>
      </x:c>
    </x:row>
    <x:row r="73" ht="25" customHeight="1">
      <x:c r="A73" s="3" t="str">
        <x:v>MAP.ACTUAL.COST.PAY.V.OFFICE.CORP.L01</x:v>
      </x:c>
      <x:c r="B73" s="3" t="str">
        <x:v>MAP.ACTUAL.COST.PAY.V.OFFICE.CORP</x:v>
      </x:c>
      <x:c r="C73" s="3" t="str">
        <x:v>GL.AP.SUPPLIER</x:v>
      </x:c>
      <x:c r="D73" s="3" t="str">
        <x:v>debit</x:v>
      </x:c>
      <x:c r="E73" s="3" t="str">
        <x:v>ap</x:v>
      </x:c>
      <x:c r="F73" s="3" t="str">
        <x:v>CORP</x:v>
      </x:c>
      <x:c r="G73" s="3" t="str">
        <x:v>V.OFFICE</x:v>
      </x:c>
      <x:c r="H73" s="3" t="str">
        <x:v>not_applicable</x:v>
      </x:c>
      <x:c r="I73" s="3" t="str">
        <x:v>not_applicable</x:v>
      </x:c>
      <x:c r="J73" s="3" t="str">
        <x:v>not_applicable</x:v>
      </x:c>
      <x:c r="K73" s="16" t="n">
        <x:v>1</x:v>
      </x:c>
    </x:row>
    <x:row r="74" ht="25" customHeight="1">
      <x:c r="A74" s="3" t="str">
        <x:v>MAP.ACTUAL.COST.PAY.V.OFFICE.CORP.L02</x:v>
      </x:c>
      <x:c r="B74" s="3" t="str">
        <x:v>MAP.ACTUAL.COST.PAY.V.OFFICE.CORP</x:v>
      </x:c>
      <x:c r="C74" s="3" t="str">
        <x:v>GL.CASH</x:v>
      </x:c>
      <x:c r="D74" s="3" t="str">
        <x:v>credit</x:v>
      </x:c>
      <x:c r="E74" s="3" t="str">
        <x:v>cash</x:v>
      </x:c>
      <x:c r="F74" s="3" t="str">
        <x:v>CORP</x:v>
      </x:c>
      <x:c r="G74" s="3" t="str">
        <x:v>V.OFFICE</x:v>
      </x:c>
      <x:c r="H74" s="3" t="str">
        <x:v>not_applicable</x:v>
      </x:c>
      <x:c r="I74" s="3" t="str">
        <x:v>not_applicable</x:v>
      </x:c>
      <x:c r="J74" s="3" t="str">
        <x:v>not_applicable</x:v>
      </x:c>
      <x:c r="K74" s="16" t="n">
        <x:v>1</x:v>
      </x:c>
    </x:row>
    <x:row r="75" ht="25" customHeight="1">
      <x:c r="A75" s="3" t="str">
        <x:v>MAP.ACTUAL.COST.PAY.V.RECRUIT.COMP.L01</x:v>
      </x:c>
      <x:c r="B75" s="3" t="str">
        <x:v>MAP.ACTUAL.COST.PAY.V.RECRUIT.COMP</x:v>
      </x:c>
      <x:c r="C75" s="3" t="str">
        <x:v>GL.AP.SUPPLIER</x:v>
      </x:c>
      <x:c r="D75" s="3" t="str">
        <x:v>debit</x:v>
      </x:c>
      <x:c r="E75" s="3" t="str">
        <x:v>ap</x:v>
      </x:c>
      <x:c r="F75" s="3" t="str">
        <x:v>COMP</x:v>
      </x:c>
      <x:c r="G75" s="3" t="str">
        <x:v>V.RECRUIT</x:v>
      </x:c>
      <x:c r="H75" s="3" t="str">
        <x:v>not_applicable</x:v>
      </x:c>
      <x:c r="I75" s="3" t="str">
        <x:v>not_applicable</x:v>
      </x:c>
      <x:c r="J75" s="3" t="str">
        <x:v>not_applicable</x:v>
      </x:c>
      <x:c r="K75" s="16" t="n">
        <x:v>1</x:v>
      </x:c>
    </x:row>
    <x:row r="76" ht="25" customHeight="1">
      <x:c r="A76" s="3" t="str">
        <x:v>MAP.ACTUAL.COST.PAY.V.RECRUIT.COMP.L02</x:v>
      </x:c>
      <x:c r="B76" s="3" t="str">
        <x:v>MAP.ACTUAL.COST.PAY.V.RECRUIT.COMP</x:v>
      </x:c>
      <x:c r="C76" s="3" t="str">
        <x:v>GL.CASH</x:v>
      </x:c>
      <x:c r="D76" s="3" t="str">
        <x:v>credit</x:v>
      </x:c>
      <x:c r="E76" s="3" t="str">
        <x:v>cash</x:v>
      </x:c>
      <x:c r="F76" s="3" t="str">
        <x:v>COMP</x:v>
      </x:c>
      <x:c r="G76" s="3" t="str">
        <x:v>V.RECRUIT</x:v>
      </x:c>
      <x:c r="H76" s="3" t="str">
        <x:v>not_applicable</x:v>
      </x:c>
      <x:c r="I76" s="3" t="str">
        <x:v>not_applicable</x:v>
      </x:c>
      <x:c r="J76" s="3" t="str">
        <x:v>not_applicable</x:v>
      </x:c>
      <x:c r="K76" s="16" t="n">
        <x:v>1</x:v>
      </x:c>
    </x:row>
    <x:row r="77" ht="25" customHeight="1">
      <x:c r="A77" s="3" t="str">
        <x:v>MAP.ACTUAL.COST.PAY.V.RECRUIT.ENG.L01</x:v>
      </x:c>
      <x:c r="B77" s="3" t="str">
        <x:v>MAP.ACTUAL.COST.PAY.V.RECRUIT.ENG</x:v>
      </x:c>
      <x:c r="C77" s="3" t="str">
        <x:v>GL.AP.SUPPLIER</x:v>
      </x:c>
      <x:c r="D77" s="3" t="str">
        <x:v>debit</x:v>
      </x:c>
      <x:c r="E77" s="3" t="str">
        <x:v>ap</x:v>
      </x:c>
      <x:c r="F77" s="3" t="str">
        <x:v>ENG</x:v>
      </x:c>
      <x:c r="G77" s="3" t="str">
        <x:v>V.RECRUIT</x:v>
      </x:c>
      <x:c r="H77" s="3" t="str">
        <x:v>not_applicable</x:v>
      </x:c>
      <x:c r="I77" s="3" t="str">
        <x:v>not_applicable</x:v>
      </x:c>
      <x:c r="J77" s="3" t="str">
        <x:v>not_applicable</x:v>
      </x:c>
      <x:c r="K77" s="16" t="n">
        <x:v>1</x:v>
      </x:c>
    </x:row>
    <x:row r="78" ht="25" customHeight="1">
      <x:c r="A78" s="3" t="str">
        <x:v>MAP.ACTUAL.COST.PAY.V.RECRUIT.ENG.L02</x:v>
      </x:c>
      <x:c r="B78" s="3" t="str">
        <x:v>MAP.ACTUAL.COST.PAY.V.RECRUIT.ENG</x:v>
      </x:c>
      <x:c r="C78" s="3" t="str">
        <x:v>GL.CASH</x:v>
      </x:c>
      <x:c r="D78" s="3" t="str">
        <x:v>credit</x:v>
      </x:c>
      <x:c r="E78" s="3" t="str">
        <x:v>cash</x:v>
      </x:c>
      <x:c r="F78" s="3" t="str">
        <x:v>ENG</x:v>
      </x:c>
      <x:c r="G78" s="3" t="str">
        <x:v>V.RECRUIT</x:v>
      </x:c>
      <x:c r="H78" s="3" t="str">
        <x:v>not_applicable</x:v>
      </x:c>
      <x:c r="I78" s="3" t="str">
        <x:v>not_applicable</x:v>
      </x:c>
      <x:c r="J78" s="3" t="str">
        <x:v>not_applicable</x:v>
      </x:c>
      <x:c r="K78" s="16" t="n">
        <x:v>1</x:v>
      </x:c>
    </x:row>
    <x:row r="79" ht="25" customHeight="1">
      <x:c r="A79" s="3" t="str">
        <x:v>MAP.ACTUAL.COST.PAY.V.RECRUIT.PROD.L01</x:v>
      </x:c>
      <x:c r="B79" s="3" t="str">
        <x:v>MAP.ACTUAL.COST.PAY.V.RECRUIT.PROD</x:v>
      </x:c>
      <x:c r="C79" s="3" t="str">
        <x:v>GL.AP.SUPPLIER</x:v>
      </x:c>
      <x:c r="D79" s="3" t="str">
        <x:v>debit</x:v>
      </x:c>
      <x:c r="E79" s="3" t="str">
        <x:v>ap</x:v>
      </x:c>
      <x:c r="F79" s="3" t="str">
        <x:v>PROD</x:v>
      </x:c>
      <x:c r="G79" s="3" t="str">
        <x:v>V.RECRUIT</x:v>
      </x:c>
      <x:c r="H79" s="3" t="str">
        <x:v>not_applicable</x:v>
      </x:c>
      <x:c r="I79" s="3" t="str">
        <x:v>not_applicable</x:v>
      </x:c>
      <x:c r="J79" s="3" t="str">
        <x:v>not_applicable</x:v>
      </x:c>
      <x:c r="K79" s="16" t="n">
        <x:v>1</x:v>
      </x:c>
    </x:row>
    <x:row r="80" ht="25" customHeight="1">
      <x:c r="A80" s="3" t="str">
        <x:v>MAP.ACTUAL.COST.PAY.V.RECRUIT.PROD.L02</x:v>
      </x:c>
      <x:c r="B80" s="3" t="str">
        <x:v>MAP.ACTUAL.COST.PAY.V.RECRUIT.PROD</x:v>
      </x:c>
      <x:c r="C80" s="3" t="str">
        <x:v>GL.CASH</x:v>
      </x:c>
      <x:c r="D80" s="3" t="str">
        <x:v>credit</x:v>
      </x:c>
      <x:c r="E80" s="3" t="str">
        <x:v>cash</x:v>
      </x:c>
      <x:c r="F80" s="3" t="str">
        <x:v>PROD</x:v>
      </x:c>
      <x:c r="G80" s="3" t="str">
        <x:v>V.RECRUIT</x:v>
      </x:c>
      <x:c r="H80" s="3" t="str">
        <x:v>not_applicable</x:v>
      </x:c>
      <x:c r="I80" s="3" t="str">
        <x:v>not_applicable</x:v>
      </x:c>
      <x:c r="J80" s="3" t="str">
        <x:v>not_applicable</x:v>
      </x:c>
      <x:c r="K80" s="16" t="n">
        <x:v>1</x:v>
      </x:c>
    </x:row>
    <x:row r="81" ht="25" customHeight="1">
      <x:c r="A81" s="3" t="str">
        <x:v>MAP.ACTUAL.COST.PAY.V.REGISTER.FIN.L01</x:v>
      </x:c>
      <x:c r="B81" s="3" t="str">
        <x:v>MAP.ACTUAL.COST.PAY.V.REGISTER.FIN</x:v>
      </x:c>
      <x:c r="C81" s="3" t="str">
        <x:v>GL.AP.SUPPLIER</x:v>
      </x:c>
      <x:c r="D81" s="3" t="str">
        <x:v>debit</x:v>
      </x:c>
      <x:c r="E81" s="3" t="str">
        <x:v>ap</x:v>
      </x:c>
      <x:c r="F81" s="3" t="str">
        <x:v>FIN</x:v>
      </x:c>
      <x:c r="G81" s="3" t="str">
        <x:v>V.REGISTER</x:v>
      </x:c>
      <x:c r="H81" s="3" t="str">
        <x:v>not_applicable</x:v>
      </x:c>
      <x:c r="I81" s="3" t="str">
        <x:v>not_applicable</x:v>
      </x:c>
      <x:c r="J81" s="3" t="str">
        <x:v>not_applicable</x:v>
      </x:c>
      <x:c r="K81" s="16" t="n">
        <x:v>1</x:v>
      </x:c>
    </x:row>
    <x:row r="82" ht="25" customHeight="1">
      <x:c r="A82" s="3" t="str">
        <x:v>MAP.ACTUAL.COST.PAY.V.REGISTER.FIN.L02</x:v>
      </x:c>
      <x:c r="B82" s="3" t="str">
        <x:v>MAP.ACTUAL.COST.PAY.V.REGISTER.FIN</x:v>
      </x:c>
      <x:c r="C82" s="3" t="str">
        <x:v>GL.CASH</x:v>
      </x:c>
      <x:c r="D82" s="3" t="str">
        <x:v>credit</x:v>
      </x:c>
      <x:c r="E82" s="3" t="str">
        <x:v>cash</x:v>
      </x:c>
      <x:c r="F82" s="3" t="str">
        <x:v>FIN</x:v>
      </x:c>
      <x:c r="G82" s="3" t="str">
        <x:v>V.REGISTER</x:v>
      </x:c>
      <x:c r="H82" s="3" t="str">
        <x:v>not_applicable</x:v>
      </x:c>
      <x:c r="I82" s="3" t="str">
        <x:v>not_applicable</x:v>
      </x:c>
      <x:c r="J82" s="3" t="str">
        <x:v>not_applicable</x:v>
      </x:c>
      <x:c r="K82" s="16" t="n">
        <x:v>1</x:v>
      </x:c>
    </x:row>
    <x:row r="83" ht="25" customHeight="1">
      <x:c r="A83" s="3" t="str">
        <x:v>MAP.ACTUAL.COST.PAY.V.SOFTWARE.COMP.L01</x:v>
      </x:c>
      <x:c r="B83" s="3" t="str">
        <x:v>MAP.ACTUAL.COST.PAY.V.SOFTWARE.COMP</x:v>
      </x:c>
      <x:c r="C83" s="3" t="str">
        <x:v>GL.AP.SUPPLIER</x:v>
      </x:c>
      <x:c r="D83" s="3" t="str">
        <x:v>debit</x:v>
      </x:c>
      <x:c r="E83" s="3" t="str">
        <x:v>ap</x:v>
      </x:c>
      <x:c r="F83" s="3" t="str">
        <x:v>COMP</x:v>
      </x:c>
      <x:c r="G83" s="3" t="str">
        <x:v>V.SOFTWARE</x:v>
      </x:c>
      <x:c r="H83" s="3" t="str">
        <x:v>not_applicable</x:v>
      </x:c>
      <x:c r="I83" s="3" t="str">
        <x:v>not_applicable</x:v>
      </x:c>
      <x:c r="J83" s="3" t="str">
        <x:v>not_applicable</x:v>
      </x:c>
      <x:c r="K83" s="16" t="n">
        <x:v>1</x:v>
      </x:c>
    </x:row>
    <x:row r="84" ht="25" customHeight="1">
      <x:c r="A84" s="3" t="str">
        <x:v>MAP.ACTUAL.COST.PAY.V.SOFTWARE.COMP.L02</x:v>
      </x:c>
      <x:c r="B84" s="3" t="str">
        <x:v>MAP.ACTUAL.COST.PAY.V.SOFTWARE.COMP</x:v>
      </x:c>
      <x:c r="C84" s="3" t="str">
        <x:v>GL.CASH</x:v>
      </x:c>
      <x:c r="D84" s="3" t="str">
        <x:v>credit</x:v>
      </x:c>
      <x:c r="E84" s="3" t="str">
        <x:v>cash</x:v>
      </x:c>
      <x:c r="F84" s="3" t="str">
        <x:v>COMP</x:v>
      </x:c>
      <x:c r="G84" s="3" t="str">
        <x:v>V.SOFTWARE</x:v>
      </x:c>
      <x:c r="H84" s="3" t="str">
        <x:v>not_applicable</x:v>
      </x:c>
      <x:c r="I84" s="3" t="str">
        <x:v>not_applicable</x:v>
      </x:c>
      <x:c r="J84" s="3" t="str">
        <x:v>not_applicable</x:v>
      </x:c>
      <x:c r="K84" s="16" t="n">
        <x:v>1</x:v>
      </x:c>
    </x:row>
    <x:row r="85" ht="25" customHeight="1">
      <x:c r="A85" s="3" t="str">
        <x:v>MAP.ACTUAL.COST.PAY.V.SOFTWARE.ENG.L01</x:v>
      </x:c>
      <x:c r="B85" s="3" t="str">
        <x:v>MAP.ACTUAL.COST.PAY.V.SOFTWARE.ENG</x:v>
      </x:c>
      <x:c r="C85" s="3" t="str">
        <x:v>GL.AP.SUPPLIER</x:v>
      </x:c>
      <x:c r="D85" s="3" t="str">
        <x:v>debit</x:v>
      </x:c>
      <x:c r="E85" s="3" t="str">
        <x:v>ap</x:v>
      </x:c>
      <x:c r="F85" s="3" t="str">
        <x:v>ENG</x:v>
      </x:c>
      <x:c r="G85" s="3" t="str">
        <x:v>V.SOFTWARE</x:v>
      </x:c>
      <x:c r="H85" s="3" t="str">
        <x:v>not_applicable</x:v>
      </x:c>
      <x:c r="I85" s="3" t="str">
        <x:v>not_applicable</x:v>
      </x:c>
      <x:c r="J85" s="3" t="str">
        <x:v>not_applicable</x:v>
      </x:c>
      <x:c r="K85" s="16" t="n">
        <x:v>1</x:v>
      </x:c>
    </x:row>
    <x:row r="86" ht="25" customHeight="1">
      <x:c r="A86" s="3" t="str">
        <x:v>MAP.ACTUAL.COST.PAY.V.SOFTWARE.ENG.L02</x:v>
      </x:c>
      <x:c r="B86" s="3" t="str">
        <x:v>MAP.ACTUAL.COST.PAY.V.SOFTWARE.ENG</x:v>
      </x:c>
      <x:c r="C86" s="3" t="str">
        <x:v>GL.CASH</x:v>
      </x:c>
      <x:c r="D86" s="3" t="str">
        <x:v>credit</x:v>
      </x:c>
      <x:c r="E86" s="3" t="str">
        <x:v>cash</x:v>
      </x:c>
      <x:c r="F86" s="3" t="str">
        <x:v>ENG</x:v>
      </x:c>
      <x:c r="G86" s="3" t="str">
        <x:v>V.SOFTWARE</x:v>
      </x:c>
      <x:c r="H86" s="3" t="str">
        <x:v>not_applicable</x:v>
      </x:c>
      <x:c r="I86" s="3" t="str">
        <x:v>not_applicable</x:v>
      </x:c>
      <x:c r="J86" s="3" t="str">
        <x:v>not_applicable</x:v>
      </x:c>
      <x:c r="K86" s="16" t="n">
        <x:v>1</x:v>
      </x:c>
    </x:row>
    <x:row r="87" ht="25" customHeight="1">
      <x:c r="A87" s="3" t="str">
        <x:v>MAP.ACTUAL.COST.PAY.V.SOFTWARE.MGMT.L01</x:v>
      </x:c>
      <x:c r="B87" s="3" t="str">
        <x:v>MAP.ACTUAL.COST.PAY.V.SOFTWARE.MGMT</x:v>
      </x:c>
      <x:c r="C87" s="3" t="str">
        <x:v>GL.AP.SUPPLIER</x:v>
      </x:c>
      <x:c r="D87" s="3" t="str">
        <x:v>debit</x:v>
      </x:c>
      <x:c r="E87" s="3" t="str">
        <x:v>ap</x:v>
      </x:c>
      <x:c r="F87" s="3" t="str">
        <x:v>MGMT</x:v>
      </x:c>
      <x:c r="G87" s="3" t="str">
        <x:v>V.SOFTWARE</x:v>
      </x:c>
      <x:c r="H87" s="3" t="str">
        <x:v>not_applicable</x:v>
      </x:c>
      <x:c r="I87" s="3" t="str">
        <x:v>not_applicable</x:v>
      </x:c>
      <x:c r="J87" s="3" t="str">
        <x:v>not_applicable</x:v>
      </x:c>
      <x:c r="K87" s="16" t="n">
        <x:v>1</x:v>
      </x:c>
    </x:row>
    <x:row r="88" ht="25" customHeight="1">
      <x:c r="A88" s="3" t="str">
        <x:v>MAP.ACTUAL.COST.PAY.V.SOFTWARE.MGMT.L02</x:v>
      </x:c>
      <x:c r="B88" s="3" t="str">
        <x:v>MAP.ACTUAL.COST.PAY.V.SOFTWARE.MGMT</x:v>
      </x:c>
      <x:c r="C88" s="3" t="str">
        <x:v>GL.CASH</x:v>
      </x:c>
      <x:c r="D88" s="3" t="str">
        <x:v>credit</x:v>
      </x:c>
      <x:c r="E88" s="3" t="str">
        <x:v>cash</x:v>
      </x:c>
      <x:c r="F88" s="3" t="str">
        <x:v>MGMT</x:v>
      </x:c>
      <x:c r="G88" s="3" t="str">
        <x:v>V.SOFTWARE</x:v>
      </x:c>
      <x:c r="H88" s="3" t="str">
        <x:v>not_applicable</x:v>
      </x:c>
      <x:c r="I88" s="3" t="str">
        <x:v>not_applicable</x:v>
      </x:c>
      <x:c r="J88" s="3" t="str">
        <x:v>not_applicable</x:v>
      </x:c>
      <x:c r="K88" s="16" t="n">
        <x:v>1</x:v>
      </x:c>
    </x:row>
    <x:row r="89" ht="25" customHeight="1">
      <x:c r="A89" s="3" t="str">
        <x:v>MAP.ACTUAL.COST.PAY.V.SOFTWARE.PROD.L01</x:v>
      </x:c>
      <x:c r="B89" s="3" t="str">
        <x:v>MAP.ACTUAL.COST.PAY.V.SOFTWARE.PROD</x:v>
      </x:c>
      <x:c r="C89" s="3" t="str">
        <x:v>GL.AP.SUPPLIER</x:v>
      </x:c>
      <x:c r="D89" s="3" t="str">
        <x:v>debit</x:v>
      </x:c>
      <x:c r="E89" s="3" t="str">
        <x:v>ap</x:v>
      </x:c>
      <x:c r="F89" s="3" t="str">
        <x:v>PROD</x:v>
      </x:c>
      <x:c r="G89" s="3" t="str">
        <x:v>V.SOFTWARE</x:v>
      </x:c>
      <x:c r="H89" s="3" t="str">
        <x:v>not_applicable</x:v>
      </x:c>
      <x:c r="I89" s="3" t="str">
        <x:v>not_applicable</x:v>
      </x:c>
      <x:c r="J89" s="3" t="str">
        <x:v>not_applicable</x:v>
      </x:c>
      <x:c r="K89" s="16" t="n">
        <x:v>1</x:v>
      </x:c>
    </x:row>
    <x:row r="90" ht="25" customHeight="1">
      <x:c r="A90" s="3" t="str">
        <x:v>MAP.ACTUAL.COST.PAY.V.SOFTWARE.PROD.L02</x:v>
      </x:c>
      <x:c r="B90" s="3" t="str">
        <x:v>MAP.ACTUAL.COST.PAY.V.SOFTWARE.PROD</x:v>
      </x:c>
      <x:c r="C90" s="3" t="str">
        <x:v>GL.CASH</x:v>
      </x:c>
      <x:c r="D90" s="3" t="str">
        <x:v>credit</x:v>
      </x:c>
      <x:c r="E90" s="3" t="str">
        <x:v>cash</x:v>
      </x:c>
      <x:c r="F90" s="3" t="str">
        <x:v>PROD</x:v>
      </x:c>
      <x:c r="G90" s="3" t="str">
        <x:v>V.SOFTWARE</x:v>
      </x:c>
      <x:c r="H90" s="3" t="str">
        <x:v>not_applicable</x:v>
      </x:c>
      <x:c r="I90" s="3" t="str">
        <x:v>not_applicable</x:v>
      </x:c>
      <x:c r="J90" s="3" t="str">
        <x:v>not_applicable</x:v>
      </x:c>
      <x:c r="K90" s="16" t="n">
        <x:v>1</x:v>
      </x:c>
    </x:row>
    <x:row r="91" ht="25" customHeight="1">
      <x:c r="A91" s="3" t="str">
        <x:v>MAP.ACTUAL.COST.PAY.V.WORKSPACE.CORP.L01</x:v>
      </x:c>
      <x:c r="B91" s="3" t="str">
        <x:v>MAP.ACTUAL.COST.PAY.V.WORKSPACE.CORP</x:v>
      </x:c>
      <x:c r="C91" s="3" t="str">
        <x:v>GL.AP.SUPPLIER</x:v>
      </x:c>
      <x:c r="D91" s="3" t="str">
        <x:v>debit</x:v>
      </x:c>
      <x:c r="E91" s="3" t="str">
        <x:v>ap</x:v>
      </x:c>
      <x:c r="F91" s="3" t="str">
        <x:v>CORP</x:v>
      </x:c>
      <x:c r="G91" s="3" t="str">
        <x:v>V.WORKSPACE</x:v>
      </x:c>
      <x:c r="H91" s="3" t="str">
        <x:v>not_applicable</x:v>
      </x:c>
      <x:c r="I91" s="3" t="str">
        <x:v>not_applicable</x:v>
      </x:c>
      <x:c r="J91" s="3" t="str">
        <x:v>not_applicable</x:v>
      </x:c>
      <x:c r="K91" s="16" t="n">
        <x:v>1</x:v>
      </x:c>
    </x:row>
    <x:row r="92" ht="25" customHeight="1">
      <x:c r="A92" s="3" t="str">
        <x:v>MAP.ACTUAL.COST.PAY.V.WORKSPACE.CORP.L02</x:v>
      </x:c>
      <x:c r="B92" s="3" t="str">
        <x:v>MAP.ACTUAL.COST.PAY.V.WORKSPACE.CORP</x:v>
      </x:c>
      <x:c r="C92" s="3" t="str">
        <x:v>GL.CASH</x:v>
      </x:c>
      <x:c r="D92" s="3" t="str">
        <x:v>credit</x:v>
      </x:c>
      <x:c r="E92" s="3" t="str">
        <x:v>cash</x:v>
      </x:c>
      <x:c r="F92" s="3" t="str">
        <x:v>CORP</x:v>
      </x:c>
      <x:c r="G92" s="3" t="str">
        <x:v>V.WORKSPACE</x:v>
      </x:c>
      <x:c r="H92" s="3" t="str">
        <x:v>not_applicable</x:v>
      </x:c>
      <x:c r="I92" s="3" t="str">
        <x:v>not_applicable</x:v>
      </x:c>
      <x:c r="J92" s="3" t="str">
        <x:v>not_applicable</x:v>
      </x:c>
      <x:c r="K92" s="16" t="n">
        <x:v>1</x:v>
      </x:c>
    </x:row>
    <x:row r="93" ht="35" customHeight="1">
      <x:c r="A93" s="3" t="str">
        <x:v>MAP.ACTUAL.COST.PPL.RECRUIT.COMP.V.RECRUIT.COMP.L01</x:v>
      </x:c>
      <x:c r="B93" s="3" t="str">
        <x:v>MAP.ACTUAL.COST.PPL.RECRUIT.COMP.V.RECRUIT.COMP</x:v>
      </x:c>
      <x:c r="C93" s="3" t="str">
        <x:v>GL.OPEX.PPL.RECRUIT</x:v>
      </x:c>
      <x:c r="D93" s="3" t="str">
        <x:v>debit</x:v>
      </x:c>
      <x:c r="E93" s="3" t="str">
        <x:v>operating_expense</x:v>
      </x:c>
      <x:c r="F93" s="3" t="str">
        <x:v>COMP</x:v>
      </x:c>
      <x:c r="G93" s="3" t="str">
        <x:v>V.RECRUIT</x:v>
      </x:c>
      <x:c r="H93" s="3" t="str">
        <x:v>one_off</x:v>
      </x:c>
      <x:c r="I93" s="3" t="str">
        <x:v>committed</x:v>
      </x:c>
      <x:c r="J93" s="3" t="str">
        <x:v>variable</x:v>
      </x:c>
      <x:c r="K93" s="16" t="n">
        <x:v>1</x:v>
      </x:c>
    </x:row>
    <x:row r="94" ht="35" customHeight="1">
      <x:c r="A94" s="3" t="str">
        <x:v>MAP.ACTUAL.COST.PPL.RECRUIT.COMP.V.RECRUIT.COMP.L02</x:v>
      </x:c>
      <x:c r="B94" s="3" t="str">
        <x:v>MAP.ACTUAL.COST.PPL.RECRUIT.COMP.V.RECRUIT.COMP</x:v>
      </x:c>
      <x:c r="C94" s="3" t="str">
        <x:v>GL.VAT.DOM_ASSET</x:v>
      </x:c>
      <x:c r="D94" s="3" t="str">
        <x:v>debit</x:v>
      </x:c>
      <x:c r="E94" s="3" t="str">
        <x:v>tax_assets</x:v>
      </x:c>
      <x:c r="F94" s="3" t="str">
        <x:v>COMP</x:v>
      </x:c>
      <x:c r="G94" s="3" t="str">
        <x:v>V.RECRUIT</x:v>
      </x:c>
      <x:c r="H94" s="3" t="str">
        <x:v>not_applicable</x:v>
      </x:c>
      <x:c r="I94" s="3" t="str">
        <x:v>not_applicable</x:v>
      </x:c>
      <x:c r="J94" s="3" t="str">
        <x:v>not_applicable</x:v>
      </x:c>
      <x:c r="K94" s="16" t="n">
        <x:v>1</x:v>
      </x:c>
    </x:row>
    <x:row r="95" ht="35" customHeight="1">
      <x:c r="A95" s="3" t="str">
        <x:v>MAP.ACTUAL.COST.PPL.RECRUIT.COMP.V.RECRUIT.COMP.L03</x:v>
      </x:c>
      <x:c r="B95" s="3" t="str">
        <x:v>MAP.ACTUAL.COST.PPL.RECRUIT.COMP.V.RECRUIT.COMP</x:v>
      </x:c>
      <x:c r="C95" s="3" t="str">
        <x:v>GL.AP.SUPPLIER</x:v>
      </x:c>
      <x:c r="D95" s="3" t="str">
        <x:v>credit</x:v>
      </x:c>
      <x:c r="E95" s="3" t="str">
        <x:v>ap</x:v>
      </x:c>
      <x:c r="F95" s="3" t="str">
        <x:v>COMP</x:v>
      </x:c>
      <x:c r="G95" s="3" t="str">
        <x:v>V.RECRUIT</x:v>
      </x:c>
      <x:c r="H95" s="3" t="str">
        <x:v>not_applicable</x:v>
      </x:c>
      <x:c r="I95" s="3" t="str">
        <x:v>not_applicable</x:v>
      </x:c>
      <x:c r="J95" s="3" t="str">
        <x:v>not_applicable</x:v>
      </x:c>
      <x:c r="K95" s="16" t="n">
        <x:v>1</x:v>
      </x:c>
    </x:row>
    <x:row r="96" ht="25" customHeight="1">
      <x:c r="A96" s="3" t="str">
        <x:v>MAP.ACTUAL.COST.PPL.RECRUIT.ENG.V.RECRUIT.ENG.L01</x:v>
      </x:c>
      <x:c r="B96" s="3" t="str">
        <x:v>MAP.ACTUAL.COST.PPL.RECRUIT.ENG.V.RECRUIT.ENG</x:v>
      </x:c>
      <x:c r="C96" s="3" t="str">
        <x:v>GL.OPEX.PPL.RECRUIT</x:v>
      </x:c>
      <x:c r="D96" s="3" t="str">
        <x:v>debit</x:v>
      </x:c>
      <x:c r="E96" s="3" t="str">
        <x:v>operating_expense</x:v>
      </x:c>
      <x:c r="F96" s="3" t="str">
        <x:v>ENG</x:v>
      </x:c>
      <x:c r="G96" s="3" t="str">
        <x:v>V.RECRUIT</x:v>
      </x:c>
      <x:c r="H96" s="3" t="str">
        <x:v>one_off</x:v>
      </x:c>
      <x:c r="I96" s="3" t="str">
        <x:v>committed</x:v>
      </x:c>
      <x:c r="J96" s="3" t="str">
        <x:v>variable</x:v>
      </x:c>
      <x:c r="K96" s="16" t="n">
        <x:v>1</x:v>
      </x:c>
    </x:row>
    <x:row r="97" ht="25" customHeight="1">
      <x:c r="A97" s="3" t="str">
        <x:v>MAP.ACTUAL.COST.PPL.RECRUIT.ENG.V.RECRUIT.ENG.L02</x:v>
      </x:c>
      <x:c r="B97" s="3" t="str">
        <x:v>MAP.ACTUAL.COST.PPL.RECRUIT.ENG.V.RECRUIT.ENG</x:v>
      </x:c>
      <x:c r="C97" s="3" t="str">
        <x:v>GL.VAT.DOM_ASSET</x:v>
      </x:c>
      <x:c r="D97" s="3" t="str">
        <x:v>debit</x:v>
      </x:c>
      <x:c r="E97" s="3" t="str">
        <x:v>tax_assets</x:v>
      </x:c>
      <x:c r="F97" s="3" t="str">
        <x:v>ENG</x:v>
      </x:c>
      <x:c r="G97" s="3" t="str">
        <x:v>V.RECRUIT</x:v>
      </x:c>
      <x:c r="H97" s="3" t="str">
        <x:v>not_applicable</x:v>
      </x:c>
      <x:c r="I97" s="3" t="str">
        <x:v>not_applicable</x:v>
      </x:c>
      <x:c r="J97" s="3" t="str">
        <x:v>not_applicable</x:v>
      </x:c>
      <x:c r="K97" s="16" t="n">
        <x:v>1</x:v>
      </x:c>
    </x:row>
    <x:row r="98" ht="25" customHeight="1">
      <x:c r="A98" s="3" t="str">
        <x:v>MAP.ACTUAL.COST.PPL.RECRUIT.ENG.V.RECRUIT.ENG.L03</x:v>
      </x:c>
      <x:c r="B98" s="3" t="str">
        <x:v>MAP.ACTUAL.COST.PPL.RECRUIT.ENG.V.RECRUIT.ENG</x:v>
      </x:c>
      <x:c r="C98" s="3" t="str">
        <x:v>GL.AP.SUPPLIER</x:v>
      </x:c>
      <x:c r="D98" s="3" t="str">
        <x:v>credit</x:v>
      </x:c>
      <x:c r="E98" s="3" t="str">
        <x:v>ap</x:v>
      </x:c>
      <x:c r="F98" s="3" t="str">
        <x:v>ENG</x:v>
      </x:c>
      <x:c r="G98" s="3" t="str">
        <x:v>V.RECRUIT</x:v>
      </x:c>
      <x:c r="H98" s="3" t="str">
        <x:v>not_applicable</x:v>
      </x:c>
      <x:c r="I98" s="3" t="str">
        <x:v>not_applicable</x:v>
      </x:c>
      <x:c r="J98" s="3" t="str">
        <x:v>not_applicable</x:v>
      </x:c>
      <x:c r="K98" s="16" t="n">
        <x:v>1</x:v>
      </x:c>
    </x:row>
    <x:row r="99" ht="25" customHeight="1">
      <x:c r="A99" s="3" t="str">
        <x:v>MAP.ACTUAL.COST.PPL.RECRUIT.MKT.V.RECRUIT.MKT.L01</x:v>
      </x:c>
      <x:c r="B99" s="3" t="str">
        <x:v>MAP.ACTUAL.COST.PPL.RECRUIT.MKT.V.RECRUIT.MKT</x:v>
      </x:c>
      <x:c r="C99" s="3" t="str">
        <x:v>GL.OPEX.PPL.RECRUIT</x:v>
      </x:c>
      <x:c r="D99" s="3" t="str">
        <x:v>debit</x:v>
      </x:c>
      <x:c r="E99" s="3" t="str">
        <x:v>operating_expense</x:v>
      </x:c>
      <x:c r="F99" s="3" t="str">
        <x:v>MKT</x:v>
      </x:c>
      <x:c r="G99" s="3" t="str">
        <x:v>V.RECRUIT</x:v>
      </x:c>
      <x:c r="H99" s="3" t="str">
        <x:v>one_off</x:v>
      </x:c>
      <x:c r="I99" s="3" t="str">
        <x:v>committed</x:v>
      </x:c>
      <x:c r="J99" s="3" t="str">
        <x:v>variable</x:v>
      </x:c>
      <x:c r="K99" s="16" t="n">
        <x:v>1</x:v>
      </x:c>
    </x:row>
    <x:row r="100" ht="25" customHeight="1">
      <x:c r="A100" s="3" t="str">
        <x:v>MAP.ACTUAL.COST.PPL.RECRUIT.MKT.V.RECRUIT.MKT.L02</x:v>
      </x:c>
      <x:c r="B100" s="3" t="str">
        <x:v>MAP.ACTUAL.COST.PPL.RECRUIT.MKT.V.RECRUIT.MKT</x:v>
      </x:c>
      <x:c r="C100" s="3" t="str">
        <x:v>GL.VAT.DOM_ASSET</x:v>
      </x:c>
      <x:c r="D100" s="3" t="str">
        <x:v>debit</x:v>
      </x:c>
      <x:c r="E100" s="3" t="str">
        <x:v>tax_assets</x:v>
      </x:c>
      <x:c r="F100" s="3" t="str">
        <x:v>MKT</x:v>
      </x:c>
      <x:c r="G100" s="3" t="str">
        <x:v>V.RECRUIT</x:v>
      </x:c>
      <x:c r="H100" s="3" t="str">
        <x:v>not_applicable</x:v>
      </x:c>
      <x:c r="I100" s="3" t="str">
        <x:v>not_applicable</x:v>
      </x:c>
      <x:c r="J100" s="3" t="str">
        <x:v>not_applicable</x:v>
      </x:c>
      <x:c r="K100" s="16" t="n">
        <x:v>1</x:v>
      </x:c>
    </x:row>
    <x:row r="101" ht="25" customHeight="1">
      <x:c r="A101" s="3" t="str">
        <x:v>MAP.ACTUAL.COST.PPL.RECRUIT.MKT.V.RECRUIT.MKT.L03</x:v>
      </x:c>
      <x:c r="B101" s="3" t="str">
        <x:v>MAP.ACTUAL.COST.PPL.RECRUIT.MKT.V.RECRUIT.MKT</x:v>
      </x:c>
      <x:c r="C101" s="3" t="str">
        <x:v>GL.AP.SUPPLIER</x:v>
      </x:c>
      <x:c r="D101" s="3" t="str">
        <x:v>credit</x:v>
      </x:c>
      <x:c r="E101" s="3" t="str">
        <x:v>ap</x:v>
      </x:c>
      <x:c r="F101" s="3" t="str">
        <x:v>MKT</x:v>
      </x:c>
      <x:c r="G101" s="3" t="str">
        <x:v>V.RECRUIT</x:v>
      </x:c>
      <x:c r="H101" s="3" t="str">
        <x:v>not_applicable</x:v>
      </x:c>
      <x:c r="I101" s="3" t="str">
        <x:v>not_applicable</x:v>
      </x:c>
      <x:c r="J101" s="3" t="str">
        <x:v>not_applicable</x:v>
      </x:c>
      <x:c r="K101" s="16" t="n">
        <x:v>1</x:v>
      </x:c>
    </x:row>
    <x:row r="102" ht="35" customHeight="1">
      <x:c r="A102" s="3" t="str">
        <x:v>MAP.ACTUAL.COST.PPL.RECRUIT.PROD.V.RECRUIT.PROD.L01</x:v>
      </x:c>
      <x:c r="B102" s="3" t="str">
        <x:v>MAP.ACTUAL.COST.PPL.RECRUIT.PROD.V.RECRUIT.PROD</x:v>
      </x:c>
      <x:c r="C102" s="3" t="str">
        <x:v>GL.OPEX.PPL.RECRUIT</x:v>
      </x:c>
      <x:c r="D102" s="3" t="str">
        <x:v>debit</x:v>
      </x:c>
      <x:c r="E102" s="3" t="str">
        <x:v>operating_expense</x:v>
      </x:c>
      <x:c r="F102" s="3" t="str">
        <x:v>PROD</x:v>
      </x:c>
      <x:c r="G102" s="3" t="str">
        <x:v>V.RECRUIT</x:v>
      </x:c>
      <x:c r="H102" s="3" t="str">
        <x:v>one_off</x:v>
      </x:c>
      <x:c r="I102" s="3" t="str">
        <x:v>committed</x:v>
      </x:c>
      <x:c r="J102" s="3" t="str">
        <x:v>variable</x:v>
      </x:c>
      <x:c r="K102" s="16" t="n">
        <x:v>1</x:v>
      </x:c>
    </x:row>
    <x:row r="103" ht="35" customHeight="1">
      <x:c r="A103" s="3" t="str">
        <x:v>MAP.ACTUAL.COST.PPL.RECRUIT.PROD.V.RECRUIT.PROD.L02</x:v>
      </x:c>
      <x:c r="B103" s="3" t="str">
        <x:v>MAP.ACTUAL.COST.PPL.RECRUIT.PROD.V.RECRUIT.PROD</x:v>
      </x:c>
      <x:c r="C103" s="3" t="str">
        <x:v>GL.VAT.DOM_ASSET</x:v>
      </x:c>
      <x:c r="D103" s="3" t="str">
        <x:v>debit</x:v>
      </x:c>
      <x:c r="E103" s="3" t="str">
        <x:v>tax_assets</x:v>
      </x:c>
      <x:c r="F103" s="3" t="str">
        <x:v>PROD</x:v>
      </x:c>
      <x:c r="G103" s="3" t="str">
        <x:v>V.RECRUIT</x:v>
      </x:c>
      <x:c r="H103" s="3" t="str">
        <x:v>not_applicable</x:v>
      </x:c>
      <x:c r="I103" s="3" t="str">
        <x:v>not_applicable</x:v>
      </x:c>
      <x:c r="J103" s="3" t="str">
        <x:v>not_applicable</x:v>
      </x:c>
      <x:c r="K103" s="16" t="n">
        <x:v>1</x:v>
      </x:c>
    </x:row>
    <x:row r="104" ht="35" customHeight="1">
      <x:c r="A104" s="3" t="str">
        <x:v>MAP.ACTUAL.COST.PPL.RECRUIT.PROD.V.RECRUIT.PROD.L03</x:v>
      </x:c>
      <x:c r="B104" s="3" t="str">
        <x:v>MAP.ACTUAL.COST.PPL.RECRUIT.PROD.V.RECRUIT.PROD</x:v>
      </x:c>
      <x:c r="C104" s="3" t="str">
        <x:v>GL.AP.SUPPLIER</x:v>
      </x:c>
      <x:c r="D104" s="3" t="str">
        <x:v>credit</x:v>
      </x:c>
      <x:c r="E104" s="3" t="str">
        <x:v>ap</x:v>
      </x:c>
      <x:c r="F104" s="3" t="str">
        <x:v>PROD</x:v>
      </x:c>
      <x:c r="G104" s="3" t="str">
        <x:v>V.RECRUIT</x:v>
      </x:c>
      <x:c r="H104" s="3" t="str">
        <x:v>not_applicable</x:v>
      </x:c>
      <x:c r="I104" s="3" t="str">
        <x:v>not_applicable</x:v>
      </x:c>
      <x:c r="J104" s="3" t="str">
        <x:v>not_applicable</x:v>
      </x:c>
      <x:c r="K104" s="16" t="n">
        <x:v>1</x:v>
      </x:c>
    </x:row>
    <x:row r="105" ht="35" customHeight="1">
      <x:c r="A105" s="3" t="str">
        <x:v>MAP.ACTUAL.COST.RC.COGS.CLOUD_FIXED.V.CLOUD.ENG.L01</x:v>
      </x:c>
      <x:c r="B105" s="3" t="str">
        <x:v>MAP.ACTUAL.COST.RC.COGS.CLOUD_FIXED.V.CLOUD.ENG</x:v>
      </x:c>
      <x:c r="C105" s="3" t="str">
        <x:v>GL.COGS.CLOUD_FIXED</x:v>
      </x:c>
      <x:c r="D105" s="3" t="str">
        <x:v>debit</x:v>
      </x:c>
      <x:c r="E105" s="3" t="str">
        <x:v>cost_of_revenue</x:v>
      </x:c>
      <x:c r="F105" s="3" t="str">
        <x:v>ENG</x:v>
      </x:c>
      <x:c r="G105" s="3" t="str">
        <x:v>V.CLOUD</x:v>
      </x:c>
      <x:c r="H105" s="3" t="str">
        <x:v>recurring</x:v>
      </x:c>
      <x:c r="I105" s="3" t="str">
        <x:v>committed</x:v>
      </x:c>
      <x:c r="J105" s="3" t="str">
        <x:v>fixed</x:v>
      </x:c>
      <x:c r="K105" s="16" t="n">
        <x:v>1</x:v>
      </x:c>
    </x:row>
    <x:row r="106" ht="35" customHeight="1">
      <x:c r="A106" s="3" t="str">
        <x:v>MAP.ACTUAL.COST.RC.COGS.CLOUD_FIXED.V.CLOUD.ENG.L02</x:v>
      </x:c>
      <x:c r="B106" s="3" t="str">
        <x:v>MAP.ACTUAL.COST.RC.COGS.CLOUD_FIXED.V.CLOUD.ENG</x:v>
      </x:c>
      <x:c r="C106" s="3" t="str">
        <x:v>GL.VAT.DOM_ASSET</x:v>
      </x:c>
      <x:c r="D106" s="3" t="str">
        <x:v>debit</x:v>
      </x:c>
      <x:c r="E106" s="3" t="str">
        <x:v>tax_assets</x:v>
      </x:c>
      <x:c r="F106" s="3" t="str">
        <x:v>ENG</x:v>
      </x:c>
      <x:c r="G106" s="3" t="str">
        <x:v>V.CLOUD</x:v>
      </x:c>
      <x:c r="H106" s="3" t="str">
        <x:v>not_applicable</x:v>
      </x:c>
      <x:c r="I106" s="3" t="str">
        <x:v>not_applicable</x:v>
      </x:c>
      <x:c r="J106" s="3" t="str">
        <x:v>not_applicable</x:v>
      </x:c>
      <x:c r="K106" s="16" t="n">
        <x:v>1</x:v>
      </x:c>
    </x:row>
    <x:row r="107" ht="35" customHeight="1">
      <x:c r="A107" s="3" t="str">
        <x:v>MAP.ACTUAL.COST.RC.COGS.CLOUD_FIXED.V.CLOUD.ENG.L03</x:v>
      </x:c>
      <x:c r="B107" s="3" t="str">
        <x:v>MAP.ACTUAL.COST.RC.COGS.CLOUD_FIXED.V.CLOUD.ENG</x:v>
      </x:c>
      <x:c r="C107" s="3" t="str">
        <x:v>GL.AP.SUPPLIER</x:v>
      </x:c>
      <x:c r="D107" s="3" t="str">
        <x:v>credit</x:v>
      </x:c>
      <x:c r="E107" s="3" t="str">
        <x:v>ap</x:v>
      </x:c>
      <x:c r="F107" s="3" t="str">
        <x:v>ENG</x:v>
      </x:c>
      <x:c r="G107" s="3" t="str">
        <x:v>V.CLOUD</x:v>
      </x:c>
      <x:c r="H107" s="3" t="str">
        <x:v>not_applicable</x:v>
      </x:c>
      <x:c r="I107" s="3" t="str">
        <x:v>not_applicable</x:v>
      </x:c>
      <x:c r="J107" s="3" t="str">
        <x:v>not_applicable</x:v>
      </x:c>
      <x:c r="K107" s="16" t="n">
        <x:v>1</x:v>
      </x:c>
    </x:row>
    <x:row r="108" ht="35" customHeight="1">
      <x:c r="A108" s="3" t="str">
        <x:v>MAP.ACTUAL.COST.RC.COGS.CLOUD_FIXED.V.CLOUD.ENG.L04</x:v>
      </x:c>
      <x:c r="B108" s="3" t="str">
        <x:v>MAP.ACTUAL.COST.RC.COGS.CLOUD_FIXED.V.CLOUD.ENG</x:v>
      </x:c>
      <x:c r="C108" s="3" t="str">
        <x:v>GL.VAT.DOM_LIAB</x:v>
      </x:c>
      <x:c r="D108" s="3" t="str">
        <x:v>credit</x:v>
      </x:c>
      <x:c r="E108" s="3" t="str">
        <x:v>tax_liabilities</x:v>
      </x:c>
      <x:c r="F108" s="3" t="str">
        <x:v>ENG</x:v>
      </x:c>
      <x:c r="G108" s="3" t="str">
        <x:v>V.CLOUD</x:v>
      </x:c>
      <x:c r="H108" s="3" t="str">
        <x:v>not_applicable</x:v>
      </x:c>
      <x:c r="I108" s="3" t="str">
        <x:v>not_applicable</x:v>
      </x:c>
      <x:c r="J108" s="3" t="str">
        <x:v>not_applicable</x:v>
      </x:c>
      <x:c r="K108" s="16" t="n">
        <x:v>1</x:v>
      </x:c>
    </x:row>
    <x:row r="109" ht="25" customHeight="1">
      <x:c r="A109" s="3" t="str">
        <x:v>MAP.ACTUAL.COST.RC.COGS.MDATA.V.DATA.ENG.L01</x:v>
      </x:c>
      <x:c r="B109" s="3" t="str">
        <x:v>MAP.ACTUAL.COST.RC.COGS.MDATA.V.DATA.ENG</x:v>
      </x:c>
      <x:c r="C109" s="3" t="str">
        <x:v>GL.COGS.MDATA</x:v>
      </x:c>
      <x:c r="D109" s="3" t="str">
        <x:v>debit</x:v>
      </x:c>
      <x:c r="E109" s="3" t="str">
        <x:v>cost_of_revenue</x:v>
      </x:c>
      <x:c r="F109" s="3" t="str">
        <x:v>ENG</x:v>
      </x:c>
      <x:c r="G109" s="3" t="str">
        <x:v>V.DATA</x:v>
      </x:c>
      <x:c r="H109" s="3" t="str">
        <x:v>recurring</x:v>
      </x:c>
      <x:c r="I109" s="3" t="str">
        <x:v>committed</x:v>
      </x:c>
      <x:c r="J109" s="3" t="str">
        <x:v>fixed</x:v>
      </x:c>
      <x:c r="K109" s="16" t="n">
        <x:v>1</x:v>
      </x:c>
    </x:row>
    <x:row r="110" ht="25" customHeight="1">
      <x:c r="A110" s="3" t="str">
        <x:v>MAP.ACTUAL.COST.RC.COGS.MDATA.V.DATA.ENG.L02</x:v>
      </x:c>
      <x:c r="B110" s="3" t="str">
        <x:v>MAP.ACTUAL.COST.RC.COGS.MDATA.V.DATA.ENG</x:v>
      </x:c>
      <x:c r="C110" s="3" t="str">
        <x:v>GL.VAT.DOM_ASSET</x:v>
      </x:c>
      <x:c r="D110" s="3" t="str">
        <x:v>debit</x:v>
      </x:c>
      <x:c r="E110" s="3" t="str">
        <x:v>tax_assets</x:v>
      </x:c>
      <x:c r="F110" s="3" t="str">
        <x:v>ENG</x:v>
      </x:c>
      <x:c r="G110" s="3" t="str">
        <x:v>V.DATA</x:v>
      </x:c>
      <x:c r="H110" s="3" t="str">
        <x:v>not_applicable</x:v>
      </x:c>
      <x:c r="I110" s="3" t="str">
        <x:v>not_applicable</x:v>
      </x:c>
      <x:c r="J110" s="3" t="str">
        <x:v>not_applicable</x:v>
      </x:c>
      <x:c r="K110" s="16" t="n">
        <x:v>1</x:v>
      </x:c>
    </x:row>
    <x:row r="111" ht="25" customHeight="1">
      <x:c r="A111" s="3" t="str">
        <x:v>MAP.ACTUAL.COST.RC.COGS.MDATA.V.DATA.ENG.L03</x:v>
      </x:c>
      <x:c r="B111" s="3" t="str">
        <x:v>MAP.ACTUAL.COST.RC.COGS.MDATA.V.DATA.ENG</x:v>
      </x:c>
      <x:c r="C111" s="3" t="str">
        <x:v>GL.AP.SUPPLIER</x:v>
      </x:c>
      <x:c r="D111" s="3" t="str">
        <x:v>credit</x:v>
      </x:c>
      <x:c r="E111" s="3" t="str">
        <x:v>ap</x:v>
      </x:c>
      <x:c r="F111" s="3" t="str">
        <x:v>ENG</x:v>
      </x:c>
      <x:c r="G111" s="3" t="str">
        <x:v>V.DATA</x:v>
      </x:c>
      <x:c r="H111" s="3" t="str">
        <x:v>not_applicable</x:v>
      </x:c>
      <x:c r="I111" s="3" t="str">
        <x:v>not_applicable</x:v>
      </x:c>
      <x:c r="J111" s="3" t="str">
        <x:v>not_applicable</x:v>
      </x:c>
      <x:c r="K111" s="16" t="n">
        <x:v>1</x:v>
      </x:c>
    </x:row>
    <x:row r="112" ht="25" customHeight="1">
      <x:c r="A112" s="3" t="str">
        <x:v>MAP.ACTUAL.COST.RC.COGS.MDATA.V.DATA.ENG.L04</x:v>
      </x:c>
      <x:c r="B112" s="3" t="str">
        <x:v>MAP.ACTUAL.COST.RC.COGS.MDATA.V.DATA.ENG</x:v>
      </x:c>
      <x:c r="C112" s="3" t="str">
        <x:v>GL.VAT.DOM_LIAB</x:v>
      </x:c>
      <x:c r="D112" s="3" t="str">
        <x:v>credit</x:v>
      </x:c>
      <x:c r="E112" s="3" t="str">
        <x:v>tax_liabilities</x:v>
      </x:c>
      <x:c r="F112" s="3" t="str">
        <x:v>ENG</x:v>
      </x:c>
      <x:c r="G112" s="3" t="str">
        <x:v>V.DATA</x:v>
      </x:c>
      <x:c r="H112" s="3" t="str">
        <x:v>not_applicable</x:v>
      </x:c>
      <x:c r="I112" s="3" t="str">
        <x:v>not_applicable</x:v>
      </x:c>
      <x:c r="J112" s="3" t="str">
        <x:v>not_applicable</x:v>
      </x:c>
      <x:c r="K112" s="16" t="n">
        <x:v>1</x:v>
      </x:c>
    </x:row>
    <x:row r="113" ht="35" customHeight="1">
      <x:c r="A113" s="3" t="str">
        <x:v>MAP.ACTUAL.COST.RC.PPL.SW.COMP.V.SOFTWARE.COMP.L01</x:v>
      </x:c>
      <x:c r="B113" s="3" t="str">
        <x:v>MAP.ACTUAL.COST.RC.PPL.SW.COMP.V.SOFTWARE.COMP</x:v>
      </x:c>
      <x:c r="C113" s="3" t="str">
        <x:v>GL.OPEX.PPL.SW</x:v>
      </x:c>
      <x:c r="D113" s="3" t="str">
        <x:v>debit</x:v>
      </x:c>
      <x:c r="E113" s="3" t="str">
        <x:v>operating_expense</x:v>
      </x:c>
      <x:c r="F113" s="3" t="str">
        <x:v>COMP</x:v>
      </x:c>
      <x:c r="G113" s="3" t="str">
        <x:v>V.SOFTWARE</x:v>
      </x:c>
      <x:c r="H113" s="3" t="str">
        <x:v>recurring</x:v>
      </x:c>
      <x:c r="I113" s="3" t="str">
        <x:v>committed</x:v>
      </x:c>
      <x:c r="J113" s="3" t="str">
        <x:v>fixed</x:v>
      </x:c>
      <x:c r="K113" s="16" t="n">
        <x:v>1</x:v>
      </x:c>
    </x:row>
    <x:row r="114" ht="35" customHeight="1">
      <x:c r="A114" s="3" t="str">
        <x:v>MAP.ACTUAL.COST.RC.PPL.SW.COMP.V.SOFTWARE.COMP.L02</x:v>
      </x:c>
      <x:c r="B114" s="3" t="str">
        <x:v>MAP.ACTUAL.COST.RC.PPL.SW.COMP.V.SOFTWARE.COMP</x:v>
      </x:c>
      <x:c r="C114" s="3" t="str">
        <x:v>GL.VAT.DOM_ASSET</x:v>
      </x:c>
      <x:c r="D114" s="3" t="str">
        <x:v>debit</x:v>
      </x:c>
      <x:c r="E114" s="3" t="str">
        <x:v>tax_assets</x:v>
      </x:c>
      <x:c r="F114" s="3" t="str">
        <x:v>COMP</x:v>
      </x:c>
      <x:c r="G114" s="3" t="str">
        <x:v>V.SOFTWARE</x:v>
      </x:c>
      <x:c r="H114" s="3" t="str">
        <x:v>not_applicable</x:v>
      </x:c>
      <x:c r="I114" s="3" t="str">
        <x:v>not_applicable</x:v>
      </x:c>
      <x:c r="J114" s="3" t="str">
        <x:v>not_applicable</x:v>
      </x:c>
      <x:c r="K114" s="16" t="n">
        <x:v>1</x:v>
      </x:c>
    </x:row>
    <x:row r="115" ht="35" customHeight="1">
      <x:c r="A115" s="3" t="str">
        <x:v>MAP.ACTUAL.COST.RC.PPL.SW.COMP.V.SOFTWARE.COMP.L03</x:v>
      </x:c>
      <x:c r="B115" s="3" t="str">
        <x:v>MAP.ACTUAL.COST.RC.PPL.SW.COMP.V.SOFTWARE.COMP</x:v>
      </x:c>
      <x:c r="C115" s="3" t="str">
        <x:v>GL.AP.SUPPLIER</x:v>
      </x:c>
      <x:c r="D115" s="3" t="str">
        <x:v>credit</x:v>
      </x:c>
      <x:c r="E115" s="3" t="str">
        <x:v>ap</x:v>
      </x:c>
      <x:c r="F115" s="3" t="str">
        <x:v>COMP</x:v>
      </x:c>
      <x:c r="G115" s="3" t="str">
        <x:v>V.SOFTWARE</x:v>
      </x:c>
      <x:c r="H115" s="3" t="str">
        <x:v>not_applicable</x:v>
      </x:c>
      <x:c r="I115" s="3" t="str">
        <x:v>not_applicable</x:v>
      </x:c>
      <x:c r="J115" s="3" t="str">
        <x:v>not_applicable</x:v>
      </x:c>
      <x:c r="K115" s="16" t="n">
        <x:v>1</x:v>
      </x:c>
    </x:row>
    <x:row r="116" ht="35" customHeight="1">
      <x:c r="A116" s="3" t="str">
        <x:v>MAP.ACTUAL.COST.RC.PPL.SW.COMP.V.SOFTWARE.COMP.L04</x:v>
      </x:c>
      <x:c r="B116" s="3" t="str">
        <x:v>MAP.ACTUAL.COST.RC.PPL.SW.COMP.V.SOFTWARE.COMP</x:v>
      </x:c>
      <x:c r="C116" s="3" t="str">
        <x:v>GL.VAT.DOM_LIAB</x:v>
      </x:c>
      <x:c r="D116" s="3" t="str">
        <x:v>credit</x:v>
      </x:c>
      <x:c r="E116" s="3" t="str">
        <x:v>tax_liabilities</x:v>
      </x:c>
      <x:c r="F116" s="3" t="str">
        <x:v>COMP</x:v>
      </x:c>
      <x:c r="G116" s="3" t="str">
        <x:v>V.SOFTWARE</x:v>
      </x:c>
      <x:c r="H116" s="3" t="str">
        <x:v>not_applicable</x:v>
      </x:c>
      <x:c r="I116" s="3" t="str">
        <x:v>not_applicable</x:v>
      </x:c>
      <x:c r="J116" s="3" t="str">
        <x:v>not_applicable</x:v>
      </x:c>
      <x:c r="K116" s="16" t="n">
        <x:v>1</x:v>
      </x:c>
    </x:row>
    <x:row r="117" ht="25" customHeight="1">
      <x:c r="A117" s="3" t="str">
        <x:v>MAP.ACTUAL.COST.RC.PPL.SW.ENG.V.SOFTWARE.ENG.L01</x:v>
      </x:c>
      <x:c r="B117" s="3" t="str">
        <x:v>MAP.ACTUAL.COST.RC.PPL.SW.ENG.V.SOFTWARE.ENG</x:v>
      </x:c>
      <x:c r="C117" s="3" t="str">
        <x:v>GL.OPEX.PPL.SW</x:v>
      </x:c>
      <x:c r="D117" s="3" t="str">
        <x:v>debit</x:v>
      </x:c>
      <x:c r="E117" s="3" t="str">
        <x:v>operating_expense</x:v>
      </x:c>
      <x:c r="F117" s="3" t="str">
        <x:v>ENG</x:v>
      </x:c>
      <x:c r="G117" s="3" t="str">
        <x:v>V.SOFTWARE</x:v>
      </x:c>
      <x:c r="H117" s="3" t="str">
        <x:v>recurring</x:v>
      </x:c>
      <x:c r="I117" s="3" t="str">
        <x:v>committed</x:v>
      </x:c>
      <x:c r="J117" s="3" t="str">
        <x:v>fixed</x:v>
      </x:c>
      <x:c r="K117" s="16" t="n">
        <x:v>1</x:v>
      </x:c>
    </x:row>
    <x:row r="118" ht="25" customHeight="1">
      <x:c r="A118" s="3" t="str">
        <x:v>MAP.ACTUAL.COST.RC.PPL.SW.ENG.V.SOFTWARE.ENG.L02</x:v>
      </x:c>
      <x:c r="B118" s="3" t="str">
        <x:v>MAP.ACTUAL.COST.RC.PPL.SW.ENG.V.SOFTWARE.ENG</x:v>
      </x:c>
      <x:c r="C118" s="3" t="str">
        <x:v>GL.VAT.DOM_ASSET</x:v>
      </x:c>
      <x:c r="D118" s="3" t="str">
        <x:v>debit</x:v>
      </x:c>
      <x:c r="E118" s="3" t="str">
        <x:v>tax_assets</x:v>
      </x:c>
      <x:c r="F118" s="3" t="str">
        <x:v>ENG</x:v>
      </x:c>
      <x:c r="G118" s="3" t="str">
        <x:v>V.SOFTWARE</x:v>
      </x:c>
      <x:c r="H118" s="3" t="str">
        <x:v>not_applicable</x:v>
      </x:c>
      <x:c r="I118" s="3" t="str">
        <x:v>not_applicable</x:v>
      </x:c>
      <x:c r="J118" s="3" t="str">
        <x:v>not_applicable</x:v>
      </x:c>
      <x:c r="K118" s="16" t="n">
        <x:v>1</x:v>
      </x:c>
    </x:row>
    <x:row r="119" ht="25" customHeight="1">
      <x:c r="A119" s="3" t="str">
        <x:v>MAP.ACTUAL.COST.RC.PPL.SW.ENG.V.SOFTWARE.ENG.L03</x:v>
      </x:c>
      <x:c r="B119" s="3" t="str">
        <x:v>MAP.ACTUAL.COST.RC.PPL.SW.ENG.V.SOFTWARE.ENG</x:v>
      </x:c>
      <x:c r="C119" s="3" t="str">
        <x:v>GL.AP.SUPPLIER</x:v>
      </x:c>
      <x:c r="D119" s="3" t="str">
        <x:v>credit</x:v>
      </x:c>
      <x:c r="E119" s="3" t="str">
        <x:v>ap</x:v>
      </x:c>
      <x:c r="F119" s="3" t="str">
        <x:v>ENG</x:v>
      </x:c>
      <x:c r="G119" s="3" t="str">
        <x:v>V.SOFTWARE</x:v>
      </x:c>
      <x:c r="H119" s="3" t="str">
        <x:v>not_applicable</x:v>
      </x:c>
      <x:c r="I119" s="3" t="str">
        <x:v>not_applicable</x:v>
      </x:c>
      <x:c r="J119" s="3" t="str">
        <x:v>not_applicable</x:v>
      </x:c>
      <x:c r="K119" s="16" t="n">
        <x:v>1</x:v>
      </x:c>
    </x:row>
    <x:row r="120" ht="25" customHeight="1">
      <x:c r="A120" s="3" t="str">
        <x:v>MAP.ACTUAL.COST.RC.PPL.SW.ENG.V.SOFTWARE.ENG.L04</x:v>
      </x:c>
      <x:c r="B120" s="3" t="str">
        <x:v>MAP.ACTUAL.COST.RC.PPL.SW.ENG.V.SOFTWARE.ENG</x:v>
      </x:c>
      <x:c r="C120" s="3" t="str">
        <x:v>GL.VAT.DOM_LIAB</x:v>
      </x:c>
      <x:c r="D120" s="3" t="str">
        <x:v>credit</x:v>
      </x:c>
      <x:c r="E120" s="3" t="str">
        <x:v>tax_liabilities</x:v>
      </x:c>
      <x:c r="F120" s="3" t="str">
        <x:v>ENG</x:v>
      </x:c>
      <x:c r="G120" s="3" t="str">
        <x:v>V.SOFTWARE</x:v>
      </x:c>
      <x:c r="H120" s="3" t="str">
        <x:v>not_applicable</x:v>
      </x:c>
      <x:c r="I120" s="3" t="str">
        <x:v>not_applicable</x:v>
      </x:c>
      <x:c r="J120" s="3" t="str">
        <x:v>not_applicable</x:v>
      </x:c>
      <x:c r="K120" s="16" t="n">
        <x:v>1</x:v>
      </x:c>
    </x:row>
    <x:row r="121" ht="35" customHeight="1">
      <x:c r="A121" s="3" t="str">
        <x:v>MAP.ACTUAL.COST.RC.PPL.SW.MGMT.V.SOFTWARE.MGMT.L01</x:v>
      </x:c>
      <x:c r="B121" s="3" t="str">
        <x:v>MAP.ACTUAL.COST.RC.PPL.SW.MGMT.V.SOFTWARE.MGMT</x:v>
      </x:c>
      <x:c r="C121" s="3" t="str">
        <x:v>GL.OPEX.PPL.SW</x:v>
      </x:c>
      <x:c r="D121" s="3" t="str">
        <x:v>debit</x:v>
      </x:c>
      <x:c r="E121" s="3" t="str">
        <x:v>operating_expense</x:v>
      </x:c>
      <x:c r="F121" s="3" t="str">
        <x:v>MGMT</x:v>
      </x:c>
      <x:c r="G121" s="3" t="str">
        <x:v>V.SOFTWARE</x:v>
      </x:c>
      <x:c r="H121" s="3" t="str">
        <x:v>recurring</x:v>
      </x:c>
      <x:c r="I121" s="3" t="str">
        <x:v>committed</x:v>
      </x:c>
      <x:c r="J121" s="3" t="str">
        <x:v>fixed</x:v>
      </x:c>
      <x:c r="K121" s="16" t="n">
        <x:v>1</x:v>
      </x:c>
    </x:row>
    <x:row r="122" ht="35" customHeight="1">
      <x:c r="A122" s="3" t="str">
        <x:v>MAP.ACTUAL.COST.RC.PPL.SW.MGMT.V.SOFTWARE.MGMT.L02</x:v>
      </x:c>
      <x:c r="B122" s="3" t="str">
        <x:v>MAP.ACTUAL.COST.RC.PPL.SW.MGMT.V.SOFTWARE.MGMT</x:v>
      </x:c>
      <x:c r="C122" s="3" t="str">
        <x:v>GL.VAT.DOM_ASSET</x:v>
      </x:c>
      <x:c r="D122" s="3" t="str">
        <x:v>debit</x:v>
      </x:c>
      <x:c r="E122" s="3" t="str">
        <x:v>tax_assets</x:v>
      </x:c>
      <x:c r="F122" s="3" t="str">
        <x:v>MGMT</x:v>
      </x:c>
      <x:c r="G122" s="3" t="str">
        <x:v>V.SOFTWARE</x:v>
      </x:c>
      <x:c r="H122" s="3" t="str">
        <x:v>not_applicable</x:v>
      </x:c>
      <x:c r="I122" s="3" t="str">
        <x:v>not_applicable</x:v>
      </x:c>
      <x:c r="J122" s="3" t="str">
        <x:v>not_applicable</x:v>
      </x:c>
      <x:c r="K122" s="16" t="n">
        <x:v>1</x:v>
      </x:c>
    </x:row>
    <x:row r="123" ht="35" customHeight="1">
      <x:c r="A123" s="3" t="str">
        <x:v>MAP.ACTUAL.COST.RC.PPL.SW.MGMT.V.SOFTWARE.MGMT.L03</x:v>
      </x:c>
      <x:c r="B123" s="3" t="str">
        <x:v>MAP.ACTUAL.COST.RC.PPL.SW.MGMT.V.SOFTWARE.MGMT</x:v>
      </x:c>
      <x:c r="C123" s="3" t="str">
        <x:v>GL.AP.SUPPLIER</x:v>
      </x:c>
      <x:c r="D123" s="3" t="str">
        <x:v>credit</x:v>
      </x:c>
      <x:c r="E123" s="3" t="str">
        <x:v>ap</x:v>
      </x:c>
      <x:c r="F123" s="3" t="str">
        <x:v>MGMT</x:v>
      </x:c>
      <x:c r="G123" s="3" t="str">
        <x:v>V.SOFTWARE</x:v>
      </x:c>
      <x:c r="H123" s="3" t="str">
        <x:v>not_applicable</x:v>
      </x:c>
      <x:c r="I123" s="3" t="str">
        <x:v>not_applicable</x:v>
      </x:c>
      <x:c r="J123" s="3" t="str">
        <x:v>not_applicable</x:v>
      </x:c>
      <x:c r="K123" s="16" t="n">
        <x:v>1</x:v>
      </x:c>
    </x:row>
    <x:row r="124" ht="35" customHeight="1">
      <x:c r="A124" s="3" t="str">
        <x:v>MAP.ACTUAL.COST.RC.PPL.SW.MGMT.V.SOFTWARE.MGMT.L04</x:v>
      </x:c>
      <x:c r="B124" s="3" t="str">
        <x:v>MAP.ACTUAL.COST.RC.PPL.SW.MGMT.V.SOFTWARE.MGMT</x:v>
      </x:c>
      <x:c r="C124" s="3" t="str">
        <x:v>GL.VAT.DOM_LIAB</x:v>
      </x:c>
      <x:c r="D124" s="3" t="str">
        <x:v>credit</x:v>
      </x:c>
      <x:c r="E124" s="3" t="str">
        <x:v>tax_liabilities</x:v>
      </x:c>
      <x:c r="F124" s="3" t="str">
        <x:v>MGMT</x:v>
      </x:c>
      <x:c r="G124" s="3" t="str">
        <x:v>V.SOFTWARE</x:v>
      </x:c>
      <x:c r="H124" s="3" t="str">
        <x:v>not_applicable</x:v>
      </x:c>
      <x:c r="I124" s="3" t="str">
        <x:v>not_applicable</x:v>
      </x:c>
      <x:c r="J124" s="3" t="str">
        <x:v>not_applicable</x:v>
      </x:c>
      <x:c r="K124" s="16" t="n">
        <x:v>1</x:v>
      </x:c>
    </x:row>
    <x:row r="125" ht="25" customHeight="1">
      <x:c r="A125" s="3" t="str">
        <x:v>MAP.ACTUAL.COST.RC.PPL.SW.MKT.V.SOFTWARE.MKT.L01</x:v>
      </x:c>
      <x:c r="B125" s="3" t="str">
        <x:v>MAP.ACTUAL.COST.RC.PPL.SW.MKT.V.SOFTWARE.MKT</x:v>
      </x:c>
      <x:c r="C125" s="3" t="str">
        <x:v>GL.OPEX.PPL.SW</x:v>
      </x:c>
      <x:c r="D125" s="3" t="str">
        <x:v>debit</x:v>
      </x:c>
      <x:c r="E125" s="3" t="str">
        <x:v>operating_expense</x:v>
      </x:c>
      <x:c r="F125" s="3" t="str">
        <x:v>MKT</x:v>
      </x:c>
      <x:c r="G125" s="3" t="str">
        <x:v>V.SOFTWARE</x:v>
      </x:c>
      <x:c r="H125" s="3" t="str">
        <x:v>recurring</x:v>
      </x:c>
      <x:c r="I125" s="3" t="str">
        <x:v>committed</x:v>
      </x:c>
      <x:c r="J125" s="3" t="str">
        <x:v>fixed</x:v>
      </x:c>
      <x:c r="K125" s="16" t="n">
        <x:v>1</x:v>
      </x:c>
    </x:row>
    <x:row r="126" ht="25" customHeight="1">
      <x:c r="A126" s="3" t="str">
        <x:v>MAP.ACTUAL.COST.RC.PPL.SW.MKT.V.SOFTWARE.MKT.L02</x:v>
      </x:c>
      <x:c r="B126" s="3" t="str">
        <x:v>MAP.ACTUAL.COST.RC.PPL.SW.MKT.V.SOFTWARE.MKT</x:v>
      </x:c>
      <x:c r="C126" s="3" t="str">
        <x:v>GL.VAT.DOM_ASSET</x:v>
      </x:c>
      <x:c r="D126" s="3" t="str">
        <x:v>debit</x:v>
      </x:c>
      <x:c r="E126" s="3" t="str">
        <x:v>tax_assets</x:v>
      </x:c>
      <x:c r="F126" s="3" t="str">
        <x:v>MKT</x:v>
      </x:c>
      <x:c r="G126" s="3" t="str">
        <x:v>V.SOFTWARE</x:v>
      </x:c>
      <x:c r="H126" s="3" t="str">
        <x:v>not_applicable</x:v>
      </x:c>
      <x:c r="I126" s="3" t="str">
        <x:v>not_applicable</x:v>
      </x:c>
      <x:c r="J126" s="3" t="str">
        <x:v>not_applicable</x:v>
      </x:c>
      <x:c r="K126" s="16" t="n">
        <x:v>1</x:v>
      </x:c>
    </x:row>
    <x:row r="127" ht="25" customHeight="1">
      <x:c r="A127" s="3" t="str">
        <x:v>MAP.ACTUAL.COST.RC.PPL.SW.MKT.V.SOFTWARE.MKT.L03</x:v>
      </x:c>
      <x:c r="B127" s="3" t="str">
        <x:v>MAP.ACTUAL.COST.RC.PPL.SW.MKT.V.SOFTWARE.MKT</x:v>
      </x:c>
      <x:c r="C127" s="3" t="str">
        <x:v>GL.AP.SUPPLIER</x:v>
      </x:c>
      <x:c r="D127" s="3" t="str">
        <x:v>credit</x:v>
      </x:c>
      <x:c r="E127" s="3" t="str">
        <x:v>ap</x:v>
      </x:c>
      <x:c r="F127" s="3" t="str">
        <x:v>MKT</x:v>
      </x:c>
      <x:c r="G127" s="3" t="str">
        <x:v>V.SOFTWARE</x:v>
      </x:c>
      <x:c r="H127" s="3" t="str">
        <x:v>not_applicable</x:v>
      </x:c>
      <x:c r="I127" s="3" t="str">
        <x:v>not_applicable</x:v>
      </x:c>
      <x:c r="J127" s="3" t="str">
        <x:v>not_applicable</x:v>
      </x:c>
      <x:c r="K127" s="16" t="n">
        <x:v>1</x:v>
      </x:c>
    </x:row>
    <x:row r="128" ht="25" customHeight="1">
      <x:c r="A128" s="3" t="str">
        <x:v>MAP.ACTUAL.COST.RC.PPL.SW.MKT.V.SOFTWARE.MKT.L04</x:v>
      </x:c>
      <x:c r="B128" s="3" t="str">
        <x:v>MAP.ACTUAL.COST.RC.PPL.SW.MKT.V.SOFTWARE.MKT</x:v>
      </x:c>
      <x:c r="C128" s="3" t="str">
        <x:v>GL.VAT.DOM_LIAB</x:v>
      </x:c>
      <x:c r="D128" s="3" t="str">
        <x:v>credit</x:v>
      </x:c>
      <x:c r="E128" s="3" t="str">
        <x:v>tax_liabilities</x:v>
      </x:c>
      <x:c r="F128" s="3" t="str">
        <x:v>MKT</x:v>
      </x:c>
      <x:c r="G128" s="3" t="str">
        <x:v>V.SOFTWARE</x:v>
      </x:c>
      <x:c r="H128" s="3" t="str">
        <x:v>not_applicable</x:v>
      </x:c>
      <x:c r="I128" s="3" t="str">
        <x:v>not_applicable</x:v>
      </x:c>
      <x:c r="J128" s="3" t="str">
        <x:v>not_applicable</x:v>
      </x:c>
      <x:c r="K128" s="16" t="n">
        <x:v>1</x:v>
      </x:c>
    </x:row>
    <x:row r="129" ht="35" customHeight="1">
      <x:c r="A129" s="3" t="str">
        <x:v>MAP.ACTUAL.COST.RC.PPL.SW.PROD.V.SOFTWARE.PROD.L01</x:v>
      </x:c>
      <x:c r="B129" s="3" t="str">
        <x:v>MAP.ACTUAL.COST.RC.PPL.SW.PROD.V.SOFTWARE.PROD</x:v>
      </x:c>
      <x:c r="C129" s="3" t="str">
        <x:v>GL.OPEX.PPL.SW</x:v>
      </x:c>
      <x:c r="D129" s="3" t="str">
        <x:v>debit</x:v>
      </x:c>
      <x:c r="E129" s="3" t="str">
        <x:v>operating_expense</x:v>
      </x:c>
      <x:c r="F129" s="3" t="str">
        <x:v>PROD</x:v>
      </x:c>
      <x:c r="G129" s="3" t="str">
        <x:v>V.SOFTWARE</x:v>
      </x:c>
      <x:c r="H129" s="3" t="str">
        <x:v>recurring</x:v>
      </x:c>
      <x:c r="I129" s="3" t="str">
        <x:v>committed</x:v>
      </x:c>
      <x:c r="J129" s="3" t="str">
        <x:v>fixed</x:v>
      </x:c>
      <x:c r="K129" s="16" t="n">
        <x:v>1</x:v>
      </x:c>
    </x:row>
    <x:row r="130" ht="35" customHeight="1">
      <x:c r="A130" s="3" t="str">
        <x:v>MAP.ACTUAL.COST.RC.PPL.SW.PROD.V.SOFTWARE.PROD.L02</x:v>
      </x:c>
      <x:c r="B130" s="3" t="str">
        <x:v>MAP.ACTUAL.COST.RC.PPL.SW.PROD.V.SOFTWARE.PROD</x:v>
      </x:c>
      <x:c r="C130" s="3" t="str">
        <x:v>GL.VAT.DOM_ASSET</x:v>
      </x:c>
      <x:c r="D130" s="3" t="str">
        <x:v>debit</x:v>
      </x:c>
      <x:c r="E130" s="3" t="str">
        <x:v>tax_assets</x:v>
      </x:c>
      <x:c r="F130" s="3" t="str">
        <x:v>PROD</x:v>
      </x:c>
      <x:c r="G130" s="3" t="str">
        <x:v>V.SOFTWARE</x:v>
      </x:c>
      <x:c r="H130" s="3" t="str">
        <x:v>not_applicable</x:v>
      </x:c>
      <x:c r="I130" s="3" t="str">
        <x:v>not_applicable</x:v>
      </x:c>
      <x:c r="J130" s="3" t="str">
        <x:v>not_applicable</x:v>
      </x:c>
      <x:c r="K130" s="16" t="n">
        <x:v>1</x:v>
      </x:c>
    </x:row>
    <x:row r="131" ht="35" customHeight="1">
      <x:c r="A131" s="3" t="str">
        <x:v>MAP.ACTUAL.COST.RC.PPL.SW.PROD.V.SOFTWARE.PROD.L03</x:v>
      </x:c>
      <x:c r="B131" s="3" t="str">
        <x:v>MAP.ACTUAL.COST.RC.PPL.SW.PROD.V.SOFTWARE.PROD</x:v>
      </x:c>
      <x:c r="C131" s="3" t="str">
        <x:v>GL.AP.SUPPLIER</x:v>
      </x:c>
      <x:c r="D131" s="3" t="str">
        <x:v>credit</x:v>
      </x:c>
      <x:c r="E131" s="3" t="str">
        <x:v>ap</x:v>
      </x:c>
      <x:c r="F131" s="3" t="str">
        <x:v>PROD</x:v>
      </x:c>
      <x:c r="G131" s="3" t="str">
        <x:v>V.SOFTWARE</x:v>
      </x:c>
      <x:c r="H131" s="3" t="str">
        <x:v>not_applicable</x:v>
      </x:c>
      <x:c r="I131" s="3" t="str">
        <x:v>not_applicable</x:v>
      </x:c>
      <x:c r="J131" s="3" t="str">
        <x:v>not_applicable</x:v>
      </x:c>
      <x:c r="K131" s="16" t="n">
        <x:v>1</x:v>
      </x:c>
    </x:row>
    <x:row r="132" ht="35" customHeight="1">
      <x:c r="A132" s="3" t="str">
        <x:v>MAP.ACTUAL.COST.RC.PPL.SW.PROD.V.SOFTWARE.PROD.L04</x:v>
      </x:c>
      <x:c r="B132" s="3" t="str">
        <x:v>MAP.ACTUAL.COST.RC.PPL.SW.PROD.V.SOFTWARE.PROD</x:v>
      </x:c>
      <x:c r="C132" s="3" t="str">
        <x:v>GL.VAT.DOM_LIAB</x:v>
      </x:c>
      <x:c r="D132" s="3" t="str">
        <x:v>credit</x:v>
      </x:c>
      <x:c r="E132" s="3" t="str">
        <x:v>tax_liabilities</x:v>
      </x:c>
      <x:c r="F132" s="3" t="str">
        <x:v>PROD</x:v>
      </x:c>
      <x:c r="G132" s="3" t="str">
        <x:v>V.SOFTWARE</x:v>
      </x:c>
      <x:c r="H132" s="3" t="str">
        <x:v>not_applicable</x:v>
      </x:c>
      <x:c r="I132" s="3" t="str">
        <x:v>not_applicable</x:v>
      </x:c>
      <x:c r="J132" s="3" t="str">
        <x:v>not_applicable</x:v>
      </x:c>
      <x:c r="K132" s="16" t="n">
        <x:v>1</x:v>
      </x:c>
    </x:row>
    <x:row r="133" ht="25" customHeight="1">
      <x:c r="A133" s="3" t="str">
        <x:v>MAP.ACTUAL.COST.REG.DORA_SETUP.V.DORA.COMP.L01</x:v>
      </x:c>
      <x:c r="B133" s="3" t="str">
        <x:v>MAP.ACTUAL.COST.REG.DORA_SETUP.V.DORA.COMP</x:v>
      </x:c>
      <x:c r="C133" s="3" t="str">
        <x:v>GL.OPEX.REG.DORA_SETUP</x:v>
      </x:c>
      <x:c r="D133" s="3" t="str">
        <x:v>debit</x:v>
      </x:c>
      <x:c r="E133" s="3" t="str">
        <x:v>operating_expense</x:v>
      </x:c>
      <x:c r="F133" s="3" t="str">
        <x:v>COMP</x:v>
      </x:c>
      <x:c r="G133" s="3" t="str">
        <x:v>V.DORA</x:v>
      </x:c>
      <x:c r="H133" s="3" t="str">
        <x:v>one_off</x:v>
      </x:c>
      <x:c r="I133" s="3" t="str">
        <x:v>committed</x:v>
      </x:c>
      <x:c r="J133" s="3" t="str">
        <x:v>fixed</x:v>
      </x:c>
      <x:c r="K133" s="16" t="n">
        <x:v>1</x:v>
      </x:c>
    </x:row>
    <x:row r="134" ht="25" customHeight="1">
      <x:c r="A134" s="3" t="str">
        <x:v>MAP.ACTUAL.COST.REG.DORA_SETUP.V.DORA.COMP.L02</x:v>
      </x:c>
      <x:c r="B134" s="3" t="str">
        <x:v>MAP.ACTUAL.COST.REG.DORA_SETUP.V.DORA.COMP</x:v>
      </x:c>
      <x:c r="C134" s="3" t="str">
        <x:v>GL.VAT.DOM_ASSET</x:v>
      </x:c>
      <x:c r="D134" s="3" t="str">
        <x:v>debit</x:v>
      </x:c>
      <x:c r="E134" s="3" t="str">
        <x:v>tax_assets</x:v>
      </x:c>
      <x:c r="F134" s="3" t="str">
        <x:v>COMP</x:v>
      </x:c>
      <x:c r="G134" s="3" t="str">
        <x:v>V.DORA</x:v>
      </x:c>
      <x:c r="H134" s="3" t="str">
        <x:v>not_applicable</x:v>
      </x:c>
      <x:c r="I134" s="3" t="str">
        <x:v>not_applicable</x:v>
      </x:c>
      <x:c r="J134" s="3" t="str">
        <x:v>not_applicable</x:v>
      </x:c>
      <x:c r="K134" s="16" t="n">
        <x:v>1</x:v>
      </x:c>
    </x:row>
    <x:row r="135" ht="25" customHeight="1">
      <x:c r="A135" s="3" t="str">
        <x:v>MAP.ACTUAL.COST.REG.DORA_SETUP.V.DORA.COMP.L03</x:v>
      </x:c>
      <x:c r="B135" s="3" t="str">
        <x:v>MAP.ACTUAL.COST.REG.DORA_SETUP.V.DORA.COMP</x:v>
      </x:c>
      <x:c r="C135" s="3" t="str">
        <x:v>GL.AP.SUPPLIER</x:v>
      </x:c>
      <x:c r="D135" s="3" t="str">
        <x:v>credit</x:v>
      </x:c>
      <x:c r="E135" s="3" t="str">
        <x:v>ap</x:v>
      </x:c>
      <x:c r="F135" s="3" t="str">
        <x:v>COMP</x:v>
      </x:c>
      <x:c r="G135" s="3" t="str">
        <x:v>V.DORA</x:v>
      </x:c>
      <x:c r="H135" s="3" t="str">
        <x:v>not_applicable</x:v>
      </x:c>
      <x:c r="I135" s="3" t="str">
        <x:v>not_applicable</x:v>
      </x:c>
      <x:c r="J135" s="3" t="str">
        <x:v>not_applicable</x:v>
      </x:c>
      <x:c r="K135" s="16" t="n">
        <x:v>1</x:v>
      </x:c>
    </x:row>
    <x:row r="136" ht="25" customHeight="1">
      <x:c r="A136" s="3" t="str">
        <x:v>MAP.ACTUAL.COST.REG.LEGAL_APP.V.LEGAL.COMP.L01</x:v>
      </x:c>
      <x:c r="B136" s="3" t="str">
        <x:v>MAP.ACTUAL.COST.REG.LEGAL_APP.V.LEGAL.COMP</x:v>
      </x:c>
      <x:c r="C136" s="3" t="str">
        <x:v>GL.OPEX.REG.LEGAL_APP</x:v>
      </x:c>
      <x:c r="D136" s="3" t="str">
        <x:v>debit</x:v>
      </x:c>
      <x:c r="E136" s="3" t="str">
        <x:v>operating_expense</x:v>
      </x:c>
      <x:c r="F136" s="3" t="str">
        <x:v>COMP</x:v>
      </x:c>
      <x:c r="G136" s="3" t="str">
        <x:v>V.LEGAL</x:v>
      </x:c>
      <x:c r="H136" s="3" t="str">
        <x:v>one_off</x:v>
      </x:c>
      <x:c r="I136" s="3" t="str">
        <x:v>committed</x:v>
      </x:c>
      <x:c r="J136" s="3" t="str">
        <x:v>fixed</x:v>
      </x:c>
      <x:c r="K136" s="16" t="n">
        <x:v>1</x:v>
      </x:c>
    </x:row>
    <x:row r="137" ht="25" customHeight="1">
      <x:c r="A137" s="3" t="str">
        <x:v>MAP.ACTUAL.COST.REG.LEGAL_APP.V.LEGAL.COMP.L02</x:v>
      </x:c>
      <x:c r="B137" s="3" t="str">
        <x:v>MAP.ACTUAL.COST.REG.LEGAL_APP.V.LEGAL.COMP</x:v>
      </x:c>
      <x:c r="C137" s="3" t="str">
        <x:v>GL.VAT.DOM_ASSET</x:v>
      </x:c>
      <x:c r="D137" s="3" t="str">
        <x:v>debit</x:v>
      </x:c>
      <x:c r="E137" s="3" t="str">
        <x:v>tax_assets</x:v>
      </x:c>
      <x:c r="F137" s="3" t="str">
        <x:v>COMP</x:v>
      </x:c>
      <x:c r="G137" s="3" t="str">
        <x:v>V.LEGAL</x:v>
      </x:c>
      <x:c r="H137" s="3" t="str">
        <x:v>not_applicable</x:v>
      </x:c>
      <x:c r="I137" s="3" t="str">
        <x:v>not_applicable</x:v>
      </x:c>
      <x:c r="J137" s="3" t="str">
        <x:v>not_applicable</x:v>
      </x:c>
      <x:c r="K137" s="16" t="n">
        <x:v>1</x:v>
      </x:c>
    </x:row>
    <x:row r="138" ht="25" customHeight="1">
      <x:c r="A138" s="3" t="str">
        <x:v>MAP.ACTUAL.COST.REG.LEGAL_APP.V.LEGAL.COMP.L03</x:v>
      </x:c>
      <x:c r="B138" s="3" t="str">
        <x:v>MAP.ACTUAL.COST.REG.LEGAL_APP.V.LEGAL.COMP</x:v>
      </x:c>
      <x:c r="C138" s="3" t="str">
        <x:v>GL.AP.SUPPLIER</x:v>
      </x:c>
      <x:c r="D138" s="3" t="str">
        <x:v>credit</x:v>
      </x:c>
      <x:c r="E138" s="3" t="str">
        <x:v>ap</x:v>
      </x:c>
      <x:c r="F138" s="3" t="str">
        <x:v>COMP</x:v>
      </x:c>
      <x:c r="G138" s="3" t="str">
        <x:v>V.LEGAL</x:v>
      </x:c>
      <x:c r="H138" s="3" t="str">
        <x:v>not_applicable</x:v>
      </x:c>
      <x:c r="I138" s="3" t="str">
        <x:v>not_applicable</x:v>
      </x:c>
      <x:c r="J138" s="3" t="str">
        <x:v>not_applicable</x:v>
      </x:c>
      <x:c r="K138" s="16" t="n">
        <x:v>1</x:v>
      </x:c>
    </x:row>
    <x:row r="139" ht="25" customHeight="1">
      <x:c r="A139" s="3" t="str">
        <x:v>MAP.ACTUAL.DEPOSIT.INTEREST.V.BANK.CORP.L01</x:v>
      </x:c>
      <x:c r="B139" s="3" t="str">
        <x:v>MAP.ACTUAL.DEPOSIT.INTEREST.V.BANK.CORP</x:v>
      </x:c>
      <x:c r="C139" s="3" t="str">
        <x:v>GL.CASH</x:v>
      </x:c>
      <x:c r="D139" s="3" t="str">
        <x:v>debit</x:v>
      </x:c>
      <x:c r="E139" s="3" t="str">
        <x:v>cash</x:v>
      </x:c>
      <x:c r="F139" s="3" t="str">
        <x:v>CORP</x:v>
      </x:c>
      <x:c r="G139" s="3" t="str">
        <x:v>V.BANK</x:v>
      </x:c>
      <x:c r="H139" s="3" t="str">
        <x:v>not_applicable</x:v>
      </x:c>
      <x:c r="I139" s="3" t="str">
        <x:v>not_applicable</x:v>
      </x:c>
      <x:c r="J139" s="3" t="str">
        <x:v>not_applicable</x:v>
      </x:c>
      <x:c r="K139" s="16" t="n">
        <x:v>1</x:v>
      </x:c>
    </x:row>
    <x:row r="140" ht="25" customHeight="1">
      <x:c r="A140" s="3" t="str">
        <x:v>MAP.ACTUAL.DEPOSIT.INTEREST.V.BANK.CORP.L02</x:v>
      </x:c>
      <x:c r="B140" s="3" t="str">
        <x:v>MAP.ACTUAL.DEPOSIT.INTEREST.V.BANK.CORP</x:v>
      </x:c>
      <x:c r="C140" s="3" t="str">
        <x:v>GL.FIN.DEP_INTEREST</x:v>
      </x:c>
      <x:c r="D140" s="3" t="str">
        <x:v>credit</x:v>
      </x:c>
      <x:c r="E140" s="3" t="str">
        <x:v>dep_interest</x:v>
      </x:c>
      <x:c r="F140" s="3" t="str">
        <x:v>CORP</x:v>
      </x:c>
      <x:c r="G140" s="3" t="str">
        <x:v>V.BANK</x:v>
      </x:c>
      <x:c r="H140" s="3" t="str">
        <x:v>recurring</x:v>
      </x:c>
      <x:c r="I140" s="3" t="str">
        <x:v>committed</x:v>
      </x:c>
      <x:c r="J140" s="3" t="str">
        <x:v>fixed</x:v>
      </x:c>
      <x:c r="K140" s="16" t="n">
        <x:v>1</x:v>
      </x:c>
    </x:row>
    <x:row r="141" ht="25" customHeight="1">
      <x:c r="A141" s="3" t="str">
        <x:v>MAP.ACTUAL.DEPR.IT.COMP.V.EQUIPMENT.COMP.L01</x:v>
      </x:c>
      <x:c r="B141" s="3" t="str">
        <x:v>MAP.ACTUAL.DEPR.IT.COMP.V.EQUIPMENT.COMP</x:v>
      </x:c>
      <x:c r="C141" s="3" t="str">
        <x:v>GL.DEPR.IT</x:v>
      </x:c>
      <x:c r="D141" s="3" t="str">
        <x:v>debit</x:v>
      </x:c>
      <x:c r="E141" s="3" t="str">
        <x:v>depreciation</x:v>
      </x:c>
      <x:c r="F141" s="3" t="str">
        <x:v>COMP</x:v>
      </x:c>
      <x:c r="G141" s="3" t="str">
        <x:v>V.EQUIPMENT</x:v>
      </x:c>
      <x:c r="H141" s="3" t="str">
        <x:v>recurring</x:v>
      </x:c>
      <x:c r="I141" s="3" t="str">
        <x:v>committed</x:v>
      </x:c>
      <x:c r="J141" s="3" t="str">
        <x:v>fixed</x:v>
      </x:c>
      <x:c r="K141" s="16" t="n">
        <x:v>1</x:v>
      </x:c>
    </x:row>
    <x:row r="142" ht="25" customHeight="1">
      <x:c r="A142" s="3" t="str">
        <x:v>MAP.ACTUAL.DEPR.IT.COMP.V.EQUIPMENT.COMP.L02</x:v>
      </x:c>
      <x:c r="B142" s="3" t="str">
        <x:v>MAP.ACTUAL.DEPR.IT.COMP.V.EQUIPMENT.COMP</x:v>
      </x:c>
      <x:c r="C142" s="3" t="str">
        <x:v>GL.ACCDEP.IT</x:v>
      </x:c>
      <x:c r="D142" s="3" t="str">
        <x:v>credit</x:v>
      </x:c>
      <x:c r="E142" s="3" t="str">
        <x:v>acc_dep</x:v>
      </x:c>
      <x:c r="F142" s="3" t="str">
        <x:v>COMP</x:v>
      </x:c>
      <x:c r="G142" s="3" t="str">
        <x:v>V.EQUIPMENT</x:v>
      </x:c>
      <x:c r="H142" s="3" t="str">
        <x:v>not_applicable</x:v>
      </x:c>
      <x:c r="I142" s="3" t="str">
        <x:v>not_applicable</x:v>
      </x:c>
      <x:c r="J142" s="3" t="str">
        <x:v>not_applicable</x:v>
      </x:c>
      <x:c r="K142" s="16" t="n">
        <x:v>1</x:v>
      </x:c>
    </x:row>
    <x:row r="143" ht="25" customHeight="1">
      <x:c r="A143" s="3" t="str">
        <x:v>MAP.ACTUAL.DEPR.IT.ENG.V.EQUIPMENT.ENG.L01</x:v>
      </x:c>
      <x:c r="B143" s="3" t="str">
        <x:v>MAP.ACTUAL.DEPR.IT.ENG.V.EQUIPMENT.ENG</x:v>
      </x:c>
      <x:c r="C143" s="3" t="str">
        <x:v>GL.DEPR.IT</x:v>
      </x:c>
      <x:c r="D143" s="3" t="str">
        <x:v>debit</x:v>
      </x:c>
      <x:c r="E143" s="3" t="str">
        <x:v>depreciation</x:v>
      </x:c>
      <x:c r="F143" s="3" t="str">
        <x:v>ENG</x:v>
      </x:c>
      <x:c r="G143" s="3" t="str">
        <x:v>V.EQUIPMENT</x:v>
      </x:c>
      <x:c r="H143" s="3" t="str">
        <x:v>recurring</x:v>
      </x:c>
      <x:c r="I143" s="3" t="str">
        <x:v>committed</x:v>
      </x:c>
      <x:c r="J143" s="3" t="str">
        <x:v>fixed</x:v>
      </x:c>
      <x:c r="K143" s="16" t="n">
        <x:v>1</x:v>
      </x:c>
    </x:row>
    <x:row r="144" ht="25" customHeight="1">
      <x:c r="A144" s="3" t="str">
        <x:v>MAP.ACTUAL.DEPR.IT.ENG.V.EQUIPMENT.ENG.L02</x:v>
      </x:c>
      <x:c r="B144" s="3" t="str">
        <x:v>MAP.ACTUAL.DEPR.IT.ENG.V.EQUIPMENT.ENG</x:v>
      </x:c>
      <x:c r="C144" s="3" t="str">
        <x:v>GL.ACCDEP.IT</x:v>
      </x:c>
      <x:c r="D144" s="3" t="str">
        <x:v>credit</x:v>
      </x:c>
      <x:c r="E144" s="3" t="str">
        <x:v>acc_dep</x:v>
      </x:c>
      <x:c r="F144" s="3" t="str">
        <x:v>ENG</x:v>
      </x:c>
      <x:c r="G144" s="3" t="str">
        <x:v>V.EQUIPMENT</x:v>
      </x:c>
      <x:c r="H144" s="3" t="str">
        <x:v>not_applicable</x:v>
      </x:c>
      <x:c r="I144" s="3" t="str">
        <x:v>not_applicable</x:v>
      </x:c>
      <x:c r="J144" s="3" t="str">
        <x:v>not_applicable</x:v>
      </x:c>
      <x:c r="K144" s="16" t="n">
        <x:v>1</x:v>
      </x:c>
    </x:row>
    <x:row r="145" ht="25" customHeight="1">
      <x:c r="A145" s="3" t="str">
        <x:v>MAP.ACTUAL.DEPR.IT.MGMT.V.EQUIPMENT.MGMT.L01</x:v>
      </x:c>
      <x:c r="B145" s="3" t="str">
        <x:v>MAP.ACTUAL.DEPR.IT.MGMT.V.EQUIPMENT.MGMT</x:v>
      </x:c>
      <x:c r="C145" s="3" t="str">
        <x:v>GL.DEPR.IT</x:v>
      </x:c>
      <x:c r="D145" s="3" t="str">
        <x:v>debit</x:v>
      </x:c>
      <x:c r="E145" s="3" t="str">
        <x:v>depreciation</x:v>
      </x:c>
      <x:c r="F145" s="3" t="str">
        <x:v>MGMT</x:v>
      </x:c>
      <x:c r="G145" s="3" t="str">
        <x:v>V.EQUIPMENT</x:v>
      </x:c>
      <x:c r="H145" s="3" t="str">
        <x:v>recurring</x:v>
      </x:c>
      <x:c r="I145" s="3" t="str">
        <x:v>committed</x:v>
      </x:c>
      <x:c r="J145" s="3" t="str">
        <x:v>fixed</x:v>
      </x:c>
      <x:c r="K145" s="16" t="n">
        <x:v>1</x:v>
      </x:c>
    </x:row>
    <x:row r="146" ht="25" customHeight="1">
      <x:c r="A146" s="3" t="str">
        <x:v>MAP.ACTUAL.DEPR.IT.MGMT.V.EQUIPMENT.MGMT.L02</x:v>
      </x:c>
      <x:c r="B146" s="3" t="str">
        <x:v>MAP.ACTUAL.DEPR.IT.MGMT.V.EQUIPMENT.MGMT</x:v>
      </x:c>
      <x:c r="C146" s="3" t="str">
        <x:v>GL.ACCDEP.IT</x:v>
      </x:c>
      <x:c r="D146" s="3" t="str">
        <x:v>credit</x:v>
      </x:c>
      <x:c r="E146" s="3" t="str">
        <x:v>acc_dep</x:v>
      </x:c>
      <x:c r="F146" s="3" t="str">
        <x:v>MGMT</x:v>
      </x:c>
      <x:c r="G146" s="3" t="str">
        <x:v>V.EQUIPMENT</x:v>
      </x:c>
      <x:c r="H146" s="3" t="str">
        <x:v>not_applicable</x:v>
      </x:c>
      <x:c r="I146" s="3" t="str">
        <x:v>not_applicable</x:v>
      </x:c>
      <x:c r="J146" s="3" t="str">
        <x:v>not_applicable</x:v>
      </x:c>
      <x:c r="K146" s="16" t="n">
        <x:v>1</x:v>
      </x:c>
    </x:row>
    <x:row r="147" ht="25" customHeight="1">
      <x:c r="A147" s="3" t="str">
        <x:v>MAP.ACTUAL.DEPR.IT.MKT.V.EQUIPMENT.MKT.L01</x:v>
      </x:c>
      <x:c r="B147" s="3" t="str">
        <x:v>MAP.ACTUAL.DEPR.IT.MKT.V.EQUIPMENT.MKT</x:v>
      </x:c>
      <x:c r="C147" s="3" t="str">
        <x:v>GL.DEPR.IT</x:v>
      </x:c>
      <x:c r="D147" s="3" t="str">
        <x:v>debit</x:v>
      </x:c>
      <x:c r="E147" s="3" t="str">
        <x:v>depreciation</x:v>
      </x:c>
      <x:c r="F147" s="3" t="str">
        <x:v>MKT</x:v>
      </x:c>
      <x:c r="G147" s="3" t="str">
        <x:v>V.EQUIPMENT</x:v>
      </x:c>
      <x:c r="H147" s="3" t="str">
        <x:v>recurring</x:v>
      </x:c>
      <x:c r="I147" s="3" t="str">
        <x:v>committed</x:v>
      </x:c>
      <x:c r="J147" s="3" t="str">
        <x:v>fixed</x:v>
      </x:c>
      <x:c r="K147" s="16" t="n">
        <x:v>1</x:v>
      </x:c>
    </x:row>
    <x:row r="148" ht="25" customHeight="1">
      <x:c r="A148" s="3" t="str">
        <x:v>MAP.ACTUAL.DEPR.IT.MKT.V.EQUIPMENT.MKT.L02</x:v>
      </x:c>
      <x:c r="B148" s="3" t="str">
        <x:v>MAP.ACTUAL.DEPR.IT.MKT.V.EQUIPMENT.MKT</x:v>
      </x:c>
      <x:c r="C148" s="3" t="str">
        <x:v>GL.ACCDEP.IT</x:v>
      </x:c>
      <x:c r="D148" s="3" t="str">
        <x:v>credit</x:v>
      </x:c>
      <x:c r="E148" s="3" t="str">
        <x:v>acc_dep</x:v>
      </x:c>
      <x:c r="F148" s="3" t="str">
        <x:v>MKT</x:v>
      </x:c>
      <x:c r="G148" s="3" t="str">
        <x:v>V.EQUIPMENT</x:v>
      </x:c>
      <x:c r="H148" s="3" t="str">
        <x:v>not_applicable</x:v>
      </x:c>
      <x:c r="I148" s="3" t="str">
        <x:v>not_applicable</x:v>
      </x:c>
      <x:c r="J148" s="3" t="str">
        <x:v>not_applicable</x:v>
      </x:c>
      <x:c r="K148" s="16" t="n">
        <x:v>1</x:v>
      </x:c>
    </x:row>
    <x:row r="149" ht="25" customHeight="1">
      <x:c r="A149" s="3" t="str">
        <x:v>MAP.ACTUAL.DEPR.IT.PROD.V.EQUIPMENT.PROD.L01</x:v>
      </x:c>
      <x:c r="B149" s="3" t="str">
        <x:v>MAP.ACTUAL.DEPR.IT.PROD.V.EQUIPMENT.PROD</x:v>
      </x:c>
      <x:c r="C149" s="3" t="str">
        <x:v>GL.DEPR.IT</x:v>
      </x:c>
      <x:c r="D149" s="3" t="str">
        <x:v>debit</x:v>
      </x:c>
      <x:c r="E149" s="3" t="str">
        <x:v>depreciation</x:v>
      </x:c>
      <x:c r="F149" s="3" t="str">
        <x:v>PROD</x:v>
      </x:c>
      <x:c r="G149" s="3" t="str">
        <x:v>V.EQUIPMENT</x:v>
      </x:c>
      <x:c r="H149" s="3" t="str">
        <x:v>recurring</x:v>
      </x:c>
      <x:c r="I149" s="3" t="str">
        <x:v>committed</x:v>
      </x:c>
      <x:c r="J149" s="3" t="str">
        <x:v>fixed</x:v>
      </x:c>
      <x:c r="K149" s="16" t="n">
        <x:v>1</x:v>
      </x:c>
    </x:row>
    <x:row r="150" ht="25" customHeight="1">
      <x:c r="A150" s="3" t="str">
        <x:v>MAP.ACTUAL.DEPR.IT.PROD.V.EQUIPMENT.PROD.L02</x:v>
      </x:c>
      <x:c r="B150" s="3" t="str">
        <x:v>MAP.ACTUAL.DEPR.IT.PROD.V.EQUIPMENT.PROD</x:v>
      </x:c>
      <x:c r="C150" s="3" t="str">
        <x:v>GL.ACCDEP.IT</x:v>
      </x:c>
      <x:c r="D150" s="3" t="str">
        <x:v>credit</x:v>
      </x:c>
      <x:c r="E150" s="3" t="str">
        <x:v>acc_dep</x:v>
      </x:c>
      <x:c r="F150" s="3" t="str">
        <x:v>PROD</x:v>
      </x:c>
      <x:c r="G150" s="3" t="str">
        <x:v>V.EQUIPMENT</x:v>
      </x:c>
      <x:c r="H150" s="3" t="str">
        <x:v>not_applicable</x:v>
      </x:c>
      <x:c r="I150" s="3" t="str">
        <x:v>not_applicable</x:v>
      </x:c>
      <x:c r="J150" s="3" t="str">
        <x:v>not_applicable</x:v>
      </x:c>
      <x:c r="K150" s="16" t="n">
        <x:v>1</x:v>
      </x:c>
    </x:row>
    <x:row r="151" ht="25" customHeight="1">
      <x:c r="A151" s="3" t="str">
        <x:v>MAP.ACTUAL.EQUITY.INITIAL.FOUNDER.CORP.L01</x:v>
      </x:c>
      <x:c r="B151" s="3" t="str">
        <x:v>MAP.ACTUAL.EQUITY.INITIAL.FOUNDER.CORP</x:v>
      </x:c>
      <x:c r="C151" s="3" t="str">
        <x:v>GL.CASH</x:v>
      </x:c>
      <x:c r="D151" s="3" t="str">
        <x:v>debit</x:v>
      </x:c>
      <x:c r="E151" s="3" t="str">
        <x:v>cash</x:v>
      </x:c>
      <x:c r="F151" s="3" t="str">
        <x:v>CORP</x:v>
      </x:c>
      <x:c r="G151" s="3" t="str">
        <x:v>FOUNDER</x:v>
      </x:c>
      <x:c r="H151" s="3" t="str">
        <x:v>not_applicable</x:v>
      </x:c>
      <x:c r="I151" s="3" t="str">
        <x:v>not_applicable</x:v>
      </x:c>
      <x:c r="J151" s="3" t="str">
        <x:v>not_applicable</x:v>
      </x:c>
      <x:c r="K151" s="16" t="n">
        <x:v>1</x:v>
      </x:c>
    </x:row>
    <x:row r="152" ht="25" customHeight="1">
      <x:c r="A152" s="3" t="str">
        <x:v>MAP.ACTUAL.EQUITY.INITIAL.FOUNDER.CORP.L02</x:v>
      </x:c>
      <x:c r="B152" s="3" t="str">
        <x:v>MAP.ACTUAL.EQUITY.INITIAL.FOUNDER.CORP</x:v>
      </x:c>
      <x:c r="C152" s="3" t="str">
        <x:v>GL.EQUITY.CAPITAL</x:v>
      </x:c>
      <x:c r="D152" s="3" t="str">
        <x:v>credit</x:v>
      </x:c>
      <x:c r="E152" s="3" t="str">
        <x:v>equity</x:v>
      </x:c>
      <x:c r="F152" s="3" t="str">
        <x:v>CORP</x:v>
      </x:c>
      <x:c r="G152" s="3" t="str">
        <x:v>FOUNDER</x:v>
      </x:c>
      <x:c r="H152" s="3" t="str">
        <x:v>not_applicable</x:v>
      </x:c>
      <x:c r="I152" s="3" t="str">
        <x:v>not_applicable</x:v>
      </x:c>
      <x:c r="J152" s="3" t="str">
        <x:v>not_applicable</x:v>
      </x:c>
      <x:c r="K152" s="16" t="n">
        <x:v>1</x:v>
      </x:c>
    </x:row>
    <x:row r="153" ht="25" customHeight="1">
      <x:c r="A153" s="3" t="str">
        <x:v>MAP.ACTUAL.EQUITY.INITIAL.FOUNDER.CORP.L03</x:v>
      </x:c>
      <x:c r="B153" s="3" t="str">
        <x:v>MAP.ACTUAL.EQUITY.INITIAL.FOUNDER.CORP</x:v>
      </x:c>
      <x:c r="C153" s="3" t="str">
        <x:v>GL.EQUITY.RESERVE</x:v>
      </x:c>
      <x:c r="D153" s="3" t="str">
        <x:v>credit</x:v>
      </x:c>
      <x:c r="E153" s="3" t="str">
        <x:v>equity</x:v>
      </x:c>
      <x:c r="F153" s="3" t="str">
        <x:v>CORP</x:v>
      </x:c>
      <x:c r="G153" s="3" t="str">
        <x:v>FOUNDER</x:v>
      </x:c>
      <x:c r="H153" s="3" t="str">
        <x:v>not_applicable</x:v>
      </x:c>
      <x:c r="I153" s="3" t="str">
        <x:v>not_applicable</x:v>
      </x:c>
      <x:c r="J153" s="3" t="str">
        <x:v>not_applicable</x:v>
      </x:c>
      <x:c r="K153" s="16" t="n">
        <x:v>1</x:v>
      </x:c>
    </x:row>
    <x:row r="154" ht="25" customHeight="1">
      <x:c r="A154" s="3" t="str">
        <x:v>MAP.ACTUAL.NOTE.FUND.NOTEHOLDER.CORP.L01</x:v>
      </x:c>
      <x:c r="B154" s="3" t="str">
        <x:v>MAP.ACTUAL.NOTE.FUND.NOTEHOLDER.CORP</x:v>
      </x:c>
      <x:c r="C154" s="3" t="str">
        <x:v>GL.CASH</x:v>
      </x:c>
      <x:c r="D154" s="3" t="str">
        <x:v>debit</x:v>
      </x:c>
      <x:c r="E154" s="3" t="str">
        <x:v>cash</x:v>
      </x:c>
      <x:c r="F154" s="3" t="str">
        <x:v>CORP</x:v>
      </x:c>
      <x:c r="G154" s="3" t="str">
        <x:v>NOTEHOLDER</x:v>
      </x:c>
      <x:c r="H154" s="3" t="str">
        <x:v>not_applicable</x:v>
      </x:c>
      <x:c r="I154" s="3" t="str">
        <x:v>not_applicable</x:v>
      </x:c>
      <x:c r="J154" s="3" t="str">
        <x:v>not_applicable</x:v>
      </x:c>
      <x:c r="K154" s="16" t="n">
        <x:v>1</x:v>
      </x:c>
    </x:row>
    <x:row r="155" ht="25" customHeight="1">
      <x:c r="A155" s="3" t="str">
        <x:v>MAP.ACTUAL.NOTE.FUND.NOTEHOLDER.CORP.L02</x:v>
      </x:c>
      <x:c r="B155" s="3" t="str">
        <x:v>MAP.ACTUAL.NOTE.FUND.NOTEHOLDER.CORP</x:v>
      </x:c>
      <x:c r="C155" s="3" t="str">
        <x:v>GL.NOTE.PRINCIPAL</x:v>
      </x:c>
      <x:c r="D155" s="3" t="str">
        <x:v>credit</x:v>
      </x:c>
      <x:c r="E155" s="3" t="str">
        <x:v>debt</x:v>
      </x:c>
      <x:c r="F155" s="3" t="str">
        <x:v>CORP</x:v>
      </x:c>
      <x:c r="G155" s="3" t="str">
        <x:v>NOTEHOLDER</x:v>
      </x:c>
      <x:c r="H155" s="3" t="str">
        <x:v>not_applicable</x:v>
      </x:c>
      <x:c r="I155" s="3" t="str">
        <x:v>not_applicable</x:v>
      </x:c>
      <x:c r="J155" s="3" t="str">
        <x:v>not_applicable</x:v>
      </x:c>
      <x:c r="K155" s="16" t="n">
        <x:v>1</x:v>
      </x:c>
    </x:row>
    <x:row r="156" ht="25" customHeight="1">
      <x:c r="A156" s="3" t="str">
        <x:v>MAP.ACTUAL.NOTE.INTEREST.NOTEHOLDER.CORP.L01</x:v>
      </x:c>
      <x:c r="B156" s="3" t="str">
        <x:v>MAP.ACTUAL.NOTE.INTEREST.NOTEHOLDER.CORP</x:v>
      </x:c>
      <x:c r="C156" s="3" t="str">
        <x:v>GL.FIN.NOTE_INTEREST</x:v>
      </x:c>
      <x:c r="D156" s="3" t="str">
        <x:v>debit</x:v>
      </x:c>
      <x:c r="E156" s="3" t="str">
        <x:v>note_interest</x:v>
      </x:c>
      <x:c r="F156" s="3" t="str">
        <x:v>CORP</x:v>
      </x:c>
      <x:c r="G156" s="3" t="str">
        <x:v>NOTEHOLDER</x:v>
      </x:c>
      <x:c r="H156" s="3" t="str">
        <x:v>recurring</x:v>
      </x:c>
      <x:c r="I156" s="3" t="str">
        <x:v>committed</x:v>
      </x:c>
      <x:c r="J156" s="3" t="str">
        <x:v>fixed</x:v>
      </x:c>
      <x:c r="K156" s="16" t="n">
        <x:v>1</x:v>
      </x:c>
    </x:row>
    <x:row r="157" ht="25" customHeight="1">
      <x:c r="A157" s="3" t="str">
        <x:v>MAP.ACTUAL.NOTE.INTEREST.NOTEHOLDER.CORP.L02</x:v>
      </x:c>
      <x:c r="B157" s="3" t="str">
        <x:v>MAP.ACTUAL.NOTE.INTEREST.NOTEHOLDER.CORP</x:v>
      </x:c>
      <x:c r="C157" s="3" t="str">
        <x:v>GL.NOTE.INTEREST</x:v>
      </x:c>
      <x:c r="D157" s="3" t="str">
        <x:v>credit</x:v>
      </x:c>
      <x:c r="E157" s="3" t="str">
        <x:v>debt</x:v>
      </x:c>
      <x:c r="F157" s="3" t="str">
        <x:v>CORP</x:v>
      </x:c>
      <x:c r="G157" s="3" t="str">
        <x:v>NOTEHOLDER</x:v>
      </x:c>
      <x:c r="H157" s="3" t="str">
        <x:v>not_applicable</x:v>
      </x:c>
      <x:c r="I157" s="3" t="str">
        <x:v>not_applicable</x:v>
      </x:c>
      <x:c r="J157" s="3" t="str">
        <x:v>not_applicable</x:v>
      </x:c>
      <x:c r="K157" s="16" t="n">
        <x:v>1</x:v>
      </x:c>
    </x:row>
    <x:row r="158" ht="25" customHeight="1">
      <x:c r="A158" s="3" t="str">
        <x:v>MAP.ACTUAL.PAYROLL.AV.COMP.PAYROLL.COMP.L01</x:v>
      </x:c>
      <x:c r="B158" s="3" t="str">
        <x:v>MAP.ACTUAL.PAYROLL.AV.COMP.PAYROLL.COMP</x:v>
      </x:c>
      <x:c r="C158" s="3" t="str">
        <x:v>GL.PEOPLE.AV</x:v>
      </x:c>
      <x:c r="D158" s="3" t="str">
        <x:v>debit</x:v>
      </x:c>
      <x:c r="E158" s="3" t="str">
        <x:v>people</x:v>
      </x:c>
      <x:c r="F158" s="3" t="str">
        <x:v>COMP</x:v>
      </x:c>
      <x:c r="G158" s="3" t="str">
        <x:v>PAYROLL</x:v>
      </x:c>
      <x:c r="H158" s="3" t="str">
        <x:v>recurring</x:v>
      </x:c>
      <x:c r="I158" s="3" t="str">
        <x:v>committed</x:v>
      </x:c>
      <x:c r="J158" s="3" t="str">
        <x:v>fixed</x:v>
      </x:c>
      <x:c r="K158" s="16" t="n">
        <x:v>1</x:v>
      </x:c>
    </x:row>
    <x:row r="159" ht="25" customHeight="1">
      <x:c r="A159" s="3" t="str">
        <x:v>MAP.ACTUAL.PAYROLL.AV.COMP.PAYROLL.COMP.L02</x:v>
      </x:c>
      <x:c r="B159" s="3" t="str">
        <x:v>MAP.ACTUAL.PAYROLL.AV.COMP.PAYROLL.COMP</x:v>
      </x:c>
      <x:c r="C159" s="3" t="str">
        <x:v>GL.CASH</x:v>
      </x:c>
      <x:c r="D159" s="3" t="str">
        <x:v>credit</x:v>
      </x:c>
      <x:c r="E159" s="3" t="str">
        <x:v>cash</x:v>
      </x:c>
      <x:c r="F159" s="3" t="str">
        <x:v>COMP</x:v>
      </x:c>
      <x:c r="G159" s="3" t="str">
        <x:v>PAYROLL</x:v>
      </x:c>
      <x:c r="H159" s="3" t="str">
        <x:v>not_applicable</x:v>
      </x:c>
      <x:c r="I159" s="3" t="str">
        <x:v>not_applicable</x:v>
      </x:c>
      <x:c r="J159" s="3" t="str">
        <x:v>not_applicable</x:v>
      </x:c>
      <x:c r="K159" s="16" t="n">
        <x:v>1</x:v>
      </x:c>
    </x:row>
    <x:row r="160" ht="25" customHeight="1">
      <x:c r="A160" s="3" t="str">
        <x:v>MAP.ACTUAL.PAYROLL.AV.ENG.PAYROLL.ENG.L01</x:v>
      </x:c>
      <x:c r="B160" s="3" t="str">
        <x:v>MAP.ACTUAL.PAYROLL.AV.ENG.PAYROLL.ENG</x:v>
      </x:c>
      <x:c r="C160" s="3" t="str">
        <x:v>GL.PEOPLE.AV</x:v>
      </x:c>
      <x:c r="D160" s="3" t="str">
        <x:v>debit</x:v>
      </x:c>
      <x:c r="E160" s="3" t="str">
        <x:v>people</x:v>
      </x:c>
      <x:c r="F160" s="3" t="str">
        <x:v>ENG</x:v>
      </x:c>
      <x:c r="G160" s="3" t="str">
        <x:v>PAYROLL</x:v>
      </x:c>
      <x:c r="H160" s="3" t="str">
        <x:v>recurring</x:v>
      </x:c>
      <x:c r="I160" s="3" t="str">
        <x:v>committed</x:v>
      </x:c>
      <x:c r="J160" s="3" t="str">
        <x:v>fixed</x:v>
      </x:c>
      <x:c r="K160" s="16" t="n">
        <x:v>1</x:v>
      </x:c>
    </x:row>
    <x:row r="161" ht="25" customHeight="1">
      <x:c r="A161" s="3" t="str">
        <x:v>MAP.ACTUAL.PAYROLL.AV.ENG.PAYROLL.ENG.L02</x:v>
      </x:c>
      <x:c r="B161" s="3" t="str">
        <x:v>MAP.ACTUAL.PAYROLL.AV.ENG.PAYROLL.ENG</x:v>
      </x:c>
      <x:c r="C161" s="3" t="str">
        <x:v>GL.CASH</x:v>
      </x:c>
      <x:c r="D161" s="3" t="str">
        <x:v>credit</x:v>
      </x:c>
      <x:c r="E161" s="3" t="str">
        <x:v>cash</x:v>
      </x:c>
      <x:c r="F161" s="3" t="str">
        <x:v>ENG</x:v>
      </x:c>
      <x:c r="G161" s="3" t="str">
        <x:v>PAYROLL</x:v>
      </x:c>
      <x:c r="H161" s="3" t="str">
        <x:v>not_applicable</x:v>
      </x:c>
      <x:c r="I161" s="3" t="str">
        <x:v>not_applicable</x:v>
      </x:c>
      <x:c r="J161" s="3" t="str">
        <x:v>not_applicable</x:v>
      </x:c>
      <x:c r="K161" s="16" t="n">
        <x:v>1</x:v>
      </x:c>
    </x:row>
    <x:row r="162" ht="25" customHeight="1">
      <x:c r="A162" s="3" t="str">
        <x:v>MAP.ACTUAL.PAYROLL.AV.MGMT.PAYROLL.MGMT.L01</x:v>
      </x:c>
      <x:c r="B162" s="3" t="str">
        <x:v>MAP.ACTUAL.PAYROLL.AV.MGMT.PAYROLL.MGMT</x:v>
      </x:c>
      <x:c r="C162" s="3" t="str">
        <x:v>GL.PEOPLE.AV</x:v>
      </x:c>
      <x:c r="D162" s="3" t="str">
        <x:v>debit</x:v>
      </x:c>
      <x:c r="E162" s="3" t="str">
        <x:v>people</x:v>
      </x:c>
      <x:c r="F162" s="3" t="str">
        <x:v>MGMT</x:v>
      </x:c>
      <x:c r="G162" s="3" t="str">
        <x:v>PAYROLL</x:v>
      </x:c>
      <x:c r="H162" s="3" t="str">
        <x:v>recurring</x:v>
      </x:c>
      <x:c r="I162" s="3" t="str">
        <x:v>committed</x:v>
      </x:c>
      <x:c r="J162" s="3" t="str">
        <x:v>fixed</x:v>
      </x:c>
      <x:c r="K162" s="16" t="n">
        <x:v>1</x:v>
      </x:c>
    </x:row>
    <x:row r="163" ht="25" customHeight="1">
      <x:c r="A163" s="3" t="str">
        <x:v>MAP.ACTUAL.PAYROLL.AV.MGMT.PAYROLL.MGMT.L02</x:v>
      </x:c>
      <x:c r="B163" s="3" t="str">
        <x:v>MAP.ACTUAL.PAYROLL.AV.MGMT.PAYROLL.MGMT</x:v>
      </x:c>
      <x:c r="C163" s="3" t="str">
        <x:v>GL.CASH</x:v>
      </x:c>
      <x:c r="D163" s="3" t="str">
        <x:v>credit</x:v>
      </x:c>
      <x:c r="E163" s="3" t="str">
        <x:v>cash</x:v>
      </x:c>
      <x:c r="F163" s="3" t="str">
        <x:v>MGMT</x:v>
      </x:c>
      <x:c r="G163" s="3" t="str">
        <x:v>PAYROLL</x:v>
      </x:c>
      <x:c r="H163" s="3" t="str">
        <x:v>not_applicable</x:v>
      </x:c>
      <x:c r="I163" s="3" t="str">
        <x:v>not_applicable</x:v>
      </x:c>
      <x:c r="J163" s="3" t="str">
        <x:v>not_applicable</x:v>
      </x:c>
      <x:c r="K163" s="16" t="n">
        <x:v>1</x:v>
      </x:c>
    </x:row>
    <x:row r="164" ht="25" customHeight="1">
      <x:c r="A164" s="3" t="str">
        <x:v>MAP.ACTUAL.PAYROLL.AV.MKT.PAYROLL.MKT.L01</x:v>
      </x:c>
      <x:c r="B164" s="3" t="str">
        <x:v>MAP.ACTUAL.PAYROLL.AV.MKT.PAYROLL.MKT</x:v>
      </x:c>
      <x:c r="C164" s="3" t="str">
        <x:v>GL.PEOPLE.AV</x:v>
      </x:c>
      <x:c r="D164" s="3" t="str">
        <x:v>debit</x:v>
      </x:c>
      <x:c r="E164" s="3" t="str">
        <x:v>people</x:v>
      </x:c>
      <x:c r="F164" s="3" t="str">
        <x:v>MKT</x:v>
      </x:c>
      <x:c r="G164" s="3" t="str">
        <x:v>PAYROLL</x:v>
      </x:c>
      <x:c r="H164" s="3" t="str">
        <x:v>recurring</x:v>
      </x:c>
      <x:c r="I164" s="3" t="str">
        <x:v>committed</x:v>
      </x:c>
      <x:c r="J164" s="3" t="str">
        <x:v>fixed</x:v>
      </x:c>
      <x:c r="K164" s="16" t="n">
        <x:v>1</x:v>
      </x:c>
    </x:row>
    <x:row r="165" ht="25" customHeight="1">
      <x:c r="A165" s="3" t="str">
        <x:v>MAP.ACTUAL.PAYROLL.AV.MKT.PAYROLL.MKT.L02</x:v>
      </x:c>
      <x:c r="B165" s="3" t="str">
        <x:v>MAP.ACTUAL.PAYROLL.AV.MKT.PAYROLL.MKT</x:v>
      </x:c>
      <x:c r="C165" s="3" t="str">
        <x:v>GL.CASH</x:v>
      </x:c>
      <x:c r="D165" s="3" t="str">
        <x:v>credit</x:v>
      </x:c>
      <x:c r="E165" s="3" t="str">
        <x:v>cash</x:v>
      </x:c>
      <x:c r="F165" s="3" t="str">
        <x:v>MKT</x:v>
      </x:c>
      <x:c r="G165" s="3" t="str">
        <x:v>PAYROLL</x:v>
      </x:c>
      <x:c r="H165" s="3" t="str">
        <x:v>not_applicable</x:v>
      </x:c>
      <x:c r="I165" s="3" t="str">
        <x:v>not_applicable</x:v>
      </x:c>
      <x:c r="J165" s="3" t="str">
        <x:v>not_applicable</x:v>
      </x:c>
      <x:c r="K165" s="16" t="n">
        <x:v>1</x:v>
      </x:c>
    </x:row>
    <x:row r="166" ht="25" customHeight="1">
      <x:c r="A166" s="3" t="str">
        <x:v>MAP.ACTUAL.PAYROLL.AV.PROD.PAYROLL.PROD.L01</x:v>
      </x:c>
      <x:c r="B166" s="3" t="str">
        <x:v>MAP.ACTUAL.PAYROLL.AV.PROD.PAYROLL.PROD</x:v>
      </x:c>
      <x:c r="C166" s="3" t="str">
        <x:v>GL.PEOPLE.AV</x:v>
      </x:c>
      <x:c r="D166" s="3" t="str">
        <x:v>debit</x:v>
      </x:c>
      <x:c r="E166" s="3" t="str">
        <x:v>people</x:v>
      </x:c>
      <x:c r="F166" s="3" t="str">
        <x:v>PROD</x:v>
      </x:c>
      <x:c r="G166" s="3" t="str">
        <x:v>PAYROLL</x:v>
      </x:c>
      <x:c r="H166" s="3" t="str">
        <x:v>recurring</x:v>
      </x:c>
      <x:c r="I166" s="3" t="str">
        <x:v>committed</x:v>
      </x:c>
      <x:c r="J166" s="3" t="str">
        <x:v>fixed</x:v>
      </x:c>
      <x:c r="K166" s="16" t="n">
        <x:v>1</x:v>
      </x:c>
    </x:row>
    <x:row r="167" ht="25" customHeight="1">
      <x:c r="A167" s="3" t="str">
        <x:v>MAP.ACTUAL.PAYROLL.AV.PROD.PAYROLL.PROD.L02</x:v>
      </x:c>
      <x:c r="B167" s="3" t="str">
        <x:v>MAP.ACTUAL.PAYROLL.AV.PROD.PAYROLL.PROD</x:v>
      </x:c>
      <x:c r="C167" s="3" t="str">
        <x:v>GL.CASH</x:v>
      </x:c>
      <x:c r="D167" s="3" t="str">
        <x:v>credit</x:v>
      </x:c>
      <x:c r="E167" s="3" t="str">
        <x:v>cash</x:v>
      </x:c>
      <x:c r="F167" s="3" t="str">
        <x:v>PROD</x:v>
      </x:c>
      <x:c r="G167" s="3" t="str">
        <x:v>PAYROLL</x:v>
      </x:c>
      <x:c r="H167" s="3" t="str">
        <x:v>not_applicable</x:v>
      </x:c>
      <x:c r="I167" s="3" t="str">
        <x:v>not_applicable</x:v>
      </x:c>
      <x:c r="J167" s="3" t="str">
        <x:v>not_applicable</x:v>
      </x:c>
      <x:c r="K167" s="16" t="n">
        <x:v>1</x:v>
      </x:c>
    </x:row>
    <x:row r="168" ht="25" customHeight="1">
      <x:c r="A168" s="3" t="str">
        <x:v>MAP.ACTUAL.PAYROLL.BG.COMP.PAYROLL.COMP.L01</x:v>
      </x:c>
      <x:c r="B168" s="3" t="str">
        <x:v>MAP.ACTUAL.PAYROLL.BG.COMP.PAYROLL.COMP</x:v>
      </x:c>
      <x:c r="C168" s="3" t="str">
        <x:v>GL.PEOPLE.BG</x:v>
      </x:c>
      <x:c r="D168" s="3" t="str">
        <x:v>debit</x:v>
      </x:c>
      <x:c r="E168" s="3" t="str">
        <x:v>people</x:v>
      </x:c>
      <x:c r="F168" s="3" t="str">
        <x:v>COMP</x:v>
      </x:c>
      <x:c r="G168" s="3" t="str">
        <x:v>PAYROLL</x:v>
      </x:c>
      <x:c r="H168" s="3" t="str">
        <x:v>recurring</x:v>
      </x:c>
      <x:c r="I168" s="3" t="str">
        <x:v>committed</x:v>
      </x:c>
      <x:c r="J168" s="3" t="str">
        <x:v>fixed</x:v>
      </x:c>
      <x:c r="K168" s="16" t="n">
        <x:v>1</x:v>
      </x:c>
    </x:row>
    <x:row r="169" ht="25" customHeight="1">
      <x:c r="A169" s="3" t="str">
        <x:v>MAP.ACTUAL.PAYROLL.BG.COMP.PAYROLL.COMP.L02</x:v>
      </x:c>
      <x:c r="B169" s="3" t="str">
        <x:v>MAP.ACTUAL.PAYROLL.BG.COMP.PAYROLL.COMP</x:v>
      </x:c>
      <x:c r="C169" s="3" t="str">
        <x:v>GL.CASH</x:v>
      </x:c>
      <x:c r="D169" s="3" t="str">
        <x:v>credit</x:v>
      </x:c>
      <x:c r="E169" s="3" t="str">
        <x:v>cash</x:v>
      </x:c>
      <x:c r="F169" s="3" t="str">
        <x:v>COMP</x:v>
      </x:c>
      <x:c r="G169" s="3" t="str">
        <x:v>PAYROLL</x:v>
      </x:c>
      <x:c r="H169" s="3" t="str">
        <x:v>not_applicable</x:v>
      </x:c>
      <x:c r="I169" s="3" t="str">
        <x:v>not_applicable</x:v>
      </x:c>
      <x:c r="J169" s="3" t="str">
        <x:v>not_applicable</x:v>
      </x:c>
      <x:c r="K169" s="16" t="n">
        <x:v>1</x:v>
      </x:c>
    </x:row>
    <x:row r="170" ht="25" customHeight="1">
      <x:c r="A170" s="3" t="str">
        <x:v>MAP.ACTUAL.PAYROLL.BG.ENG.PAYROLL.ENG.L01</x:v>
      </x:c>
      <x:c r="B170" s="3" t="str">
        <x:v>MAP.ACTUAL.PAYROLL.BG.ENG.PAYROLL.ENG</x:v>
      </x:c>
      <x:c r="C170" s="3" t="str">
        <x:v>GL.PEOPLE.BG</x:v>
      </x:c>
      <x:c r="D170" s="3" t="str">
        <x:v>debit</x:v>
      </x:c>
      <x:c r="E170" s="3" t="str">
        <x:v>people</x:v>
      </x:c>
      <x:c r="F170" s="3" t="str">
        <x:v>ENG</x:v>
      </x:c>
      <x:c r="G170" s="3" t="str">
        <x:v>PAYROLL</x:v>
      </x:c>
      <x:c r="H170" s="3" t="str">
        <x:v>recurring</x:v>
      </x:c>
      <x:c r="I170" s="3" t="str">
        <x:v>committed</x:v>
      </x:c>
      <x:c r="J170" s="3" t="str">
        <x:v>fixed</x:v>
      </x:c>
      <x:c r="K170" s="16" t="n">
        <x:v>1</x:v>
      </x:c>
    </x:row>
    <x:row r="171" ht="25" customHeight="1">
      <x:c r="A171" s="3" t="str">
        <x:v>MAP.ACTUAL.PAYROLL.BG.ENG.PAYROLL.ENG.L02</x:v>
      </x:c>
      <x:c r="B171" s="3" t="str">
        <x:v>MAP.ACTUAL.PAYROLL.BG.ENG.PAYROLL.ENG</x:v>
      </x:c>
      <x:c r="C171" s="3" t="str">
        <x:v>GL.CASH</x:v>
      </x:c>
      <x:c r="D171" s="3" t="str">
        <x:v>credit</x:v>
      </x:c>
      <x:c r="E171" s="3" t="str">
        <x:v>cash</x:v>
      </x:c>
      <x:c r="F171" s="3" t="str">
        <x:v>ENG</x:v>
      </x:c>
      <x:c r="G171" s="3" t="str">
        <x:v>PAYROLL</x:v>
      </x:c>
      <x:c r="H171" s="3" t="str">
        <x:v>not_applicable</x:v>
      </x:c>
      <x:c r="I171" s="3" t="str">
        <x:v>not_applicable</x:v>
      </x:c>
      <x:c r="J171" s="3" t="str">
        <x:v>not_applicable</x:v>
      </x:c>
      <x:c r="K171" s="16" t="n">
        <x:v>1</x:v>
      </x:c>
    </x:row>
    <x:row r="172" ht="25" customHeight="1">
      <x:c r="A172" s="3" t="str">
        <x:v>MAP.ACTUAL.PAYROLL.BG.MGMT.PAYROLL.MGMT.L01</x:v>
      </x:c>
      <x:c r="B172" s="3" t="str">
        <x:v>MAP.ACTUAL.PAYROLL.BG.MGMT.PAYROLL.MGMT</x:v>
      </x:c>
      <x:c r="C172" s="3" t="str">
        <x:v>GL.PEOPLE.BG</x:v>
      </x:c>
      <x:c r="D172" s="3" t="str">
        <x:v>debit</x:v>
      </x:c>
      <x:c r="E172" s="3" t="str">
        <x:v>people</x:v>
      </x:c>
      <x:c r="F172" s="3" t="str">
        <x:v>MGMT</x:v>
      </x:c>
      <x:c r="G172" s="3" t="str">
        <x:v>PAYROLL</x:v>
      </x:c>
      <x:c r="H172" s="3" t="str">
        <x:v>recurring</x:v>
      </x:c>
      <x:c r="I172" s="3" t="str">
        <x:v>committed</x:v>
      </x:c>
      <x:c r="J172" s="3" t="str">
        <x:v>fixed</x:v>
      </x:c>
      <x:c r="K172" s="16" t="n">
        <x:v>1</x:v>
      </x:c>
    </x:row>
    <x:row r="173" ht="25" customHeight="1">
      <x:c r="A173" s="3" t="str">
        <x:v>MAP.ACTUAL.PAYROLL.BG.MGMT.PAYROLL.MGMT.L02</x:v>
      </x:c>
      <x:c r="B173" s="3" t="str">
        <x:v>MAP.ACTUAL.PAYROLL.BG.MGMT.PAYROLL.MGMT</x:v>
      </x:c>
      <x:c r="C173" s="3" t="str">
        <x:v>GL.CASH</x:v>
      </x:c>
      <x:c r="D173" s="3" t="str">
        <x:v>credit</x:v>
      </x:c>
      <x:c r="E173" s="3" t="str">
        <x:v>cash</x:v>
      </x:c>
      <x:c r="F173" s="3" t="str">
        <x:v>MGMT</x:v>
      </x:c>
      <x:c r="G173" s="3" t="str">
        <x:v>PAYROLL</x:v>
      </x:c>
      <x:c r="H173" s="3" t="str">
        <x:v>not_applicable</x:v>
      </x:c>
      <x:c r="I173" s="3" t="str">
        <x:v>not_applicable</x:v>
      </x:c>
      <x:c r="J173" s="3" t="str">
        <x:v>not_applicable</x:v>
      </x:c>
      <x:c r="K173" s="16" t="n">
        <x:v>1</x:v>
      </x:c>
    </x:row>
    <x:row r="174" ht="25" customHeight="1">
      <x:c r="A174" s="3" t="str">
        <x:v>MAP.ACTUAL.PAYROLL.BG.MKT.PAYROLL.MKT.L01</x:v>
      </x:c>
      <x:c r="B174" s="3" t="str">
        <x:v>MAP.ACTUAL.PAYROLL.BG.MKT.PAYROLL.MKT</x:v>
      </x:c>
      <x:c r="C174" s="3" t="str">
        <x:v>GL.PEOPLE.BG</x:v>
      </x:c>
      <x:c r="D174" s="3" t="str">
        <x:v>debit</x:v>
      </x:c>
      <x:c r="E174" s="3" t="str">
        <x:v>people</x:v>
      </x:c>
      <x:c r="F174" s="3" t="str">
        <x:v>MKT</x:v>
      </x:c>
      <x:c r="G174" s="3" t="str">
        <x:v>PAYROLL</x:v>
      </x:c>
      <x:c r="H174" s="3" t="str">
        <x:v>recurring</x:v>
      </x:c>
      <x:c r="I174" s="3" t="str">
        <x:v>committed</x:v>
      </x:c>
      <x:c r="J174" s="3" t="str">
        <x:v>fixed</x:v>
      </x:c>
      <x:c r="K174" s="16" t="n">
        <x:v>1</x:v>
      </x:c>
    </x:row>
    <x:row r="175" ht="25" customHeight="1">
      <x:c r="A175" s="3" t="str">
        <x:v>MAP.ACTUAL.PAYROLL.BG.MKT.PAYROLL.MKT.L02</x:v>
      </x:c>
      <x:c r="B175" s="3" t="str">
        <x:v>MAP.ACTUAL.PAYROLL.BG.MKT.PAYROLL.MKT</x:v>
      </x:c>
      <x:c r="C175" s="3" t="str">
        <x:v>GL.CASH</x:v>
      </x:c>
      <x:c r="D175" s="3" t="str">
        <x:v>credit</x:v>
      </x:c>
      <x:c r="E175" s="3" t="str">
        <x:v>cash</x:v>
      </x:c>
      <x:c r="F175" s="3" t="str">
        <x:v>MKT</x:v>
      </x:c>
      <x:c r="G175" s="3" t="str">
        <x:v>PAYROLL</x:v>
      </x:c>
      <x:c r="H175" s="3" t="str">
        <x:v>not_applicable</x:v>
      </x:c>
      <x:c r="I175" s="3" t="str">
        <x:v>not_applicable</x:v>
      </x:c>
      <x:c r="J175" s="3" t="str">
        <x:v>not_applicable</x:v>
      </x:c>
      <x:c r="K175" s="16" t="n">
        <x:v>1</x:v>
      </x:c>
    </x:row>
    <x:row r="176" ht="25" customHeight="1">
      <x:c r="A176" s="3" t="str">
        <x:v>MAP.ACTUAL.PAYROLL.BG.PROD.PAYROLL.PROD.L01</x:v>
      </x:c>
      <x:c r="B176" s="3" t="str">
        <x:v>MAP.ACTUAL.PAYROLL.BG.PROD.PAYROLL.PROD</x:v>
      </x:c>
      <x:c r="C176" s="3" t="str">
        <x:v>GL.PEOPLE.BG</x:v>
      </x:c>
      <x:c r="D176" s="3" t="str">
        <x:v>debit</x:v>
      </x:c>
      <x:c r="E176" s="3" t="str">
        <x:v>people</x:v>
      </x:c>
      <x:c r="F176" s="3" t="str">
        <x:v>PROD</x:v>
      </x:c>
      <x:c r="G176" s="3" t="str">
        <x:v>PAYROLL</x:v>
      </x:c>
      <x:c r="H176" s="3" t="str">
        <x:v>recurring</x:v>
      </x:c>
      <x:c r="I176" s="3" t="str">
        <x:v>committed</x:v>
      </x:c>
      <x:c r="J176" s="3" t="str">
        <x:v>fixed</x:v>
      </x:c>
      <x:c r="K176" s="16" t="n">
        <x:v>1</x:v>
      </x:c>
    </x:row>
    <x:row r="177" ht="25" customHeight="1">
      <x:c r="A177" s="3" t="str">
        <x:v>MAP.ACTUAL.PAYROLL.BG.PROD.PAYROLL.PROD.L02</x:v>
      </x:c>
      <x:c r="B177" s="3" t="str">
        <x:v>MAP.ACTUAL.PAYROLL.BG.PROD.PAYROLL.PROD</x:v>
      </x:c>
      <x:c r="C177" s="3" t="str">
        <x:v>GL.CASH</x:v>
      </x:c>
      <x:c r="D177" s="3" t="str">
        <x:v>credit</x:v>
      </x:c>
      <x:c r="E177" s="3" t="str">
        <x:v>cash</x:v>
      </x:c>
      <x:c r="F177" s="3" t="str">
        <x:v>PROD</x:v>
      </x:c>
      <x:c r="G177" s="3" t="str">
        <x:v>PAYROLL</x:v>
      </x:c>
      <x:c r="H177" s="3" t="str">
        <x:v>not_applicable</x:v>
      </x:c>
      <x:c r="I177" s="3" t="str">
        <x:v>not_applicable</x:v>
      </x:c>
      <x:c r="J177" s="3" t="str">
        <x:v>not_applicable</x:v>
      </x:c>
      <x:c r="K177" s="16" t="n">
        <x:v>1</x:v>
      </x:c>
    </x:row>
    <x:row r="178" ht="25" customHeight="1">
      <x:c r="A178" s="3" t="str">
        <x:v>MAP.ACTUAL.PAYROLL.INSOLV.COMP.PAYROLL.COMP.L01</x:v>
      </x:c>
      <x:c r="B178" s="3" t="str">
        <x:v>MAP.ACTUAL.PAYROLL.INSOLV.COMP.PAYROLL.COMP</x:v>
      </x:c>
      <x:c r="C178" s="3" t="str">
        <x:v>GL.PEOPLE.INSOLV</x:v>
      </x:c>
      <x:c r="D178" s="3" t="str">
        <x:v>debit</x:v>
      </x:c>
      <x:c r="E178" s="3" t="str">
        <x:v>people</x:v>
      </x:c>
      <x:c r="F178" s="3" t="str">
        <x:v>COMP</x:v>
      </x:c>
      <x:c r="G178" s="3" t="str">
        <x:v>PAYROLL</x:v>
      </x:c>
      <x:c r="H178" s="3" t="str">
        <x:v>recurring</x:v>
      </x:c>
      <x:c r="I178" s="3" t="str">
        <x:v>committed</x:v>
      </x:c>
      <x:c r="J178" s="3" t="str">
        <x:v>fixed</x:v>
      </x:c>
      <x:c r="K178" s="16" t="n">
        <x:v>1</x:v>
      </x:c>
    </x:row>
    <x:row r="179" ht="25" customHeight="1">
      <x:c r="A179" s="3" t="str">
        <x:v>MAP.ACTUAL.PAYROLL.INSOLV.COMP.PAYROLL.COMP.L02</x:v>
      </x:c>
      <x:c r="B179" s="3" t="str">
        <x:v>MAP.ACTUAL.PAYROLL.INSOLV.COMP.PAYROLL.COMP</x:v>
      </x:c>
      <x:c r="C179" s="3" t="str">
        <x:v>GL.CASH</x:v>
      </x:c>
      <x:c r="D179" s="3" t="str">
        <x:v>credit</x:v>
      </x:c>
      <x:c r="E179" s="3" t="str">
        <x:v>cash</x:v>
      </x:c>
      <x:c r="F179" s="3" t="str">
        <x:v>COMP</x:v>
      </x:c>
      <x:c r="G179" s="3" t="str">
        <x:v>PAYROLL</x:v>
      </x:c>
      <x:c r="H179" s="3" t="str">
        <x:v>not_applicable</x:v>
      </x:c>
      <x:c r="I179" s="3" t="str">
        <x:v>not_applicable</x:v>
      </x:c>
      <x:c r="J179" s="3" t="str">
        <x:v>not_applicable</x:v>
      </x:c>
      <x:c r="K179" s="16" t="n">
        <x:v>1</x:v>
      </x:c>
    </x:row>
    <x:row r="180" ht="25" customHeight="1">
      <x:c r="A180" s="3" t="str">
        <x:v>MAP.ACTUAL.PAYROLL.INSOLV.ENG.PAYROLL.ENG.L01</x:v>
      </x:c>
      <x:c r="B180" s="3" t="str">
        <x:v>MAP.ACTUAL.PAYROLL.INSOLV.ENG.PAYROLL.ENG</x:v>
      </x:c>
      <x:c r="C180" s="3" t="str">
        <x:v>GL.PEOPLE.INSOLV</x:v>
      </x:c>
      <x:c r="D180" s="3" t="str">
        <x:v>debit</x:v>
      </x:c>
      <x:c r="E180" s="3" t="str">
        <x:v>people</x:v>
      </x:c>
      <x:c r="F180" s="3" t="str">
        <x:v>ENG</x:v>
      </x:c>
      <x:c r="G180" s="3" t="str">
        <x:v>PAYROLL</x:v>
      </x:c>
      <x:c r="H180" s="3" t="str">
        <x:v>recurring</x:v>
      </x:c>
      <x:c r="I180" s="3" t="str">
        <x:v>committed</x:v>
      </x:c>
      <x:c r="J180" s="3" t="str">
        <x:v>fixed</x:v>
      </x:c>
      <x:c r="K180" s="16" t="n">
        <x:v>1</x:v>
      </x:c>
    </x:row>
    <x:row r="181" ht="25" customHeight="1">
      <x:c r="A181" s="3" t="str">
        <x:v>MAP.ACTUAL.PAYROLL.INSOLV.ENG.PAYROLL.ENG.L02</x:v>
      </x:c>
      <x:c r="B181" s="3" t="str">
        <x:v>MAP.ACTUAL.PAYROLL.INSOLV.ENG.PAYROLL.ENG</x:v>
      </x:c>
      <x:c r="C181" s="3" t="str">
        <x:v>GL.CASH</x:v>
      </x:c>
      <x:c r="D181" s="3" t="str">
        <x:v>credit</x:v>
      </x:c>
      <x:c r="E181" s="3" t="str">
        <x:v>cash</x:v>
      </x:c>
      <x:c r="F181" s="3" t="str">
        <x:v>ENG</x:v>
      </x:c>
      <x:c r="G181" s="3" t="str">
        <x:v>PAYROLL</x:v>
      </x:c>
      <x:c r="H181" s="3" t="str">
        <x:v>not_applicable</x:v>
      </x:c>
      <x:c r="I181" s="3" t="str">
        <x:v>not_applicable</x:v>
      </x:c>
      <x:c r="J181" s="3" t="str">
        <x:v>not_applicable</x:v>
      </x:c>
      <x:c r="K181" s="16" t="n">
        <x:v>1</x:v>
      </x:c>
    </x:row>
    <x:row r="182" ht="25" customHeight="1">
      <x:c r="A182" s="3" t="str">
        <x:v>MAP.ACTUAL.PAYROLL.INSOLV.MGMT.PAYROLL.MGMT.L01</x:v>
      </x:c>
      <x:c r="B182" s="3" t="str">
        <x:v>MAP.ACTUAL.PAYROLL.INSOLV.MGMT.PAYROLL.MGMT</x:v>
      </x:c>
      <x:c r="C182" s="3" t="str">
        <x:v>GL.PEOPLE.INSOLV</x:v>
      </x:c>
      <x:c r="D182" s="3" t="str">
        <x:v>debit</x:v>
      </x:c>
      <x:c r="E182" s="3" t="str">
        <x:v>people</x:v>
      </x:c>
      <x:c r="F182" s="3" t="str">
        <x:v>MGMT</x:v>
      </x:c>
      <x:c r="G182" s="3" t="str">
        <x:v>PAYROLL</x:v>
      </x:c>
      <x:c r="H182" s="3" t="str">
        <x:v>recurring</x:v>
      </x:c>
      <x:c r="I182" s="3" t="str">
        <x:v>committed</x:v>
      </x:c>
      <x:c r="J182" s="3" t="str">
        <x:v>fixed</x:v>
      </x:c>
      <x:c r="K182" s="16" t="n">
        <x:v>1</x:v>
      </x:c>
    </x:row>
    <x:row r="183" ht="25" customHeight="1">
      <x:c r="A183" s="3" t="str">
        <x:v>MAP.ACTUAL.PAYROLL.INSOLV.MGMT.PAYROLL.MGMT.L02</x:v>
      </x:c>
      <x:c r="B183" s="3" t="str">
        <x:v>MAP.ACTUAL.PAYROLL.INSOLV.MGMT.PAYROLL.MGMT</x:v>
      </x:c>
      <x:c r="C183" s="3" t="str">
        <x:v>GL.CASH</x:v>
      </x:c>
      <x:c r="D183" s="3" t="str">
        <x:v>credit</x:v>
      </x:c>
      <x:c r="E183" s="3" t="str">
        <x:v>cash</x:v>
      </x:c>
      <x:c r="F183" s="3" t="str">
        <x:v>MGMT</x:v>
      </x:c>
      <x:c r="G183" s="3" t="str">
        <x:v>PAYROLL</x:v>
      </x:c>
      <x:c r="H183" s="3" t="str">
        <x:v>not_applicable</x:v>
      </x:c>
      <x:c r="I183" s="3" t="str">
        <x:v>not_applicable</x:v>
      </x:c>
      <x:c r="J183" s="3" t="str">
        <x:v>not_applicable</x:v>
      </x:c>
      <x:c r="K183" s="16" t="n">
        <x:v>1</x:v>
      </x:c>
    </x:row>
    <x:row r="184" ht="25" customHeight="1">
      <x:c r="A184" s="3" t="str">
        <x:v>MAP.ACTUAL.PAYROLL.INSOLV.MKT.PAYROLL.MKT.L01</x:v>
      </x:c>
      <x:c r="B184" s="3" t="str">
        <x:v>MAP.ACTUAL.PAYROLL.INSOLV.MKT.PAYROLL.MKT</x:v>
      </x:c>
      <x:c r="C184" s="3" t="str">
        <x:v>GL.PEOPLE.INSOLV</x:v>
      </x:c>
      <x:c r="D184" s="3" t="str">
        <x:v>debit</x:v>
      </x:c>
      <x:c r="E184" s="3" t="str">
        <x:v>people</x:v>
      </x:c>
      <x:c r="F184" s="3" t="str">
        <x:v>MKT</x:v>
      </x:c>
      <x:c r="G184" s="3" t="str">
        <x:v>PAYROLL</x:v>
      </x:c>
      <x:c r="H184" s="3" t="str">
        <x:v>recurring</x:v>
      </x:c>
      <x:c r="I184" s="3" t="str">
        <x:v>committed</x:v>
      </x:c>
      <x:c r="J184" s="3" t="str">
        <x:v>fixed</x:v>
      </x:c>
      <x:c r="K184" s="16" t="n">
        <x:v>1</x:v>
      </x:c>
    </x:row>
    <x:row r="185" ht="25" customHeight="1">
      <x:c r="A185" s="3" t="str">
        <x:v>MAP.ACTUAL.PAYROLL.INSOLV.MKT.PAYROLL.MKT.L02</x:v>
      </x:c>
      <x:c r="B185" s="3" t="str">
        <x:v>MAP.ACTUAL.PAYROLL.INSOLV.MKT.PAYROLL.MKT</x:v>
      </x:c>
      <x:c r="C185" s="3" t="str">
        <x:v>GL.CASH</x:v>
      </x:c>
      <x:c r="D185" s="3" t="str">
        <x:v>credit</x:v>
      </x:c>
      <x:c r="E185" s="3" t="str">
        <x:v>cash</x:v>
      </x:c>
      <x:c r="F185" s="3" t="str">
        <x:v>MKT</x:v>
      </x:c>
      <x:c r="G185" s="3" t="str">
        <x:v>PAYROLL</x:v>
      </x:c>
      <x:c r="H185" s="3" t="str">
        <x:v>not_applicable</x:v>
      </x:c>
      <x:c r="I185" s="3" t="str">
        <x:v>not_applicable</x:v>
      </x:c>
      <x:c r="J185" s="3" t="str">
        <x:v>not_applicable</x:v>
      </x:c>
      <x:c r="K185" s="16" t="n">
        <x:v>1</x:v>
      </x:c>
    </x:row>
    <x:row r="186" ht="25" customHeight="1">
      <x:c r="A186" s="3" t="str">
        <x:v>MAP.ACTUAL.PAYROLL.INSOLV.PROD.PAYROLL.PROD.L01</x:v>
      </x:c>
      <x:c r="B186" s="3" t="str">
        <x:v>MAP.ACTUAL.PAYROLL.INSOLV.PROD.PAYROLL.PROD</x:v>
      </x:c>
      <x:c r="C186" s="3" t="str">
        <x:v>GL.PEOPLE.INSOLV</x:v>
      </x:c>
      <x:c r="D186" s="3" t="str">
        <x:v>debit</x:v>
      </x:c>
      <x:c r="E186" s="3" t="str">
        <x:v>people</x:v>
      </x:c>
      <x:c r="F186" s="3" t="str">
        <x:v>PROD</x:v>
      </x:c>
      <x:c r="G186" s="3" t="str">
        <x:v>PAYROLL</x:v>
      </x:c>
      <x:c r="H186" s="3" t="str">
        <x:v>recurring</x:v>
      </x:c>
      <x:c r="I186" s="3" t="str">
        <x:v>committed</x:v>
      </x:c>
      <x:c r="J186" s="3" t="str">
        <x:v>fixed</x:v>
      </x:c>
      <x:c r="K186" s="16" t="n">
        <x:v>1</x:v>
      </x:c>
    </x:row>
    <x:row r="187" ht="25" customHeight="1">
      <x:c r="A187" s="3" t="str">
        <x:v>MAP.ACTUAL.PAYROLL.INSOLV.PROD.PAYROLL.PROD.L02</x:v>
      </x:c>
      <x:c r="B187" s="3" t="str">
        <x:v>MAP.ACTUAL.PAYROLL.INSOLV.PROD.PAYROLL.PROD</x:v>
      </x:c>
      <x:c r="C187" s="3" t="str">
        <x:v>GL.CASH</x:v>
      </x:c>
      <x:c r="D187" s="3" t="str">
        <x:v>credit</x:v>
      </x:c>
      <x:c r="E187" s="3" t="str">
        <x:v>cash</x:v>
      </x:c>
      <x:c r="F187" s="3" t="str">
        <x:v>PROD</x:v>
      </x:c>
      <x:c r="G187" s="3" t="str">
        <x:v>PAYROLL</x:v>
      </x:c>
      <x:c r="H187" s="3" t="str">
        <x:v>not_applicable</x:v>
      </x:c>
      <x:c r="I187" s="3" t="str">
        <x:v>not_applicable</x:v>
      </x:c>
      <x:c r="J187" s="3" t="str">
        <x:v>not_applicable</x:v>
      </x:c>
      <x:c r="K187" s="16" t="n">
        <x:v>1</x:v>
      </x:c>
    </x:row>
    <x:row r="188" ht="25" customHeight="1">
      <x:c r="A188" s="3" t="str">
        <x:v>MAP.ACTUAL.PAYROLL.KV.COMP.PAYROLL.COMP.L01</x:v>
      </x:c>
      <x:c r="B188" s="3" t="str">
        <x:v>MAP.ACTUAL.PAYROLL.KV.COMP.PAYROLL.COMP</x:v>
      </x:c>
      <x:c r="C188" s="3" t="str">
        <x:v>GL.PEOPLE.KV</x:v>
      </x:c>
      <x:c r="D188" s="3" t="str">
        <x:v>debit</x:v>
      </x:c>
      <x:c r="E188" s="3" t="str">
        <x:v>people</x:v>
      </x:c>
      <x:c r="F188" s="3" t="str">
        <x:v>COMP</x:v>
      </x:c>
      <x:c r="G188" s="3" t="str">
        <x:v>PAYROLL</x:v>
      </x:c>
      <x:c r="H188" s="3" t="str">
        <x:v>recurring</x:v>
      </x:c>
      <x:c r="I188" s="3" t="str">
        <x:v>committed</x:v>
      </x:c>
      <x:c r="J188" s="3" t="str">
        <x:v>fixed</x:v>
      </x:c>
      <x:c r="K188" s="16" t="n">
        <x:v>1</x:v>
      </x:c>
    </x:row>
    <x:row r="189" ht="25" customHeight="1">
      <x:c r="A189" s="3" t="str">
        <x:v>MAP.ACTUAL.PAYROLL.KV.COMP.PAYROLL.COMP.L02</x:v>
      </x:c>
      <x:c r="B189" s="3" t="str">
        <x:v>MAP.ACTUAL.PAYROLL.KV.COMP.PAYROLL.COMP</x:v>
      </x:c>
      <x:c r="C189" s="3" t="str">
        <x:v>GL.CASH</x:v>
      </x:c>
      <x:c r="D189" s="3" t="str">
        <x:v>credit</x:v>
      </x:c>
      <x:c r="E189" s="3" t="str">
        <x:v>cash</x:v>
      </x:c>
      <x:c r="F189" s="3" t="str">
        <x:v>COMP</x:v>
      </x:c>
      <x:c r="G189" s="3" t="str">
        <x:v>PAYROLL</x:v>
      </x:c>
      <x:c r="H189" s="3" t="str">
        <x:v>not_applicable</x:v>
      </x:c>
      <x:c r="I189" s="3" t="str">
        <x:v>not_applicable</x:v>
      </x:c>
      <x:c r="J189" s="3" t="str">
        <x:v>not_applicable</x:v>
      </x:c>
      <x:c r="K189" s="16" t="n">
        <x:v>1</x:v>
      </x:c>
    </x:row>
    <x:row r="190" ht="25" customHeight="1">
      <x:c r="A190" s="3" t="str">
        <x:v>MAP.ACTUAL.PAYROLL.KV.ENG.PAYROLL.ENG.L01</x:v>
      </x:c>
      <x:c r="B190" s="3" t="str">
        <x:v>MAP.ACTUAL.PAYROLL.KV.ENG.PAYROLL.ENG</x:v>
      </x:c>
      <x:c r="C190" s="3" t="str">
        <x:v>GL.PEOPLE.KV</x:v>
      </x:c>
      <x:c r="D190" s="3" t="str">
        <x:v>debit</x:v>
      </x:c>
      <x:c r="E190" s="3" t="str">
        <x:v>people</x:v>
      </x:c>
      <x:c r="F190" s="3" t="str">
        <x:v>ENG</x:v>
      </x:c>
      <x:c r="G190" s="3" t="str">
        <x:v>PAYROLL</x:v>
      </x:c>
      <x:c r="H190" s="3" t="str">
        <x:v>recurring</x:v>
      </x:c>
      <x:c r="I190" s="3" t="str">
        <x:v>committed</x:v>
      </x:c>
      <x:c r="J190" s="3" t="str">
        <x:v>fixed</x:v>
      </x:c>
      <x:c r="K190" s="16" t="n">
        <x:v>1</x:v>
      </x:c>
    </x:row>
    <x:row r="191" ht="25" customHeight="1">
      <x:c r="A191" s="3" t="str">
        <x:v>MAP.ACTUAL.PAYROLL.KV.ENG.PAYROLL.ENG.L02</x:v>
      </x:c>
      <x:c r="B191" s="3" t="str">
        <x:v>MAP.ACTUAL.PAYROLL.KV.ENG.PAYROLL.ENG</x:v>
      </x:c>
      <x:c r="C191" s="3" t="str">
        <x:v>GL.CASH</x:v>
      </x:c>
      <x:c r="D191" s="3" t="str">
        <x:v>credit</x:v>
      </x:c>
      <x:c r="E191" s="3" t="str">
        <x:v>cash</x:v>
      </x:c>
      <x:c r="F191" s="3" t="str">
        <x:v>ENG</x:v>
      </x:c>
      <x:c r="G191" s="3" t="str">
        <x:v>PAYROLL</x:v>
      </x:c>
      <x:c r="H191" s="3" t="str">
        <x:v>not_applicable</x:v>
      </x:c>
      <x:c r="I191" s="3" t="str">
        <x:v>not_applicable</x:v>
      </x:c>
      <x:c r="J191" s="3" t="str">
        <x:v>not_applicable</x:v>
      </x:c>
      <x:c r="K191" s="16" t="n">
        <x:v>1</x:v>
      </x:c>
    </x:row>
    <x:row r="192" ht="25" customHeight="1">
      <x:c r="A192" s="3" t="str">
        <x:v>MAP.ACTUAL.PAYROLL.KV.MGMT.PAYROLL.MGMT.L01</x:v>
      </x:c>
      <x:c r="B192" s="3" t="str">
        <x:v>MAP.ACTUAL.PAYROLL.KV.MGMT.PAYROLL.MGMT</x:v>
      </x:c>
      <x:c r="C192" s="3" t="str">
        <x:v>GL.PEOPLE.KV</x:v>
      </x:c>
      <x:c r="D192" s="3" t="str">
        <x:v>debit</x:v>
      </x:c>
      <x:c r="E192" s="3" t="str">
        <x:v>people</x:v>
      </x:c>
      <x:c r="F192" s="3" t="str">
        <x:v>MGMT</x:v>
      </x:c>
      <x:c r="G192" s="3" t="str">
        <x:v>PAYROLL</x:v>
      </x:c>
      <x:c r="H192" s="3" t="str">
        <x:v>recurring</x:v>
      </x:c>
      <x:c r="I192" s="3" t="str">
        <x:v>committed</x:v>
      </x:c>
      <x:c r="J192" s="3" t="str">
        <x:v>fixed</x:v>
      </x:c>
      <x:c r="K192" s="16" t="n">
        <x:v>1</x:v>
      </x:c>
    </x:row>
    <x:row r="193" ht="25" customHeight="1">
      <x:c r="A193" s="3" t="str">
        <x:v>MAP.ACTUAL.PAYROLL.KV.MGMT.PAYROLL.MGMT.L02</x:v>
      </x:c>
      <x:c r="B193" s="3" t="str">
        <x:v>MAP.ACTUAL.PAYROLL.KV.MGMT.PAYROLL.MGMT</x:v>
      </x:c>
      <x:c r="C193" s="3" t="str">
        <x:v>GL.CASH</x:v>
      </x:c>
      <x:c r="D193" s="3" t="str">
        <x:v>credit</x:v>
      </x:c>
      <x:c r="E193" s="3" t="str">
        <x:v>cash</x:v>
      </x:c>
      <x:c r="F193" s="3" t="str">
        <x:v>MGMT</x:v>
      </x:c>
      <x:c r="G193" s="3" t="str">
        <x:v>PAYROLL</x:v>
      </x:c>
      <x:c r="H193" s="3" t="str">
        <x:v>not_applicable</x:v>
      </x:c>
      <x:c r="I193" s="3" t="str">
        <x:v>not_applicable</x:v>
      </x:c>
      <x:c r="J193" s="3" t="str">
        <x:v>not_applicable</x:v>
      </x:c>
      <x:c r="K193" s="16" t="n">
        <x:v>1</x:v>
      </x:c>
    </x:row>
    <x:row r="194" ht="25" customHeight="1">
      <x:c r="A194" s="3" t="str">
        <x:v>MAP.ACTUAL.PAYROLL.KV.MKT.PAYROLL.MKT.L01</x:v>
      </x:c>
      <x:c r="B194" s="3" t="str">
        <x:v>MAP.ACTUAL.PAYROLL.KV.MKT.PAYROLL.MKT</x:v>
      </x:c>
      <x:c r="C194" s="3" t="str">
        <x:v>GL.PEOPLE.KV</x:v>
      </x:c>
      <x:c r="D194" s="3" t="str">
        <x:v>debit</x:v>
      </x:c>
      <x:c r="E194" s="3" t="str">
        <x:v>people</x:v>
      </x:c>
      <x:c r="F194" s="3" t="str">
        <x:v>MKT</x:v>
      </x:c>
      <x:c r="G194" s="3" t="str">
        <x:v>PAYROLL</x:v>
      </x:c>
      <x:c r="H194" s="3" t="str">
        <x:v>recurring</x:v>
      </x:c>
      <x:c r="I194" s="3" t="str">
        <x:v>committed</x:v>
      </x:c>
      <x:c r="J194" s="3" t="str">
        <x:v>fixed</x:v>
      </x:c>
      <x:c r="K194" s="16" t="n">
        <x:v>1</x:v>
      </x:c>
    </x:row>
    <x:row r="195" ht="25" customHeight="1">
      <x:c r="A195" s="3" t="str">
        <x:v>MAP.ACTUAL.PAYROLL.KV.MKT.PAYROLL.MKT.L02</x:v>
      </x:c>
      <x:c r="B195" s="3" t="str">
        <x:v>MAP.ACTUAL.PAYROLL.KV.MKT.PAYROLL.MKT</x:v>
      </x:c>
      <x:c r="C195" s="3" t="str">
        <x:v>GL.CASH</x:v>
      </x:c>
      <x:c r="D195" s="3" t="str">
        <x:v>credit</x:v>
      </x:c>
      <x:c r="E195" s="3" t="str">
        <x:v>cash</x:v>
      </x:c>
      <x:c r="F195" s="3" t="str">
        <x:v>MKT</x:v>
      </x:c>
      <x:c r="G195" s="3" t="str">
        <x:v>PAYROLL</x:v>
      </x:c>
      <x:c r="H195" s="3" t="str">
        <x:v>not_applicable</x:v>
      </x:c>
      <x:c r="I195" s="3" t="str">
        <x:v>not_applicable</x:v>
      </x:c>
      <x:c r="J195" s="3" t="str">
        <x:v>not_applicable</x:v>
      </x:c>
      <x:c r="K195" s="16" t="n">
        <x:v>1</x:v>
      </x:c>
    </x:row>
    <x:row r="196" ht="25" customHeight="1">
      <x:c r="A196" s="3" t="str">
        <x:v>MAP.ACTUAL.PAYROLL.KV.PROD.PAYROLL.PROD.L01</x:v>
      </x:c>
      <x:c r="B196" s="3" t="str">
        <x:v>MAP.ACTUAL.PAYROLL.KV.PROD.PAYROLL.PROD</x:v>
      </x:c>
      <x:c r="C196" s="3" t="str">
        <x:v>GL.PEOPLE.KV</x:v>
      </x:c>
      <x:c r="D196" s="3" t="str">
        <x:v>debit</x:v>
      </x:c>
      <x:c r="E196" s="3" t="str">
        <x:v>people</x:v>
      </x:c>
      <x:c r="F196" s="3" t="str">
        <x:v>PROD</x:v>
      </x:c>
      <x:c r="G196" s="3" t="str">
        <x:v>PAYROLL</x:v>
      </x:c>
      <x:c r="H196" s="3" t="str">
        <x:v>recurring</x:v>
      </x:c>
      <x:c r="I196" s="3" t="str">
        <x:v>committed</x:v>
      </x:c>
      <x:c r="J196" s="3" t="str">
        <x:v>fixed</x:v>
      </x:c>
      <x:c r="K196" s="16" t="n">
        <x:v>1</x:v>
      </x:c>
    </x:row>
    <x:row r="197" ht="25" customHeight="1">
      <x:c r="A197" s="3" t="str">
        <x:v>MAP.ACTUAL.PAYROLL.KV.PROD.PAYROLL.PROD.L02</x:v>
      </x:c>
      <x:c r="B197" s="3" t="str">
        <x:v>MAP.ACTUAL.PAYROLL.KV.PROD.PAYROLL.PROD</x:v>
      </x:c>
      <x:c r="C197" s="3" t="str">
        <x:v>GL.CASH</x:v>
      </x:c>
      <x:c r="D197" s="3" t="str">
        <x:v>credit</x:v>
      </x:c>
      <x:c r="E197" s="3" t="str">
        <x:v>cash</x:v>
      </x:c>
      <x:c r="F197" s="3" t="str">
        <x:v>PROD</x:v>
      </x:c>
      <x:c r="G197" s="3" t="str">
        <x:v>PAYROLL</x:v>
      </x:c>
      <x:c r="H197" s="3" t="str">
        <x:v>not_applicable</x:v>
      </x:c>
      <x:c r="I197" s="3" t="str">
        <x:v>not_applicable</x:v>
      </x:c>
      <x:c r="J197" s="3" t="str">
        <x:v>not_applicable</x:v>
      </x:c>
      <x:c r="K197" s="16" t="n">
        <x:v>1</x:v>
      </x:c>
    </x:row>
    <x:row r="198" ht="25" customHeight="1">
      <x:c r="A198" s="3" t="str">
        <x:v>MAP.ACTUAL.PAYROLL.PV.COMP.PAYROLL.COMP.L01</x:v>
      </x:c>
      <x:c r="B198" s="3" t="str">
        <x:v>MAP.ACTUAL.PAYROLL.PV.COMP.PAYROLL.COMP</x:v>
      </x:c>
      <x:c r="C198" s="3" t="str">
        <x:v>GL.PEOPLE.PV</x:v>
      </x:c>
      <x:c r="D198" s="3" t="str">
        <x:v>debit</x:v>
      </x:c>
      <x:c r="E198" s="3" t="str">
        <x:v>people</x:v>
      </x:c>
      <x:c r="F198" s="3" t="str">
        <x:v>COMP</x:v>
      </x:c>
      <x:c r="G198" s="3" t="str">
        <x:v>PAYROLL</x:v>
      </x:c>
      <x:c r="H198" s="3" t="str">
        <x:v>recurring</x:v>
      </x:c>
      <x:c r="I198" s="3" t="str">
        <x:v>committed</x:v>
      </x:c>
      <x:c r="J198" s="3" t="str">
        <x:v>fixed</x:v>
      </x:c>
      <x:c r="K198" s="16" t="n">
        <x:v>1</x:v>
      </x:c>
    </x:row>
    <x:row r="199" ht="25" customHeight="1">
      <x:c r="A199" s="3" t="str">
        <x:v>MAP.ACTUAL.PAYROLL.PV.COMP.PAYROLL.COMP.L02</x:v>
      </x:c>
      <x:c r="B199" s="3" t="str">
        <x:v>MAP.ACTUAL.PAYROLL.PV.COMP.PAYROLL.COMP</x:v>
      </x:c>
      <x:c r="C199" s="3" t="str">
        <x:v>GL.CASH</x:v>
      </x:c>
      <x:c r="D199" s="3" t="str">
        <x:v>credit</x:v>
      </x:c>
      <x:c r="E199" s="3" t="str">
        <x:v>cash</x:v>
      </x:c>
      <x:c r="F199" s="3" t="str">
        <x:v>COMP</x:v>
      </x:c>
      <x:c r="G199" s="3" t="str">
        <x:v>PAYROLL</x:v>
      </x:c>
      <x:c r="H199" s="3" t="str">
        <x:v>not_applicable</x:v>
      </x:c>
      <x:c r="I199" s="3" t="str">
        <x:v>not_applicable</x:v>
      </x:c>
      <x:c r="J199" s="3" t="str">
        <x:v>not_applicable</x:v>
      </x:c>
      <x:c r="K199" s="16" t="n">
        <x:v>1</x:v>
      </x:c>
    </x:row>
    <x:row r="200" ht="25" customHeight="1">
      <x:c r="A200" s="3" t="str">
        <x:v>MAP.ACTUAL.PAYROLL.PV.ENG.PAYROLL.ENG.L01</x:v>
      </x:c>
      <x:c r="B200" s="3" t="str">
        <x:v>MAP.ACTUAL.PAYROLL.PV.ENG.PAYROLL.ENG</x:v>
      </x:c>
      <x:c r="C200" s="3" t="str">
        <x:v>GL.PEOPLE.PV</x:v>
      </x:c>
      <x:c r="D200" s="3" t="str">
        <x:v>debit</x:v>
      </x:c>
      <x:c r="E200" s="3" t="str">
        <x:v>people</x:v>
      </x:c>
      <x:c r="F200" s="3" t="str">
        <x:v>ENG</x:v>
      </x:c>
      <x:c r="G200" s="3" t="str">
        <x:v>PAYROLL</x:v>
      </x:c>
      <x:c r="H200" s="3" t="str">
        <x:v>recurring</x:v>
      </x:c>
      <x:c r="I200" s="3" t="str">
        <x:v>committed</x:v>
      </x:c>
      <x:c r="J200" s="3" t="str">
        <x:v>fixed</x:v>
      </x:c>
      <x:c r="K200" s="16" t="n">
        <x:v>1</x:v>
      </x:c>
    </x:row>
    <x:row r="201" ht="25" customHeight="1">
      <x:c r="A201" s="3" t="str">
        <x:v>MAP.ACTUAL.PAYROLL.PV.ENG.PAYROLL.ENG.L02</x:v>
      </x:c>
      <x:c r="B201" s="3" t="str">
        <x:v>MAP.ACTUAL.PAYROLL.PV.ENG.PAYROLL.ENG</x:v>
      </x:c>
      <x:c r="C201" s="3" t="str">
        <x:v>GL.CASH</x:v>
      </x:c>
      <x:c r="D201" s="3" t="str">
        <x:v>credit</x:v>
      </x:c>
      <x:c r="E201" s="3" t="str">
        <x:v>cash</x:v>
      </x:c>
      <x:c r="F201" s="3" t="str">
        <x:v>ENG</x:v>
      </x:c>
      <x:c r="G201" s="3" t="str">
        <x:v>PAYROLL</x:v>
      </x:c>
      <x:c r="H201" s="3" t="str">
        <x:v>not_applicable</x:v>
      </x:c>
      <x:c r="I201" s="3" t="str">
        <x:v>not_applicable</x:v>
      </x:c>
      <x:c r="J201" s="3" t="str">
        <x:v>not_applicable</x:v>
      </x:c>
      <x:c r="K201" s="16" t="n">
        <x:v>1</x:v>
      </x:c>
    </x:row>
    <x:row r="202" ht="25" customHeight="1">
      <x:c r="A202" s="3" t="str">
        <x:v>MAP.ACTUAL.PAYROLL.PV.MGMT.PAYROLL.MGMT.L01</x:v>
      </x:c>
      <x:c r="B202" s="3" t="str">
        <x:v>MAP.ACTUAL.PAYROLL.PV.MGMT.PAYROLL.MGMT</x:v>
      </x:c>
      <x:c r="C202" s="3" t="str">
        <x:v>GL.PEOPLE.PV</x:v>
      </x:c>
      <x:c r="D202" s="3" t="str">
        <x:v>debit</x:v>
      </x:c>
      <x:c r="E202" s="3" t="str">
        <x:v>people</x:v>
      </x:c>
      <x:c r="F202" s="3" t="str">
        <x:v>MGMT</x:v>
      </x:c>
      <x:c r="G202" s="3" t="str">
        <x:v>PAYROLL</x:v>
      </x:c>
      <x:c r="H202" s="3" t="str">
        <x:v>recurring</x:v>
      </x:c>
      <x:c r="I202" s="3" t="str">
        <x:v>committed</x:v>
      </x:c>
      <x:c r="J202" s="3" t="str">
        <x:v>fixed</x:v>
      </x:c>
      <x:c r="K202" s="16" t="n">
        <x:v>1</x:v>
      </x:c>
    </x:row>
    <x:row r="203" ht="25" customHeight="1">
      <x:c r="A203" s="3" t="str">
        <x:v>MAP.ACTUAL.PAYROLL.PV.MGMT.PAYROLL.MGMT.L02</x:v>
      </x:c>
      <x:c r="B203" s="3" t="str">
        <x:v>MAP.ACTUAL.PAYROLL.PV.MGMT.PAYROLL.MGMT</x:v>
      </x:c>
      <x:c r="C203" s="3" t="str">
        <x:v>GL.CASH</x:v>
      </x:c>
      <x:c r="D203" s="3" t="str">
        <x:v>credit</x:v>
      </x:c>
      <x:c r="E203" s="3" t="str">
        <x:v>cash</x:v>
      </x:c>
      <x:c r="F203" s="3" t="str">
        <x:v>MGMT</x:v>
      </x:c>
      <x:c r="G203" s="3" t="str">
        <x:v>PAYROLL</x:v>
      </x:c>
      <x:c r="H203" s="3" t="str">
        <x:v>not_applicable</x:v>
      </x:c>
      <x:c r="I203" s="3" t="str">
        <x:v>not_applicable</x:v>
      </x:c>
      <x:c r="J203" s="3" t="str">
        <x:v>not_applicable</x:v>
      </x:c>
      <x:c r="K203" s="16" t="n">
        <x:v>1</x:v>
      </x:c>
    </x:row>
    <x:row r="204" ht="25" customHeight="1">
      <x:c r="A204" s="3" t="str">
        <x:v>MAP.ACTUAL.PAYROLL.PV.MKT.PAYROLL.MKT.L01</x:v>
      </x:c>
      <x:c r="B204" s="3" t="str">
        <x:v>MAP.ACTUAL.PAYROLL.PV.MKT.PAYROLL.MKT</x:v>
      </x:c>
      <x:c r="C204" s="3" t="str">
        <x:v>GL.PEOPLE.PV</x:v>
      </x:c>
      <x:c r="D204" s="3" t="str">
        <x:v>debit</x:v>
      </x:c>
      <x:c r="E204" s="3" t="str">
        <x:v>people</x:v>
      </x:c>
      <x:c r="F204" s="3" t="str">
        <x:v>MKT</x:v>
      </x:c>
      <x:c r="G204" s="3" t="str">
        <x:v>PAYROLL</x:v>
      </x:c>
      <x:c r="H204" s="3" t="str">
        <x:v>recurring</x:v>
      </x:c>
      <x:c r="I204" s="3" t="str">
        <x:v>committed</x:v>
      </x:c>
      <x:c r="J204" s="3" t="str">
        <x:v>fixed</x:v>
      </x:c>
      <x:c r="K204" s="16" t="n">
        <x:v>1</x:v>
      </x:c>
    </x:row>
    <x:row r="205" ht="25" customHeight="1">
      <x:c r="A205" s="3" t="str">
        <x:v>MAP.ACTUAL.PAYROLL.PV.MKT.PAYROLL.MKT.L02</x:v>
      </x:c>
      <x:c r="B205" s="3" t="str">
        <x:v>MAP.ACTUAL.PAYROLL.PV.MKT.PAYROLL.MKT</x:v>
      </x:c>
      <x:c r="C205" s="3" t="str">
        <x:v>GL.CASH</x:v>
      </x:c>
      <x:c r="D205" s="3" t="str">
        <x:v>credit</x:v>
      </x:c>
      <x:c r="E205" s="3" t="str">
        <x:v>cash</x:v>
      </x:c>
      <x:c r="F205" s="3" t="str">
        <x:v>MKT</x:v>
      </x:c>
      <x:c r="G205" s="3" t="str">
        <x:v>PAYROLL</x:v>
      </x:c>
      <x:c r="H205" s="3" t="str">
        <x:v>not_applicable</x:v>
      </x:c>
      <x:c r="I205" s="3" t="str">
        <x:v>not_applicable</x:v>
      </x:c>
      <x:c r="J205" s="3" t="str">
        <x:v>not_applicable</x:v>
      </x:c>
      <x:c r="K205" s="16" t="n">
        <x:v>1</x:v>
      </x:c>
    </x:row>
    <x:row r="206" ht="25" customHeight="1">
      <x:c r="A206" s="3" t="str">
        <x:v>MAP.ACTUAL.PAYROLL.PV.PROD.PAYROLL.PROD.L01</x:v>
      </x:c>
      <x:c r="B206" s="3" t="str">
        <x:v>MAP.ACTUAL.PAYROLL.PV.PROD.PAYROLL.PROD</x:v>
      </x:c>
      <x:c r="C206" s="3" t="str">
        <x:v>GL.PEOPLE.PV</x:v>
      </x:c>
      <x:c r="D206" s="3" t="str">
        <x:v>debit</x:v>
      </x:c>
      <x:c r="E206" s="3" t="str">
        <x:v>people</x:v>
      </x:c>
      <x:c r="F206" s="3" t="str">
        <x:v>PROD</x:v>
      </x:c>
      <x:c r="G206" s="3" t="str">
        <x:v>PAYROLL</x:v>
      </x:c>
      <x:c r="H206" s="3" t="str">
        <x:v>recurring</x:v>
      </x:c>
      <x:c r="I206" s="3" t="str">
        <x:v>committed</x:v>
      </x:c>
      <x:c r="J206" s="3" t="str">
        <x:v>fixed</x:v>
      </x:c>
      <x:c r="K206" s="16" t="n">
        <x:v>1</x:v>
      </x:c>
    </x:row>
    <x:row r="207" ht="25" customHeight="1">
      <x:c r="A207" s="3" t="str">
        <x:v>MAP.ACTUAL.PAYROLL.PV.PROD.PAYROLL.PROD.L02</x:v>
      </x:c>
      <x:c r="B207" s="3" t="str">
        <x:v>MAP.ACTUAL.PAYROLL.PV.PROD.PAYROLL.PROD</x:v>
      </x:c>
      <x:c r="C207" s="3" t="str">
        <x:v>GL.CASH</x:v>
      </x:c>
      <x:c r="D207" s="3" t="str">
        <x:v>credit</x:v>
      </x:c>
      <x:c r="E207" s="3" t="str">
        <x:v>cash</x:v>
      </x:c>
      <x:c r="F207" s="3" t="str">
        <x:v>PROD</x:v>
      </x:c>
      <x:c r="G207" s="3" t="str">
        <x:v>PAYROLL</x:v>
      </x:c>
      <x:c r="H207" s="3" t="str">
        <x:v>not_applicable</x:v>
      </x:c>
      <x:c r="I207" s="3" t="str">
        <x:v>not_applicable</x:v>
      </x:c>
      <x:c r="J207" s="3" t="str">
        <x:v>not_applicable</x:v>
      </x:c>
      <x:c r="K207" s="16" t="n">
        <x:v>1</x:v>
      </x:c>
    </x:row>
    <x:row r="208" ht="25" customHeight="1">
      <x:c r="A208" s="3" t="str">
        <x:v>MAP.ACTUAL.PAYROLL.RV.COMP.PAYROLL.COMP.L01</x:v>
      </x:c>
      <x:c r="B208" s="3" t="str">
        <x:v>MAP.ACTUAL.PAYROLL.RV.COMP.PAYROLL.COMP</x:v>
      </x:c>
      <x:c r="C208" s="3" t="str">
        <x:v>GL.PEOPLE.RV</x:v>
      </x:c>
      <x:c r="D208" s="3" t="str">
        <x:v>debit</x:v>
      </x:c>
      <x:c r="E208" s="3" t="str">
        <x:v>people</x:v>
      </x:c>
      <x:c r="F208" s="3" t="str">
        <x:v>COMP</x:v>
      </x:c>
      <x:c r="G208" s="3" t="str">
        <x:v>PAYROLL</x:v>
      </x:c>
      <x:c r="H208" s="3" t="str">
        <x:v>recurring</x:v>
      </x:c>
      <x:c r="I208" s="3" t="str">
        <x:v>committed</x:v>
      </x:c>
      <x:c r="J208" s="3" t="str">
        <x:v>fixed</x:v>
      </x:c>
      <x:c r="K208" s="16" t="n">
        <x:v>1</x:v>
      </x:c>
    </x:row>
    <x:row r="209" ht="25" customHeight="1">
      <x:c r="A209" s="3" t="str">
        <x:v>MAP.ACTUAL.PAYROLL.RV.COMP.PAYROLL.COMP.L02</x:v>
      </x:c>
      <x:c r="B209" s="3" t="str">
        <x:v>MAP.ACTUAL.PAYROLL.RV.COMP.PAYROLL.COMP</x:v>
      </x:c>
      <x:c r="C209" s="3" t="str">
        <x:v>GL.CASH</x:v>
      </x:c>
      <x:c r="D209" s="3" t="str">
        <x:v>credit</x:v>
      </x:c>
      <x:c r="E209" s="3" t="str">
        <x:v>cash</x:v>
      </x:c>
      <x:c r="F209" s="3" t="str">
        <x:v>COMP</x:v>
      </x:c>
      <x:c r="G209" s="3" t="str">
        <x:v>PAYROLL</x:v>
      </x:c>
      <x:c r="H209" s="3" t="str">
        <x:v>not_applicable</x:v>
      </x:c>
      <x:c r="I209" s="3" t="str">
        <x:v>not_applicable</x:v>
      </x:c>
      <x:c r="J209" s="3" t="str">
        <x:v>not_applicable</x:v>
      </x:c>
      <x:c r="K209" s="16" t="n">
        <x:v>1</x:v>
      </x:c>
    </x:row>
    <x:row r="210" ht="25" customHeight="1">
      <x:c r="A210" s="3" t="str">
        <x:v>MAP.ACTUAL.PAYROLL.RV.ENG.PAYROLL.ENG.L01</x:v>
      </x:c>
      <x:c r="B210" s="3" t="str">
        <x:v>MAP.ACTUAL.PAYROLL.RV.ENG.PAYROLL.ENG</x:v>
      </x:c>
      <x:c r="C210" s="3" t="str">
        <x:v>GL.PEOPLE.RV</x:v>
      </x:c>
      <x:c r="D210" s="3" t="str">
        <x:v>debit</x:v>
      </x:c>
      <x:c r="E210" s="3" t="str">
        <x:v>people</x:v>
      </x:c>
      <x:c r="F210" s="3" t="str">
        <x:v>ENG</x:v>
      </x:c>
      <x:c r="G210" s="3" t="str">
        <x:v>PAYROLL</x:v>
      </x:c>
      <x:c r="H210" s="3" t="str">
        <x:v>recurring</x:v>
      </x:c>
      <x:c r="I210" s="3" t="str">
        <x:v>committed</x:v>
      </x:c>
      <x:c r="J210" s="3" t="str">
        <x:v>fixed</x:v>
      </x:c>
      <x:c r="K210" s="16" t="n">
        <x:v>1</x:v>
      </x:c>
    </x:row>
    <x:row r="211" ht="25" customHeight="1">
      <x:c r="A211" s="3" t="str">
        <x:v>MAP.ACTUAL.PAYROLL.RV.ENG.PAYROLL.ENG.L02</x:v>
      </x:c>
      <x:c r="B211" s="3" t="str">
        <x:v>MAP.ACTUAL.PAYROLL.RV.ENG.PAYROLL.ENG</x:v>
      </x:c>
      <x:c r="C211" s="3" t="str">
        <x:v>GL.CASH</x:v>
      </x:c>
      <x:c r="D211" s="3" t="str">
        <x:v>credit</x:v>
      </x:c>
      <x:c r="E211" s="3" t="str">
        <x:v>cash</x:v>
      </x:c>
      <x:c r="F211" s="3" t="str">
        <x:v>ENG</x:v>
      </x:c>
      <x:c r="G211" s="3" t="str">
        <x:v>PAYROLL</x:v>
      </x:c>
      <x:c r="H211" s="3" t="str">
        <x:v>not_applicable</x:v>
      </x:c>
      <x:c r="I211" s="3" t="str">
        <x:v>not_applicable</x:v>
      </x:c>
      <x:c r="J211" s="3" t="str">
        <x:v>not_applicable</x:v>
      </x:c>
      <x:c r="K211" s="16" t="n">
        <x:v>1</x:v>
      </x:c>
    </x:row>
    <x:row r="212" ht="25" customHeight="1">
      <x:c r="A212" s="3" t="str">
        <x:v>MAP.ACTUAL.PAYROLL.RV.MGMT.PAYROLL.MGMT.L01</x:v>
      </x:c>
      <x:c r="B212" s="3" t="str">
        <x:v>MAP.ACTUAL.PAYROLL.RV.MGMT.PAYROLL.MGMT</x:v>
      </x:c>
      <x:c r="C212" s="3" t="str">
        <x:v>GL.PEOPLE.RV</x:v>
      </x:c>
      <x:c r="D212" s="3" t="str">
        <x:v>debit</x:v>
      </x:c>
      <x:c r="E212" s="3" t="str">
        <x:v>people</x:v>
      </x:c>
      <x:c r="F212" s="3" t="str">
        <x:v>MGMT</x:v>
      </x:c>
      <x:c r="G212" s="3" t="str">
        <x:v>PAYROLL</x:v>
      </x:c>
      <x:c r="H212" s="3" t="str">
        <x:v>recurring</x:v>
      </x:c>
      <x:c r="I212" s="3" t="str">
        <x:v>committed</x:v>
      </x:c>
      <x:c r="J212" s="3" t="str">
        <x:v>fixed</x:v>
      </x:c>
      <x:c r="K212" s="16" t="n">
        <x:v>1</x:v>
      </x:c>
    </x:row>
    <x:row r="213" ht="25" customHeight="1">
      <x:c r="A213" s="3" t="str">
        <x:v>MAP.ACTUAL.PAYROLL.RV.MGMT.PAYROLL.MGMT.L02</x:v>
      </x:c>
      <x:c r="B213" s="3" t="str">
        <x:v>MAP.ACTUAL.PAYROLL.RV.MGMT.PAYROLL.MGMT</x:v>
      </x:c>
      <x:c r="C213" s="3" t="str">
        <x:v>GL.CASH</x:v>
      </x:c>
      <x:c r="D213" s="3" t="str">
        <x:v>credit</x:v>
      </x:c>
      <x:c r="E213" s="3" t="str">
        <x:v>cash</x:v>
      </x:c>
      <x:c r="F213" s="3" t="str">
        <x:v>MGMT</x:v>
      </x:c>
      <x:c r="G213" s="3" t="str">
        <x:v>PAYROLL</x:v>
      </x:c>
      <x:c r="H213" s="3" t="str">
        <x:v>not_applicable</x:v>
      </x:c>
      <x:c r="I213" s="3" t="str">
        <x:v>not_applicable</x:v>
      </x:c>
      <x:c r="J213" s="3" t="str">
        <x:v>not_applicable</x:v>
      </x:c>
      <x:c r="K213" s="16" t="n">
        <x:v>1</x:v>
      </x:c>
    </x:row>
    <x:row r="214" ht="25" customHeight="1">
      <x:c r="A214" s="3" t="str">
        <x:v>MAP.ACTUAL.PAYROLL.RV.MKT.PAYROLL.MKT.L01</x:v>
      </x:c>
      <x:c r="B214" s="3" t="str">
        <x:v>MAP.ACTUAL.PAYROLL.RV.MKT.PAYROLL.MKT</x:v>
      </x:c>
      <x:c r="C214" s="3" t="str">
        <x:v>GL.PEOPLE.RV</x:v>
      </x:c>
      <x:c r="D214" s="3" t="str">
        <x:v>debit</x:v>
      </x:c>
      <x:c r="E214" s="3" t="str">
        <x:v>people</x:v>
      </x:c>
      <x:c r="F214" s="3" t="str">
        <x:v>MKT</x:v>
      </x:c>
      <x:c r="G214" s="3" t="str">
        <x:v>PAYROLL</x:v>
      </x:c>
      <x:c r="H214" s="3" t="str">
        <x:v>recurring</x:v>
      </x:c>
      <x:c r="I214" s="3" t="str">
        <x:v>committed</x:v>
      </x:c>
      <x:c r="J214" s="3" t="str">
        <x:v>fixed</x:v>
      </x:c>
      <x:c r="K214" s="16" t="n">
        <x:v>1</x:v>
      </x:c>
    </x:row>
    <x:row r="215" ht="25" customHeight="1">
      <x:c r="A215" s="3" t="str">
        <x:v>MAP.ACTUAL.PAYROLL.RV.MKT.PAYROLL.MKT.L02</x:v>
      </x:c>
      <x:c r="B215" s="3" t="str">
        <x:v>MAP.ACTUAL.PAYROLL.RV.MKT.PAYROLL.MKT</x:v>
      </x:c>
      <x:c r="C215" s="3" t="str">
        <x:v>GL.CASH</x:v>
      </x:c>
      <x:c r="D215" s="3" t="str">
        <x:v>credit</x:v>
      </x:c>
      <x:c r="E215" s="3" t="str">
        <x:v>cash</x:v>
      </x:c>
      <x:c r="F215" s="3" t="str">
        <x:v>MKT</x:v>
      </x:c>
      <x:c r="G215" s="3" t="str">
        <x:v>PAYROLL</x:v>
      </x:c>
      <x:c r="H215" s="3" t="str">
        <x:v>not_applicable</x:v>
      </x:c>
      <x:c r="I215" s="3" t="str">
        <x:v>not_applicable</x:v>
      </x:c>
      <x:c r="J215" s="3" t="str">
        <x:v>not_applicable</x:v>
      </x:c>
      <x:c r="K215" s="16" t="n">
        <x:v>1</x:v>
      </x:c>
    </x:row>
    <x:row r="216" ht="25" customHeight="1">
      <x:c r="A216" s="3" t="str">
        <x:v>MAP.ACTUAL.PAYROLL.RV.PROD.PAYROLL.PROD.L01</x:v>
      </x:c>
      <x:c r="B216" s="3" t="str">
        <x:v>MAP.ACTUAL.PAYROLL.RV.PROD.PAYROLL.PROD</x:v>
      </x:c>
      <x:c r="C216" s="3" t="str">
        <x:v>GL.PEOPLE.RV</x:v>
      </x:c>
      <x:c r="D216" s="3" t="str">
        <x:v>debit</x:v>
      </x:c>
      <x:c r="E216" s="3" t="str">
        <x:v>people</x:v>
      </x:c>
      <x:c r="F216" s="3" t="str">
        <x:v>PROD</x:v>
      </x:c>
      <x:c r="G216" s="3" t="str">
        <x:v>PAYROLL</x:v>
      </x:c>
      <x:c r="H216" s="3" t="str">
        <x:v>recurring</x:v>
      </x:c>
      <x:c r="I216" s="3" t="str">
        <x:v>committed</x:v>
      </x:c>
      <x:c r="J216" s="3" t="str">
        <x:v>fixed</x:v>
      </x:c>
      <x:c r="K216" s="16" t="n">
        <x:v>1</x:v>
      </x:c>
    </x:row>
    <x:row r="217" ht="25" customHeight="1">
      <x:c r="A217" s="3" t="str">
        <x:v>MAP.ACTUAL.PAYROLL.RV.PROD.PAYROLL.PROD.L02</x:v>
      </x:c>
      <x:c r="B217" s="3" t="str">
        <x:v>MAP.ACTUAL.PAYROLL.RV.PROD.PAYROLL.PROD</x:v>
      </x:c>
      <x:c r="C217" s="3" t="str">
        <x:v>GL.CASH</x:v>
      </x:c>
      <x:c r="D217" s="3" t="str">
        <x:v>credit</x:v>
      </x:c>
      <x:c r="E217" s="3" t="str">
        <x:v>cash</x:v>
      </x:c>
      <x:c r="F217" s="3" t="str">
        <x:v>PROD</x:v>
      </x:c>
      <x:c r="G217" s="3" t="str">
        <x:v>PAYROLL</x:v>
      </x:c>
      <x:c r="H217" s="3" t="str">
        <x:v>not_applicable</x:v>
      </x:c>
      <x:c r="I217" s="3" t="str">
        <x:v>not_applicable</x:v>
      </x:c>
      <x:c r="J217" s="3" t="str">
        <x:v>not_applicable</x:v>
      </x:c>
      <x:c r="K217" s="16" t="n">
        <x:v>1</x:v>
      </x:c>
    </x:row>
    <x:row r="218" ht="25" customHeight="1">
      <x:c r="A218" s="3" t="str">
        <x:v>MAP.ACTUAL.PAYROLL.SALARY.COMP.PAYROLL.COMP.L01</x:v>
      </x:c>
      <x:c r="B218" s="3" t="str">
        <x:v>MAP.ACTUAL.PAYROLL.SALARY.COMP.PAYROLL.COMP</x:v>
      </x:c>
      <x:c r="C218" s="3" t="str">
        <x:v>GL.PEOPLE.SALARY</x:v>
      </x:c>
      <x:c r="D218" s="3" t="str">
        <x:v>debit</x:v>
      </x:c>
      <x:c r="E218" s="3" t="str">
        <x:v>people</x:v>
      </x:c>
      <x:c r="F218" s="3" t="str">
        <x:v>COMP</x:v>
      </x:c>
      <x:c r="G218" s="3" t="str">
        <x:v>PAYROLL</x:v>
      </x:c>
      <x:c r="H218" s="3" t="str">
        <x:v>recurring</x:v>
      </x:c>
      <x:c r="I218" s="3" t="str">
        <x:v>committed</x:v>
      </x:c>
      <x:c r="J218" s="3" t="str">
        <x:v>fixed</x:v>
      </x:c>
      <x:c r="K218" s="16" t="n">
        <x:v>1</x:v>
      </x:c>
    </x:row>
    <x:row r="219" ht="25" customHeight="1">
      <x:c r="A219" s="3" t="str">
        <x:v>MAP.ACTUAL.PAYROLL.SALARY.COMP.PAYROLL.COMP.L02</x:v>
      </x:c>
      <x:c r="B219" s="3" t="str">
        <x:v>MAP.ACTUAL.PAYROLL.SALARY.COMP.PAYROLL.COMP</x:v>
      </x:c>
      <x:c r="C219" s="3" t="str">
        <x:v>GL.CASH</x:v>
      </x:c>
      <x:c r="D219" s="3" t="str">
        <x:v>credit</x:v>
      </x:c>
      <x:c r="E219" s="3" t="str">
        <x:v>cash</x:v>
      </x:c>
      <x:c r="F219" s="3" t="str">
        <x:v>COMP</x:v>
      </x:c>
      <x:c r="G219" s="3" t="str">
        <x:v>PAYROLL</x:v>
      </x:c>
      <x:c r="H219" s="3" t="str">
        <x:v>not_applicable</x:v>
      </x:c>
      <x:c r="I219" s="3" t="str">
        <x:v>not_applicable</x:v>
      </x:c>
      <x:c r="J219" s="3" t="str">
        <x:v>not_applicable</x:v>
      </x:c>
      <x:c r="K219" s="16" t="n">
        <x:v>1</x:v>
      </x:c>
    </x:row>
    <x:row r="220" ht="25" customHeight="1">
      <x:c r="A220" s="3" t="str">
        <x:v>MAP.ACTUAL.PAYROLL.SALARY.ENG.PAYROLL.ENG.L01</x:v>
      </x:c>
      <x:c r="B220" s="3" t="str">
        <x:v>MAP.ACTUAL.PAYROLL.SALARY.ENG.PAYROLL.ENG</x:v>
      </x:c>
      <x:c r="C220" s="3" t="str">
        <x:v>GL.PEOPLE.SALARY</x:v>
      </x:c>
      <x:c r="D220" s="3" t="str">
        <x:v>debit</x:v>
      </x:c>
      <x:c r="E220" s="3" t="str">
        <x:v>people</x:v>
      </x:c>
      <x:c r="F220" s="3" t="str">
        <x:v>ENG</x:v>
      </x:c>
      <x:c r="G220" s="3" t="str">
        <x:v>PAYROLL</x:v>
      </x:c>
      <x:c r="H220" s="3" t="str">
        <x:v>recurring</x:v>
      </x:c>
      <x:c r="I220" s="3" t="str">
        <x:v>committed</x:v>
      </x:c>
      <x:c r="J220" s="3" t="str">
        <x:v>fixed</x:v>
      </x:c>
      <x:c r="K220" s="16" t="n">
        <x:v>1</x:v>
      </x:c>
    </x:row>
    <x:row r="221" ht="25" customHeight="1">
      <x:c r="A221" s="3" t="str">
        <x:v>MAP.ACTUAL.PAYROLL.SALARY.ENG.PAYROLL.ENG.L02</x:v>
      </x:c>
      <x:c r="B221" s="3" t="str">
        <x:v>MAP.ACTUAL.PAYROLL.SALARY.ENG.PAYROLL.ENG</x:v>
      </x:c>
      <x:c r="C221" s="3" t="str">
        <x:v>GL.CASH</x:v>
      </x:c>
      <x:c r="D221" s="3" t="str">
        <x:v>credit</x:v>
      </x:c>
      <x:c r="E221" s="3" t="str">
        <x:v>cash</x:v>
      </x:c>
      <x:c r="F221" s="3" t="str">
        <x:v>ENG</x:v>
      </x:c>
      <x:c r="G221" s="3" t="str">
        <x:v>PAYROLL</x:v>
      </x:c>
      <x:c r="H221" s="3" t="str">
        <x:v>not_applicable</x:v>
      </x:c>
      <x:c r="I221" s="3" t="str">
        <x:v>not_applicable</x:v>
      </x:c>
      <x:c r="J221" s="3" t="str">
        <x:v>not_applicable</x:v>
      </x:c>
      <x:c r="K221" s="16" t="n">
        <x:v>1</x:v>
      </x:c>
    </x:row>
    <x:row r="222" ht="25" customHeight="1">
      <x:c r="A222" s="3" t="str">
        <x:v>MAP.ACTUAL.PAYROLL.SALARY.MGMT.PAYROLL.MGMT.L01</x:v>
      </x:c>
      <x:c r="B222" s="3" t="str">
        <x:v>MAP.ACTUAL.PAYROLL.SALARY.MGMT.PAYROLL.MGMT</x:v>
      </x:c>
      <x:c r="C222" s="3" t="str">
        <x:v>GL.PEOPLE.SALARY</x:v>
      </x:c>
      <x:c r="D222" s="3" t="str">
        <x:v>debit</x:v>
      </x:c>
      <x:c r="E222" s="3" t="str">
        <x:v>people</x:v>
      </x:c>
      <x:c r="F222" s="3" t="str">
        <x:v>MGMT</x:v>
      </x:c>
      <x:c r="G222" s="3" t="str">
        <x:v>PAYROLL</x:v>
      </x:c>
      <x:c r="H222" s="3" t="str">
        <x:v>recurring</x:v>
      </x:c>
      <x:c r="I222" s="3" t="str">
        <x:v>committed</x:v>
      </x:c>
      <x:c r="J222" s="3" t="str">
        <x:v>fixed</x:v>
      </x:c>
      <x:c r="K222" s="16" t="n">
        <x:v>1</x:v>
      </x:c>
    </x:row>
    <x:row r="223" ht="25" customHeight="1">
      <x:c r="A223" s="3" t="str">
        <x:v>MAP.ACTUAL.PAYROLL.SALARY.MGMT.PAYROLL.MGMT.L02</x:v>
      </x:c>
      <x:c r="B223" s="3" t="str">
        <x:v>MAP.ACTUAL.PAYROLL.SALARY.MGMT.PAYROLL.MGMT</x:v>
      </x:c>
      <x:c r="C223" s="3" t="str">
        <x:v>GL.CASH</x:v>
      </x:c>
      <x:c r="D223" s="3" t="str">
        <x:v>credit</x:v>
      </x:c>
      <x:c r="E223" s="3" t="str">
        <x:v>cash</x:v>
      </x:c>
      <x:c r="F223" s="3" t="str">
        <x:v>MGMT</x:v>
      </x:c>
      <x:c r="G223" s="3" t="str">
        <x:v>PAYROLL</x:v>
      </x:c>
      <x:c r="H223" s="3" t="str">
        <x:v>not_applicable</x:v>
      </x:c>
      <x:c r="I223" s="3" t="str">
        <x:v>not_applicable</x:v>
      </x:c>
      <x:c r="J223" s="3" t="str">
        <x:v>not_applicable</x:v>
      </x:c>
      <x:c r="K223" s="16" t="n">
        <x:v>1</x:v>
      </x:c>
    </x:row>
    <x:row r="224" ht="25" customHeight="1">
      <x:c r="A224" s="3" t="str">
        <x:v>MAP.ACTUAL.PAYROLL.SALARY.MKT.PAYROLL.MKT.L01</x:v>
      </x:c>
      <x:c r="B224" s="3" t="str">
        <x:v>MAP.ACTUAL.PAYROLL.SALARY.MKT.PAYROLL.MKT</x:v>
      </x:c>
      <x:c r="C224" s="3" t="str">
        <x:v>GL.PEOPLE.SALARY</x:v>
      </x:c>
      <x:c r="D224" s="3" t="str">
        <x:v>debit</x:v>
      </x:c>
      <x:c r="E224" s="3" t="str">
        <x:v>people</x:v>
      </x:c>
      <x:c r="F224" s="3" t="str">
        <x:v>MKT</x:v>
      </x:c>
      <x:c r="G224" s="3" t="str">
        <x:v>PAYROLL</x:v>
      </x:c>
      <x:c r="H224" s="3" t="str">
        <x:v>recurring</x:v>
      </x:c>
      <x:c r="I224" s="3" t="str">
        <x:v>committed</x:v>
      </x:c>
      <x:c r="J224" s="3" t="str">
        <x:v>fixed</x:v>
      </x:c>
      <x:c r="K224" s="16" t="n">
        <x:v>1</x:v>
      </x:c>
    </x:row>
    <x:row r="225" ht="25" customHeight="1">
      <x:c r="A225" s="3" t="str">
        <x:v>MAP.ACTUAL.PAYROLL.SALARY.MKT.PAYROLL.MKT.L02</x:v>
      </x:c>
      <x:c r="B225" s="3" t="str">
        <x:v>MAP.ACTUAL.PAYROLL.SALARY.MKT.PAYROLL.MKT</x:v>
      </x:c>
      <x:c r="C225" s="3" t="str">
        <x:v>GL.CASH</x:v>
      </x:c>
      <x:c r="D225" s="3" t="str">
        <x:v>credit</x:v>
      </x:c>
      <x:c r="E225" s="3" t="str">
        <x:v>cash</x:v>
      </x:c>
      <x:c r="F225" s="3" t="str">
        <x:v>MKT</x:v>
      </x:c>
      <x:c r="G225" s="3" t="str">
        <x:v>PAYROLL</x:v>
      </x:c>
      <x:c r="H225" s="3" t="str">
        <x:v>not_applicable</x:v>
      </x:c>
      <x:c r="I225" s="3" t="str">
        <x:v>not_applicable</x:v>
      </x:c>
      <x:c r="J225" s="3" t="str">
        <x:v>not_applicable</x:v>
      </x:c>
      <x:c r="K225" s="16" t="n">
        <x:v>1</x:v>
      </x:c>
    </x:row>
    <x:row r="226" ht="25" customHeight="1">
      <x:c r="A226" s="3" t="str">
        <x:v>MAP.ACTUAL.PAYROLL.SALARY.PROD.PAYROLL.PROD.L01</x:v>
      </x:c>
      <x:c r="B226" s="3" t="str">
        <x:v>MAP.ACTUAL.PAYROLL.SALARY.PROD.PAYROLL.PROD</x:v>
      </x:c>
      <x:c r="C226" s="3" t="str">
        <x:v>GL.PEOPLE.SALARY</x:v>
      </x:c>
      <x:c r="D226" s="3" t="str">
        <x:v>debit</x:v>
      </x:c>
      <x:c r="E226" s="3" t="str">
        <x:v>people</x:v>
      </x:c>
      <x:c r="F226" s="3" t="str">
        <x:v>PROD</x:v>
      </x:c>
      <x:c r="G226" s="3" t="str">
        <x:v>PAYROLL</x:v>
      </x:c>
      <x:c r="H226" s="3" t="str">
        <x:v>recurring</x:v>
      </x:c>
      <x:c r="I226" s="3" t="str">
        <x:v>committed</x:v>
      </x:c>
      <x:c r="J226" s="3" t="str">
        <x:v>fixed</x:v>
      </x:c>
      <x:c r="K226" s="16" t="n">
        <x:v>1</x:v>
      </x:c>
    </x:row>
    <x:row r="227" ht="25" customHeight="1">
      <x:c r="A227" s="3" t="str">
        <x:v>MAP.ACTUAL.PAYROLL.SALARY.PROD.PAYROLL.PROD.L02</x:v>
      </x:c>
      <x:c r="B227" s="3" t="str">
        <x:v>MAP.ACTUAL.PAYROLL.SALARY.PROD.PAYROLL.PROD</x:v>
      </x:c>
      <x:c r="C227" s="3" t="str">
        <x:v>GL.CASH</x:v>
      </x:c>
      <x:c r="D227" s="3" t="str">
        <x:v>credit</x:v>
      </x:c>
      <x:c r="E227" s="3" t="str">
        <x:v>cash</x:v>
      </x:c>
      <x:c r="F227" s="3" t="str">
        <x:v>PROD</x:v>
      </x:c>
      <x:c r="G227" s="3" t="str">
        <x:v>PAYROLL</x:v>
      </x:c>
      <x:c r="H227" s="3" t="str">
        <x:v>not_applicable</x:v>
      </x:c>
      <x:c r="I227" s="3" t="str">
        <x:v>not_applicable</x:v>
      </x:c>
      <x:c r="J227" s="3" t="str">
        <x:v>not_applicable</x:v>
      </x:c>
      <x:c r="K227" s="16" t="n">
        <x:v>1</x:v>
      </x:c>
    </x:row>
    <x:row r="228" ht="25" customHeight="1">
      <x:c r="A228" s="3" t="str">
        <x:v>MAP.ACTUAL.PAYROLL.U1.COMP.PAYROLL.COMP.L01</x:v>
      </x:c>
      <x:c r="B228" s="3" t="str">
        <x:v>MAP.ACTUAL.PAYROLL.U1.COMP.PAYROLL.COMP</x:v>
      </x:c>
      <x:c r="C228" s="3" t="str">
        <x:v>GL.PEOPLE.U1</x:v>
      </x:c>
      <x:c r="D228" s="3" t="str">
        <x:v>debit</x:v>
      </x:c>
      <x:c r="E228" s="3" t="str">
        <x:v>people</x:v>
      </x:c>
      <x:c r="F228" s="3" t="str">
        <x:v>COMP</x:v>
      </x:c>
      <x:c r="G228" s="3" t="str">
        <x:v>PAYROLL</x:v>
      </x:c>
      <x:c r="H228" s="3" t="str">
        <x:v>recurring</x:v>
      </x:c>
      <x:c r="I228" s="3" t="str">
        <x:v>committed</x:v>
      </x:c>
      <x:c r="J228" s="3" t="str">
        <x:v>fixed</x:v>
      </x:c>
      <x:c r="K228" s="16" t="n">
        <x:v>1</x:v>
      </x:c>
    </x:row>
    <x:row r="229" ht="25" customHeight="1">
      <x:c r="A229" s="3" t="str">
        <x:v>MAP.ACTUAL.PAYROLL.U1.COMP.PAYROLL.COMP.L02</x:v>
      </x:c>
      <x:c r="B229" s="3" t="str">
        <x:v>MAP.ACTUAL.PAYROLL.U1.COMP.PAYROLL.COMP</x:v>
      </x:c>
      <x:c r="C229" s="3" t="str">
        <x:v>GL.CASH</x:v>
      </x:c>
      <x:c r="D229" s="3" t="str">
        <x:v>credit</x:v>
      </x:c>
      <x:c r="E229" s="3" t="str">
        <x:v>cash</x:v>
      </x:c>
      <x:c r="F229" s="3" t="str">
        <x:v>COMP</x:v>
      </x:c>
      <x:c r="G229" s="3" t="str">
        <x:v>PAYROLL</x:v>
      </x:c>
      <x:c r="H229" s="3" t="str">
        <x:v>not_applicable</x:v>
      </x:c>
      <x:c r="I229" s="3" t="str">
        <x:v>not_applicable</x:v>
      </x:c>
      <x:c r="J229" s="3" t="str">
        <x:v>not_applicable</x:v>
      </x:c>
      <x:c r="K229" s="16" t="n">
        <x:v>1</x:v>
      </x:c>
    </x:row>
    <x:row r="230" ht="25" customHeight="1">
      <x:c r="A230" s="3" t="str">
        <x:v>MAP.ACTUAL.PAYROLL.U1.ENG.PAYROLL.ENG.L01</x:v>
      </x:c>
      <x:c r="B230" s="3" t="str">
        <x:v>MAP.ACTUAL.PAYROLL.U1.ENG.PAYROLL.ENG</x:v>
      </x:c>
      <x:c r="C230" s="3" t="str">
        <x:v>GL.PEOPLE.U1</x:v>
      </x:c>
      <x:c r="D230" s="3" t="str">
        <x:v>debit</x:v>
      </x:c>
      <x:c r="E230" s="3" t="str">
        <x:v>people</x:v>
      </x:c>
      <x:c r="F230" s="3" t="str">
        <x:v>ENG</x:v>
      </x:c>
      <x:c r="G230" s="3" t="str">
        <x:v>PAYROLL</x:v>
      </x:c>
      <x:c r="H230" s="3" t="str">
        <x:v>recurring</x:v>
      </x:c>
      <x:c r="I230" s="3" t="str">
        <x:v>committed</x:v>
      </x:c>
      <x:c r="J230" s="3" t="str">
        <x:v>fixed</x:v>
      </x:c>
      <x:c r="K230" s="16" t="n">
        <x:v>1</x:v>
      </x:c>
    </x:row>
    <x:row r="231" ht="25" customHeight="1">
      <x:c r="A231" s="3" t="str">
        <x:v>MAP.ACTUAL.PAYROLL.U1.ENG.PAYROLL.ENG.L02</x:v>
      </x:c>
      <x:c r="B231" s="3" t="str">
        <x:v>MAP.ACTUAL.PAYROLL.U1.ENG.PAYROLL.ENG</x:v>
      </x:c>
      <x:c r="C231" s="3" t="str">
        <x:v>GL.CASH</x:v>
      </x:c>
      <x:c r="D231" s="3" t="str">
        <x:v>credit</x:v>
      </x:c>
      <x:c r="E231" s="3" t="str">
        <x:v>cash</x:v>
      </x:c>
      <x:c r="F231" s="3" t="str">
        <x:v>ENG</x:v>
      </x:c>
      <x:c r="G231" s="3" t="str">
        <x:v>PAYROLL</x:v>
      </x:c>
      <x:c r="H231" s="3" t="str">
        <x:v>not_applicable</x:v>
      </x:c>
      <x:c r="I231" s="3" t="str">
        <x:v>not_applicable</x:v>
      </x:c>
      <x:c r="J231" s="3" t="str">
        <x:v>not_applicable</x:v>
      </x:c>
      <x:c r="K231" s="16" t="n">
        <x:v>1</x:v>
      </x:c>
    </x:row>
    <x:row r="232" ht="25" customHeight="1">
      <x:c r="A232" s="3" t="str">
        <x:v>MAP.ACTUAL.PAYROLL.U1.MGMT.PAYROLL.MGMT.L01</x:v>
      </x:c>
      <x:c r="B232" s="3" t="str">
        <x:v>MAP.ACTUAL.PAYROLL.U1.MGMT.PAYROLL.MGMT</x:v>
      </x:c>
      <x:c r="C232" s="3" t="str">
        <x:v>GL.PEOPLE.U1</x:v>
      </x:c>
      <x:c r="D232" s="3" t="str">
        <x:v>debit</x:v>
      </x:c>
      <x:c r="E232" s="3" t="str">
        <x:v>people</x:v>
      </x:c>
      <x:c r="F232" s="3" t="str">
        <x:v>MGMT</x:v>
      </x:c>
      <x:c r="G232" s="3" t="str">
        <x:v>PAYROLL</x:v>
      </x:c>
      <x:c r="H232" s="3" t="str">
        <x:v>recurring</x:v>
      </x:c>
      <x:c r="I232" s="3" t="str">
        <x:v>committed</x:v>
      </x:c>
      <x:c r="J232" s="3" t="str">
        <x:v>fixed</x:v>
      </x:c>
      <x:c r="K232" s="16" t="n">
        <x:v>1</x:v>
      </x:c>
    </x:row>
    <x:row r="233" ht="25" customHeight="1">
      <x:c r="A233" s="3" t="str">
        <x:v>MAP.ACTUAL.PAYROLL.U1.MGMT.PAYROLL.MGMT.L02</x:v>
      </x:c>
      <x:c r="B233" s="3" t="str">
        <x:v>MAP.ACTUAL.PAYROLL.U1.MGMT.PAYROLL.MGMT</x:v>
      </x:c>
      <x:c r="C233" s="3" t="str">
        <x:v>GL.CASH</x:v>
      </x:c>
      <x:c r="D233" s="3" t="str">
        <x:v>credit</x:v>
      </x:c>
      <x:c r="E233" s="3" t="str">
        <x:v>cash</x:v>
      </x:c>
      <x:c r="F233" s="3" t="str">
        <x:v>MGMT</x:v>
      </x:c>
      <x:c r="G233" s="3" t="str">
        <x:v>PAYROLL</x:v>
      </x:c>
      <x:c r="H233" s="3" t="str">
        <x:v>not_applicable</x:v>
      </x:c>
      <x:c r="I233" s="3" t="str">
        <x:v>not_applicable</x:v>
      </x:c>
      <x:c r="J233" s="3" t="str">
        <x:v>not_applicable</x:v>
      </x:c>
      <x:c r="K233" s="16" t="n">
        <x:v>1</x:v>
      </x:c>
    </x:row>
    <x:row r="234" ht="25" customHeight="1">
      <x:c r="A234" s="3" t="str">
        <x:v>MAP.ACTUAL.PAYROLL.U1.MKT.PAYROLL.MKT.L01</x:v>
      </x:c>
      <x:c r="B234" s="3" t="str">
        <x:v>MAP.ACTUAL.PAYROLL.U1.MKT.PAYROLL.MKT</x:v>
      </x:c>
      <x:c r="C234" s="3" t="str">
        <x:v>GL.PEOPLE.U1</x:v>
      </x:c>
      <x:c r="D234" s="3" t="str">
        <x:v>debit</x:v>
      </x:c>
      <x:c r="E234" s="3" t="str">
        <x:v>people</x:v>
      </x:c>
      <x:c r="F234" s="3" t="str">
        <x:v>MKT</x:v>
      </x:c>
      <x:c r="G234" s="3" t="str">
        <x:v>PAYROLL</x:v>
      </x:c>
      <x:c r="H234" s="3" t="str">
        <x:v>recurring</x:v>
      </x:c>
      <x:c r="I234" s="3" t="str">
        <x:v>committed</x:v>
      </x:c>
      <x:c r="J234" s="3" t="str">
        <x:v>fixed</x:v>
      </x:c>
      <x:c r="K234" s="16" t="n">
        <x:v>1</x:v>
      </x:c>
    </x:row>
    <x:row r="235" ht="25" customHeight="1">
      <x:c r="A235" s="3" t="str">
        <x:v>MAP.ACTUAL.PAYROLL.U1.MKT.PAYROLL.MKT.L02</x:v>
      </x:c>
      <x:c r="B235" s="3" t="str">
        <x:v>MAP.ACTUAL.PAYROLL.U1.MKT.PAYROLL.MKT</x:v>
      </x:c>
      <x:c r="C235" s="3" t="str">
        <x:v>GL.CASH</x:v>
      </x:c>
      <x:c r="D235" s="3" t="str">
        <x:v>credit</x:v>
      </x:c>
      <x:c r="E235" s="3" t="str">
        <x:v>cash</x:v>
      </x:c>
      <x:c r="F235" s="3" t="str">
        <x:v>MKT</x:v>
      </x:c>
      <x:c r="G235" s="3" t="str">
        <x:v>PAYROLL</x:v>
      </x:c>
      <x:c r="H235" s="3" t="str">
        <x:v>not_applicable</x:v>
      </x:c>
      <x:c r="I235" s="3" t="str">
        <x:v>not_applicable</x:v>
      </x:c>
      <x:c r="J235" s="3" t="str">
        <x:v>not_applicable</x:v>
      </x:c>
      <x:c r="K235" s="16" t="n">
        <x:v>1</x:v>
      </x:c>
    </x:row>
    <x:row r="236" ht="25" customHeight="1">
      <x:c r="A236" s="3" t="str">
        <x:v>MAP.ACTUAL.PAYROLL.U1.PROD.PAYROLL.PROD.L01</x:v>
      </x:c>
      <x:c r="B236" s="3" t="str">
        <x:v>MAP.ACTUAL.PAYROLL.U1.PROD.PAYROLL.PROD</x:v>
      </x:c>
      <x:c r="C236" s="3" t="str">
        <x:v>GL.PEOPLE.U1</x:v>
      </x:c>
      <x:c r="D236" s="3" t="str">
        <x:v>debit</x:v>
      </x:c>
      <x:c r="E236" s="3" t="str">
        <x:v>people</x:v>
      </x:c>
      <x:c r="F236" s="3" t="str">
        <x:v>PROD</x:v>
      </x:c>
      <x:c r="G236" s="3" t="str">
        <x:v>PAYROLL</x:v>
      </x:c>
      <x:c r="H236" s="3" t="str">
        <x:v>recurring</x:v>
      </x:c>
      <x:c r="I236" s="3" t="str">
        <x:v>committed</x:v>
      </x:c>
      <x:c r="J236" s="3" t="str">
        <x:v>fixed</x:v>
      </x:c>
      <x:c r="K236" s="16" t="n">
        <x:v>1</x:v>
      </x:c>
    </x:row>
    <x:row r="237" ht="25" customHeight="1">
      <x:c r="A237" s="3" t="str">
        <x:v>MAP.ACTUAL.PAYROLL.U1.PROD.PAYROLL.PROD.L02</x:v>
      </x:c>
      <x:c r="B237" s="3" t="str">
        <x:v>MAP.ACTUAL.PAYROLL.U1.PROD.PAYROLL.PROD</x:v>
      </x:c>
      <x:c r="C237" s="3" t="str">
        <x:v>GL.CASH</x:v>
      </x:c>
      <x:c r="D237" s="3" t="str">
        <x:v>credit</x:v>
      </x:c>
      <x:c r="E237" s="3" t="str">
        <x:v>cash</x:v>
      </x:c>
      <x:c r="F237" s="3" t="str">
        <x:v>PROD</x:v>
      </x:c>
      <x:c r="G237" s="3" t="str">
        <x:v>PAYROLL</x:v>
      </x:c>
      <x:c r="H237" s="3" t="str">
        <x:v>not_applicable</x:v>
      </x:c>
      <x:c r="I237" s="3" t="str">
        <x:v>not_applicable</x:v>
      </x:c>
      <x:c r="J237" s="3" t="str">
        <x:v>not_applicable</x:v>
      </x:c>
      <x:c r="K237" s="16" t="n">
        <x:v>1</x:v>
      </x:c>
    </x:row>
    <x:row r="238" ht="25" customHeight="1">
      <x:c r="A238" s="3" t="str">
        <x:v>MAP.ACTUAL.PAYROLL.U2.COMP.PAYROLL.COMP.L01</x:v>
      </x:c>
      <x:c r="B238" s="3" t="str">
        <x:v>MAP.ACTUAL.PAYROLL.U2.COMP.PAYROLL.COMP</x:v>
      </x:c>
      <x:c r="C238" s="3" t="str">
        <x:v>GL.PEOPLE.U2</x:v>
      </x:c>
      <x:c r="D238" s="3" t="str">
        <x:v>debit</x:v>
      </x:c>
      <x:c r="E238" s="3" t="str">
        <x:v>people</x:v>
      </x:c>
      <x:c r="F238" s="3" t="str">
        <x:v>COMP</x:v>
      </x:c>
      <x:c r="G238" s="3" t="str">
        <x:v>PAYROLL</x:v>
      </x:c>
      <x:c r="H238" s="3" t="str">
        <x:v>recurring</x:v>
      </x:c>
      <x:c r="I238" s="3" t="str">
        <x:v>committed</x:v>
      </x:c>
      <x:c r="J238" s="3" t="str">
        <x:v>fixed</x:v>
      </x:c>
      <x:c r="K238" s="16" t="n">
        <x:v>1</x:v>
      </x:c>
    </x:row>
    <x:row r="239" ht="25" customHeight="1">
      <x:c r="A239" s="3" t="str">
        <x:v>MAP.ACTUAL.PAYROLL.U2.COMP.PAYROLL.COMP.L02</x:v>
      </x:c>
      <x:c r="B239" s="3" t="str">
        <x:v>MAP.ACTUAL.PAYROLL.U2.COMP.PAYROLL.COMP</x:v>
      </x:c>
      <x:c r="C239" s="3" t="str">
        <x:v>GL.CASH</x:v>
      </x:c>
      <x:c r="D239" s="3" t="str">
        <x:v>credit</x:v>
      </x:c>
      <x:c r="E239" s="3" t="str">
        <x:v>cash</x:v>
      </x:c>
      <x:c r="F239" s="3" t="str">
        <x:v>COMP</x:v>
      </x:c>
      <x:c r="G239" s="3" t="str">
        <x:v>PAYROLL</x:v>
      </x:c>
      <x:c r="H239" s="3" t="str">
        <x:v>not_applicable</x:v>
      </x:c>
      <x:c r="I239" s="3" t="str">
        <x:v>not_applicable</x:v>
      </x:c>
      <x:c r="J239" s="3" t="str">
        <x:v>not_applicable</x:v>
      </x:c>
      <x:c r="K239" s="16" t="n">
        <x:v>1</x:v>
      </x:c>
    </x:row>
    <x:row r="240" ht="25" customHeight="1">
      <x:c r="A240" s="3" t="str">
        <x:v>MAP.ACTUAL.PAYROLL.U2.ENG.PAYROLL.ENG.L01</x:v>
      </x:c>
      <x:c r="B240" s="3" t="str">
        <x:v>MAP.ACTUAL.PAYROLL.U2.ENG.PAYROLL.ENG</x:v>
      </x:c>
      <x:c r="C240" s="3" t="str">
        <x:v>GL.PEOPLE.U2</x:v>
      </x:c>
      <x:c r="D240" s="3" t="str">
        <x:v>debit</x:v>
      </x:c>
      <x:c r="E240" s="3" t="str">
        <x:v>people</x:v>
      </x:c>
      <x:c r="F240" s="3" t="str">
        <x:v>ENG</x:v>
      </x:c>
      <x:c r="G240" s="3" t="str">
        <x:v>PAYROLL</x:v>
      </x:c>
      <x:c r="H240" s="3" t="str">
        <x:v>recurring</x:v>
      </x:c>
      <x:c r="I240" s="3" t="str">
        <x:v>committed</x:v>
      </x:c>
      <x:c r="J240" s="3" t="str">
        <x:v>fixed</x:v>
      </x:c>
      <x:c r="K240" s="16" t="n">
        <x:v>1</x:v>
      </x:c>
    </x:row>
    <x:row r="241" ht="25" customHeight="1">
      <x:c r="A241" s="3" t="str">
        <x:v>MAP.ACTUAL.PAYROLL.U2.ENG.PAYROLL.ENG.L02</x:v>
      </x:c>
      <x:c r="B241" s="3" t="str">
        <x:v>MAP.ACTUAL.PAYROLL.U2.ENG.PAYROLL.ENG</x:v>
      </x:c>
      <x:c r="C241" s="3" t="str">
        <x:v>GL.CASH</x:v>
      </x:c>
      <x:c r="D241" s="3" t="str">
        <x:v>credit</x:v>
      </x:c>
      <x:c r="E241" s="3" t="str">
        <x:v>cash</x:v>
      </x:c>
      <x:c r="F241" s="3" t="str">
        <x:v>ENG</x:v>
      </x:c>
      <x:c r="G241" s="3" t="str">
        <x:v>PAYROLL</x:v>
      </x:c>
      <x:c r="H241" s="3" t="str">
        <x:v>not_applicable</x:v>
      </x:c>
      <x:c r="I241" s="3" t="str">
        <x:v>not_applicable</x:v>
      </x:c>
      <x:c r="J241" s="3" t="str">
        <x:v>not_applicable</x:v>
      </x:c>
      <x:c r="K241" s="16" t="n">
        <x:v>1</x:v>
      </x:c>
    </x:row>
    <x:row r="242" ht="25" customHeight="1">
      <x:c r="A242" s="3" t="str">
        <x:v>MAP.ACTUAL.PAYROLL.U2.MGMT.PAYROLL.MGMT.L01</x:v>
      </x:c>
      <x:c r="B242" s="3" t="str">
        <x:v>MAP.ACTUAL.PAYROLL.U2.MGMT.PAYROLL.MGMT</x:v>
      </x:c>
      <x:c r="C242" s="3" t="str">
        <x:v>GL.PEOPLE.U2</x:v>
      </x:c>
      <x:c r="D242" s="3" t="str">
        <x:v>debit</x:v>
      </x:c>
      <x:c r="E242" s="3" t="str">
        <x:v>people</x:v>
      </x:c>
      <x:c r="F242" s="3" t="str">
        <x:v>MGMT</x:v>
      </x:c>
      <x:c r="G242" s="3" t="str">
        <x:v>PAYROLL</x:v>
      </x:c>
      <x:c r="H242" s="3" t="str">
        <x:v>recurring</x:v>
      </x:c>
      <x:c r="I242" s="3" t="str">
        <x:v>committed</x:v>
      </x:c>
      <x:c r="J242" s="3" t="str">
        <x:v>fixed</x:v>
      </x:c>
      <x:c r="K242" s="16" t="n">
        <x:v>1</x:v>
      </x:c>
    </x:row>
    <x:row r="243" ht="25" customHeight="1">
      <x:c r="A243" s="3" t="str">
        <x:v>MAP.ACTUAL.PAYROLL.U2.MGMT.PAYROLL.MGMT.L02</x:v>
      </x:c>
      <x:c r="B243" s="3" t="str">
        <x:v>MAP.ACTUAL.PAYROLL.U2.MGMT.PAYROLL.MGMT</x:v>
      </x:c>
      <x:c r="C243" s="3" t="str">
        <x:v>GL.CASH</x:v>
      </x:c>
      <x:c r="D243" s="3" t="str">
        <x:v>credit</x:v>
      </x:c>
      <x:c r="E243" s="3" t="str">
        <x:v>cash</x:v>
      </x:c>
      <x:c r="F243" s="3" t="str">
        <x:v>MGMT</x:v>
      </x:c>
      <x:c r="G243" s="3" t="str">
        <x:v>PAYROLL</x:v>
      </x:c>
      <x:c r="H243" s="3" t="str">
        <x:v>not_applicable</x:v>
      </x:c>
      <x:c r="I243" s="3" t="str">
        <x:v>not_applicable</x:v>
      </x:c>
      <x:c r="J243" s="3" t="str">
        <x:v>not_applicable</x:v>
      </x:c>
      <x:c r="K243" s="16" t="n">
        <x:v>1</x:v>
      </x:c>
    </x:row>
    <x:row r="244" ht="25" customHeight="1">
      <x:c r="A244" s="3" t="str">
        <x:v>MAP.ACTUAL.PAYROLL.U2.MKT.PAYROLL.MKT.L01</x:v>
      </x:c>
      <x:c r="B244" s="3" t="str">
        <x:v>MAP.ACTUAL.PAYROLL.U2.MKT.PAYROLL.MKT</x:v>
      </x:c>
      <x:c r="C244" s="3" t="str">
        <x:v>GL.PEOPLE.U2</x:v>
      </x:c>
      <x:c r="D244" s="3" t="str">
        <x:v>debit</x:v>
      </x:c>
      <x:c r="E244" s="3" t="str">
        <x:v>people</x:v>
      </x:c>
      <x:c r="F244" s="3" t="str">
        <x:v>MKT</x:v>
      </x:c>
      <x:c r="G244" s="3" t="str">
        <x:v>PAYROLL</x:v>
      </x:c>
      <x:c r="H244" s="3" t="str">
        <x:v>recurring</x:v>
      </x:c>
      <x:c r="I244" s="3" t="str">
        <x:v>committed</x:v>
      </x:c>
      <x:c r="J244" s="3" t="str">
        <x:v>fixed</x:v>
      </x:c>
      <x:c r="K244" s="16" t="n">
        <x:v>1</x:v>
      </x:c>
    </x:row>
    <x:row r="245" ht="25" customHeight="1">
      <x:c r="A245" s="3" t="str">
        <x:v>MAP.ACTUAL.PAYROLL.U2.MKT.PAYROLL.MKT.L02</x:v>
      </x:c>
      <x:c r="B245" s="3" t="str">
        <x:v>MAP.ACTUAL.PAYROLL.U2.MKT.PAYROLL.MKT</x:v>
      </x:c>
      <x:c r="C245" s="3" t="str">
        <x:v>GL.CASH</x:v>
      </x:c>
      <x:c r="D245" s="3" t="str">
        <x:v>credit</x:v>
      </x:c>
      <x:c r="E245" s="3" t="str">
        <x:v>cash</x:v>
      </x:c>
      <x:c r="F245" s="3" t="str">
        <x:v>MKT</x:v>
      </x:c>
      <x:c r="G245" s="3" t="str">
        <x:v>PAYROLL</x:v>
      </x:c>
      <x:c r="H245" s="3" t="str">
        <x:v>not_applicable</x:v>
      </x:c>
      <x:c r="I245" s="3" t="str">
        <x:v>not_applicable</x:v>
      </x:c>
      <x:c r="J245" s="3" t="str">
        <x:v>not_applicable</x:v>
      </x:c>
      <x:c r="K245" s="16" t="n">
        <x:v>1</x:v>
      </x:c>
    </x:row>
    <x:row r="246" ht="25" customHeight="1">
      <x:c r="A246" s="3" t="str">
        <x:v>MAP.ACTUAL.PAYROLL.U2.PROD.PAYROLL.PROD.L01</x:v>
      </x:c>
      <x:c r="B246" s="3" t="str">
        <x:v>MAP.ACTUAL.PAYROLL.U2.PROD.PAYROLL.PROD</x:v>
      </x:c>
      <x:c r="C246" s="3" t="str">
        <x:v>GL.PEOPLE.U2</x:v>
      </x:c>
      <x:c r="D246" s="3" t="str">
        <x:v>debit</x:v>
      </x:c>
      <x:c r="E246" s="3" t="str">
        <x:v>people</x:v>
      </x:c>
      <x:c r="F246" s="3" t="str">
        <x:v>PROD</x:v>
      </x:c>
      <x:c r="G246" s="3" t="str">
        <x:v>PAYROLL</x:v>
      </x:c>
      <x:c r="H246" s="3" t="str">
        <x:v>recurring</x:v>
      </x:c>
      <x:c r="I246" s="3" t="str">
        <x:v>committed</x:v>
      </x:c>
      <x:c r="J246" s="3" t="str">
        <x:v>fixed</x:v>
      </x:c>
      <x:c r="K246" s="16" t="n">
        <x:v>1</x:v>
      </x:c>
    </x:row>
    <x:row r="247" ht="25" customHeight="1">
      <x:c r="A247" s="3" t="str">
        <x:v>MAP.ACTUAL.PAYROLL.U2.PROD.PAYROLL.PROD.L02</x:v>
      </x:c>
      <x:c r="B247" s="3" t="str">
        <x:v>MAP.ACTUAL.PAYROLL.U2.PROD.PAYROLL.PROD</x:v>
      </x:c>
      <x:c r="C247" s="3" t="str">
        <x:v>GL.CASH</x:v>
      </x:c>
      <x:c r="D247" s="3" t="str">
        <x:v>credit</x:v>
      </x:c>
      <x:c r="E247" s="3" t="str">
        <x:v>cash</x:v>
      </x:c>
      <x:c r="F247" s="3" t="str">
        <x:v>PROD</x:v>
      </x:c>
      <x:c r="G247" s="3" t="str">
        <x:v>PAYROLL</x:v>
      </x:c>
      <x:c r="H247" s="3" t="str">
        <x:v>not_applicable</x:v>
      </x:c>
      <x:c r="I247" s="3" t="str">
        <x:v>not_applicable</x:v>
      </x:c>
      <x:c r="J247" s="3" t="str">
        <x:v>not_applicable</x:v>
      </x:c>
      <x:c r="K247" s="16" t="n">
        <x:v>1</x:v>
      </x:c>
    </x:row>
    <x:row r="248" ht="35" customHeight="1">
      <x:c r="A248" s="3" t="str">
        <x:v>MAP.ACTUAL.VAT.SETTLE.DOM.OFFSET.TAX_AUTHORITY.COMP.L01</x:v>
      </x:c>
      <x:c r="B248" s="3" t="str">
        <x:v>MAP.ACTUAL.VAT.SETTLE.DOM.OFFSET.TAX_AUTHORITY.COMP</x:v>
      </x:c>
      <x:c r="C248" s="3" t="str">
        <x:v>GL.VAT.DOM_LIAB</x:v>
      </x:c>
      <x:c r="D248" s="3" t="str">
        <x:v>debit</x:v>
      </x:c>
      <x:c r="E248" s="3" t="str">
        <x:v>tax_liabilities</x:v>
      </x:c>
      <x:c r="F248" s="3" t="str">
        <x:v>COMP</x:v>
      </x:c>
      <x:c r="G248" s="3" t="str">
        <x:v>TAX_AUTHORITY</x:v>
      </x:c>
      <x:c r="H248" s="3" t="str">
        <x:v>not_applicable</x:v>
      </x:c>
      <x:c r="I248" s="3" t="str">
        <x:v>not_applicable</x:v>
      </x:c>
      <x:c r="J248" s="3" t="str">
        <x:v>not_applicable</x:v>
      </x:c>
      <x:c r="K248" s="16" t="n">
        <x:v>1</x:v>
      </x:c>
    </x:row>
    <x:row r="249" ht="35" customHeight="1">
      <x:c r="A249" s="3" t="str">
        <x:v>MAP.ACTUAL.VAT.SETTLE.DOM.OFFSET.TAX_AUTHORITY.COMP.L02</x:v>
      </x:c>
      <x:c r="B249" s="3" t="str">
        <x:v>MAP.ACTUAL.VAT.SETTLE.DOM.OFFSET.TAX_AUTHORITY.COMP</x:v>
      </x:c>
      <x:c r="C249" s="3" t="str">
        <x:v>GL.VAT.DOM_ASSET</x:v>
      </x:c>
      <x:c r="D249" s="3" t="str">
        <x:v>credit</x:v>
      </x:c>
      <x:c r="E249" s="3" t="str">
        <x:v>tax_assets</x:v>
      </x:c>
      <x:c r="F249" s="3" t="str">
        <x:v>COMP</x:v>
      </x:c>
      <x:c r="G249" s="3" t="str">
        <x:v>TAX_AUTHORITY</x:v>
      </x:c>
      <x:c r="H249" s="3" t="str">
        <x:v>not_applicable</x:v>
      </x:c>
      <x:c r="I249" s="3" t="str">
        <x:v>not_applicable</x:v>
      </x:c>
      <x:c r="J249" s="3" t="str">
        <x:v>not_applicable</x:v>
      </x:c>
      <x:c r="K249" s="16" t="n">
        <x:v>1</x:v>
      </x:c>
    </x:row>
    <x:row r="250" ht="35" customHeight="1">
      <x:c r="A250" s="3" t="str">
        <x:v>MAP.ACTUAL.VAT.SETTLE.DOM.OFFSET.TAX_AUTHORITY.CORP.L01</x:v>
      </x:c>
      <x:c r="B250" s="3" t="str">
        <x:v>MAP.ACTUAL.VAT.SETTLE.DOM.OFFSET.TAX_AUTHORITY.CORP</x:v>
      </x:c>
      <x:c r="C250" s="3" t="str">
        <x:v>GL.VAT.DOM_LIAB</x:v>
      </x:c>
      <x:c r="D250" s="3" t="str">
        <x:v>debit</x:v>
      </x:c>
      <x:c r="E250" s="3" t="str">
        <x:v>tax_liabilities</x:v>
      </x:c>
      <x:c r="F250" s="3" t="str">
        <x:v>CORP</x:v>
      </x:c>
      <x:c r="G250" s="3" t="str">
        <x:v>TAX_AUTHORITY</x:v>
      </x:c>
      <x:c r="H250" s="3" t="str">
        <x:v>not_applicable</x:v>
      </x:c>
      <x:c r="I250" s="3" t="str">
        <x:v>not_applicable</x:v>
      </x:c>
      <x:c r="J250" s="3" t="str">
        <x:v>not_applicable</x:v>
      </x:c>
      <x:c r="K250" s="16" t="n">
        <x:v>1</x:v>
      </x:c>
    </x:row>
    <x:row r="251" ht="35" customHeight="1">
      <x:c r="A251" s="3" t="str">
        <x:v>MAP.ACTUAL.VAT.SETTLE.DOM.OFFSET.TAX_AUTHORITY.CORP.L02</x:v>
      </x:c>
      <x:c r="B251" s="3" t="str">
        <x:v>MAP.ACTUAL.VAT.SETTLE.DOM.OFFSET.TAX_AUTHORITY.CORP</x:v>
      </x:c>
      <x:c r="C251" s="3" t="str">
        <x:v>GL.VAT.DOM_ASSET</x:v>
      </x:c>
      <x:c r="D251" s="3" t="str">
        <x:v>credit</x:v>
      </x:c>
      <x:c r="E251" s="3" t="str">
        <x:v>tax_assets</x:v>
      </x:c>
      <x:c r="F251" s="3" t="str">
        <x:v>CORP</x:v>
      </x:c>
      <x:c r="G251" s="3" t="str">
        <x:v>TAX_AUTHORITY</x:v>
      </x:c>
      <x:c r="H251" s="3" t="str">
        <x:v>not_applicable</x:v>
      </x:c>
      <x:c r="I251" s="3" t="str">
        <x:v>not_applicable</x:v>
      </x:c>
      <x:c r="J251" s="3" t="str">
        <x:v>not_applicable</x:v>
      </x:c>
      <x:c r="K251" s="16" t="n">
        <x:v>1</x:v>
      </x:c>
    </x:row>
    <x:row r="252" ht="35" customHeight="1">
      <x:c r="A252" s="3" t="str">
        <x:v>MAP.ACTUAL.VAT.SETTLE.DOM.OFFSET.TAX_AUTHORITY.ENG.L01</x:v>
      </x:c>
      <x:c r="B252" s="3" t="str">
        <x:v>MAP.ACTUAL.VAT.SETTLE.DOM.OFFSET.TAX_AUTHORITY.ENG</x:v>
      </x:c>
      <x:c r="C252" s="3" t="str">
        <x:v>GL.VAT.DOM_LIAB</x:v>
      </x:c>
      <x:c r="D252" s="3" t="str">
        <x:v>debit</x:v>
      </x:c>
      <x:c r="E252" s="3" t="str">
        <x:v>tax_liabilities</x:v>
      </x:c>
      <x:c r="F252" s="3" t="str">
        <x:v>ENG</x:v>
      </x:c>
      <x:c r="G252" s="3" t="str">
        <x:v>TAX_AUTHORITY</x:v>
      </x:c>
      <x:c r="H252" s="3" t="str">
        <x:v>not_applicable</x:v>
      </x:c>
      <x:c r="I252" s="3" t="str">
        <x:v>not_applicable</x:v>
      </x:c>
      <x:c r="J252" s="3" t="str">
        <x:v>not_applicable</x:v>
      </x:c>
      <x:c r="K252" s="16" t="n">
        <x:v>1</x:v>
      </x:c>
    </x:row>
    <x:row r="253" ht="35" customHeight="1">
      <x:c r="A253" s="3" t="str">
        <x:v>MAP.ACTUAL.VAT.SETTLE.DOM.OFFSET.TAX_AUTHORITY.ENG.L02</x:v>
      </x:c>
      <x:c r="B253" s="3" t="str">
        <x:v>MAP.ACTUAL.VAT.SETTLE.DOM.OFFSET.TAX_AUTHORITY.ENG</x:v>
      </x:c>
      <x:c r="C253" s="3" t="str">
        <x:v>GL.VAT.DOM_ASSET</x:v>
      </x:c>
      <x:c r="D253" s="3" t="str">
        <x:v>credit</x:v>
      </x:c>
      <x:c r="E253" s="3" t="str">
        <x:v>tax_assets</x:v>
      </x:c>
      <x:c r="F253" s="3" t="str">
        <x:v>ENG</x:v>
      </x:c>
      <x:c r="G253" s="3" t="str">
        <x:v>TAX_AUTHORITY</x:v>
      </x:c>
      <x:c r="H253" s="3" t="str">
        <x:v>not_applicable</x:v>
      </x:c>
      <x:c r="I253" s="3" t="str">
        <x:v>not_applicable</x:v>
      </x:c>
      <x:c r="J253" s="3" t="str">
        <x:v>not_applicable</x:v>
      </x:c>
      <x:c r="K253" s="16" t="n">
        <x:v>1</x:v>
      </x:c>
    </x:row>
    <x:row r="254" ht="35" customHeight="1">
      <x:c r="A254" s="3" t="str">
        <x:v>MAP.ACTUAL.VAT.SETTLE.DOM.OFFSET.TAX_AUTHORITY.FIN.L01</x:v>
      </x:c>
      <x:c r="B254" s="3" t="str">
        <x:v>MAP.ACTUAL.VAT.SETTLE.DOM.OFFSET.TAX_AUTHORITY.FIN</x:v>
      </x:c>
      <x:c r="C254" s="3" t="str">
        <x:v>GL.VAT.DOM_LIAB</x:v>
      </x:c>
      <x:c r="D254" s="3" t="str">
        <x:v>debit</x:v>
      </x:c>
      <x:c r="E254" s="3" t="str">
        <x:v>tax_liabilities</x:v>
      </x:c>
      <x:c r="F254" s="3" t="str">
        <x:v>FIN</x:v>
      </x:c>
      <x:c r="G254" s="3" t="str">
        <x:v>TAX_AUTHORITY</x:v>
      </x:c>
      <x:c r="H254" s="3" t="str">
        <x:v>not_applicable</x:v>
      </x:c>
      <x:c r="I254" s="3" t="str">
        <x:v>not_applicable</x:v>
      </x:c>
      <x:c r="J254" s="3" t="str">
        <x:v>not_applicable</x:v>
      </x:c>
      <x:c r="K254" s="16" t="n">
        <x:v>1</x:v>
      </x:c>
    </x:row>
    <x:row r="255" ht="35" customHeight="1">
      <x:c r="A255" s="3" t="str">
        <x:v>MAP.ACTUAL.VAT.SETTLE.DOM.OFFSET.TAX_AUTHORITY.FIN.L02</x:v>
      </x:c>
      <x:c r="B255" s="3" t="str">
        <x:v>MAP.ACTUAL.VAT.SETTLE.DOM.OFFSET.TAX_AUTHORITY.FIN</x:v>
      </x:c>
      <x:c r="C255" s="3" t="str">
        <x:v>GL.VAT.DOM_ASSET</x:v>
      </x:c>
      <x:c r="D255" s="3" t="str">
        <x:v>credit</x:v>
      </x:c>
      <x:c r="E255" s="3" t="str">
        <x:v>tax_assets</x:v>
      </x:c>
      <x:c r="F255" s="3" t="str">
        <x:v>FIN</x:v>
      </x:c>
      <x:c r="G255" s="3" t="str">
        <x:v>TAX_AUTHORITY</x:v>
      </x:c>
      <x:c r="H255" s="3" t="str">
        <x:v>not_applicable</x:v>
      </x:c>
      <x:c r="I255" s="3" t="str">
        <x:v>not_applicable</x:v>
      </x:c>
      <x:c r="J255" s="3" t="str">
        <x:v>not_applicable</x:v>
      </x:c>
      <x:c r="K255" s="16" t="n">
        <x:v>1</x:v>
      </x:c>
    </x:row>
    <x:row r="256" ht="35" customHeight="1">
      <x:c r="A256" s="3" t="str">
        <x:v>MAP.ACTUAL.VAT.SETTLE.DOM.OFFSET.TAX_AUTHORITY.MGMT.L01</x:v>
      </x:c>
      <x:c r="B256" s="3" t="str">
        <x:v>MAP.ACTUAL.VAT.SETTLE.DOM.OFFSET.TAX_AUTHORITY.MGMT</x:v>
      </x:c>
      <x:c r="C256" s="3" t="str">
        <x:v>GL.VAT.DOM_LIAB</x:v>
      </x:c>
      <x:c r="D256" s="3" t="str">
        <x:v>debit</x:v>
      </x:c>
      <x:c r="E256" s="3" t="str">
        <x:v>tax_liabilities</x:v>
      </x:c>
      <x:c r="F256" s="3" t="str">
        <x:v>MGMT</x:v>
      </x:c>
      <x:c r="G256" s="3" t="str">
        <x:v>TAX_AUTHORITY</x:v>
      </x:c>
      <x:c r="H256" s="3" t="str">
        <x:v>not_applicable</x:v>
      </x:c>
      <x:c r="I256" s="3" t="str">
        <x:v>not_applicable</x:v>
      </x:c>
      <x:c r="J256" s="3" t="str">
        <x:v>not_applicable</x:v>
      </x:c>
      <x:c r="K256" s="16" t="n">
        <x:v>1</x:v>
      </x:c>
    </x:row>
    <x:row r="257" ht="35" customHeight="1">
      <x:c r="A257" s="3" t="str">
        <x:v>MAP.ACTUAL.VAT.SETTLE.DOM.OFFSET.TAX_AUTHORITY.MGMT.L02</x:v>
      </x:c>
      <x:c r="B257" s="3" t="str">
        <x:v>MAP.ACTUAL.VAT.SETTLE.DOM.OFFSET.TAX_AUTHORITY.MGMT</x:v>
      </x:c>
      <x:c r="C257" s="3" t="str">
        <x:v>GL.VAT.DOM_ASSET</x:v>
      </x:c>
      <x:c r="D257" s="3" t="str">
        <x:v>credit</x:v>
      </x:c>
      <x:c r="E257" s="3" t="str">
        <x:v>tax_assets</x:v>
      </x:c>
      <x:c r="F257" s="3" t="str">
        <x:v>MGMT</x:v>
      </x:c>
      <x:c r="G257" s="3" t="str">
        <x:v>TAX_AUTHORITY</x:v>
      </x:c>
      <x:c r="H257" s="3" t="str">
        <x:v>not_applicable</x:v>
      </x:c>
      <x:c r="I257" s="3" t="str">
        <x:v>not_applicable</x:v>
      </x:c>
      <x:c r="J257" s="3" t="str">
        <x:v>not_applicable</x:v>
      </x:c>
      <x:c r="K257" s="16" t="n">
        <x:v>1</x:v>
      </x:c>
    </x:row>
    <x:row r="258" ht="35" customHeight="1">
      <x:c r="A258" s="3" t="str">
        <x:v>MAP.ACTUAL.VAT.SETTLE.DOM.OFFSET.TAX_AUTHORITY.MKT.L01</x:v>
      </x:c>
      <x:c r="B258" s="3" t="str">
        <x:v>MAP.ACTUAL.VAT.SETTLE.DOM.OFFSET.TAX_AUTHORITY.MKT</x:v>
      </x:c>
      <x:c r="C258" s="3" t="str">
        <x:v>GL.VAT.DOM_LIAB</x:v>
      </x:c>
      <x:c r="D258" s="3" t="str">
        <x:v>debit</x:v>
      </x:c>
      <x:c r="E258" s="3" t="str">
        <x:v>tax_liabilities</x:v>
      </x:c>
      <x:c r="F258" s="3" t="str">
        <x:v>MKT</x:v>
      </x:c>
      <x:c r="G258" s="3" t="str">
        <x:v>TAX_AUTHORITY</x:v>
      </x:c>
      <x:c r="H258" s="3" t="str">
        <x:v>not_applicable</x:v>
      </x:c>
      <x:c r="I258" s="3" t="str">
        <x:v>not_applicable</x:v>
      </x:c>
      <x:c r="J258" s="3" t="str">
        <x:v>not_applicable</x:v>
      </x:c>
      <x:c r="K258" s="16" t="n">
        <x:v>1</x:v>
      </x:c>
    </x:row>
    <x:row r="259" ht="35" customHeight="1">
      <x:c r="A259" s="3" t="str">
        <x:v>MAP.ACTUAL.VAT.SETTLE.DOM.OFFSET.TAX_AUTHORITY.MKT.L02</x:v>
      </x:c>
      <x:c r="B259" s="3" t="str">
        <x:v>MAP.ACTUAL.VAT.SETTLE.DOM.OFFSET.TAX_AUTHORITY.MKT</x:v>
      </x:c>
      <x:c r="C259" s="3" t="str">
        <x:v>GL.VAT.DOM_ASSET</x:v>
      </x:c>
      <x:c r="D259" s="3" t="str">
        <x:v>credit</x:v>
      </x:c>
      <x:c r="E259" s="3" t="str">
        <x:v>tax_assets</x:v>
      </x:c>
      <x:c r="F259" s="3" t="str">
        <x:v>MKT</x:v>
      </x:c>
      <x:c r="G259" s="3" t="str">
        <x:v>TAX_AUTHORITY</x:v>
      </x:c>
      <x:c r="H259" s="3" t="str">
        <x:v>not_applicable</x:v>
      </x:c>
      <x:c r="I259" s="3" t="str">
        <x:v>not_applicable</x:v>
      </x:c>
      <x:c r="J259" s="3" t="str">
        <x:v>not_applicable</x:v>
      </x:c>
      <x:c r="K259" s="16" t="n">
        <x:v>1</x:v>
      </x:c>
    </x:row>
    <x:row r="260" ht="35" customHeight="1">
      <x:c r="A260" s="3" t="str">
        <x:v>MAP.ACTUAL.VAT.SETTLE.DOM.OFFSET.TAX_AUTHORITY.PROD.L01</x:v>
      </x:c>
      <x:c r="B260" s="3" t="str">
        <x:v>MAP.ACTUAL.VAT.SETTLE.DOM.OFFSET.TAX_AUTHORITY.PROD</x:v>
      </x:c>
      <x:c r="C260" s="3" t="str">
        <x:v>GL.VAT.DOM_LIAB</x:v>
      </x:c>
      <x:c r="D260" s="3" t="str">
        <x:v>debit</x:v>
      </x:c>
      <x:c r="E260" s="3" t="str">
        <x:v>tax_liabilities</x:v>
      </x:c>
      <x:c r="F260" s="3" t="str">
        <x:v>PROD</x:v>
      </x:c>
      <x:c r="G260" s="3" t="str">
        <x:v>TAX_AUTHORITY</x:v>
      </x:c>
      <x:c r="H260" s="3" t="str">
        <x:v>not_applicable</x:v>
      </x:c>
      <x:c r="I260" s="3" t="str">
        <x:v>not_applicable</x:v>
      </x:c>
      <x:c r="J260" s="3" t="str">
        <x:v>not_applicable</x:v>
      </x:c>
      <x:c r="K260" s="16" t="n">
        <x:v>1</x:v>
      </x:c>
    </x:row>
    <x:row r="261" ht="35" customHeight="1">
      <x:c r="A261" s="3" t="str">
        <x:v>MAP.ACTUAL.VAT.SETTLE.DOM.OFFSET.TAX_AUTHORITY.PROD.L02</x:v>
      </x:c>
      <x:c r="B261" s="3" t="str">
        <x:v>MAP.ACTUAL.VAT.SETTLE.DOM.OFFSET.TAX_AUTHORITY.PROD</x:v>
      </x:c>
      <x:c r="C261" s="3" t="str">
        <x:v>GL.VAT.DOM_ASSET</x:v>
      </x:c>
      <x:c r="D261" s="3" t="str">
        <x:v>credit</x:v>
      </x:c>
      <x:c r="E261" s="3" t="str">
        <x:v>tax_assets</x:v>
      </x:c>
      <x:c r="F261" s="3" t="str">
        <x:v>PROD</x:v>
      </x:c>
      <x:c r="G261" s="3" t="str">
        <x:v>TAX_AUTHORITY</x:v>
      </x:c>
      <x:c r="H261" s="3" t="str">
        <x:v>not_applicable</x:v>
      </x:c>
      <x:c r="I261" s="3" t="str">
        <x:v>not_applicable</x:v>
      </x:c>
      <x:c r="J261" s="3" t="str">
        <x:v>not_applicable</x:v>
      </x:c>
      <x:c r="K261" s="16" t="n">
        <x:v>1</x:v>
      </x:c>
    </x:row>
    <x:row r="262" ht="35" customHeight="1">
      <x:c r="A262" s="3" t="str">
        <x:v>MAP.ACTUAL.VAT.SETTLE.DOM.REFUND.TAX_AUTHORITY.COMP.L01</x:v>
      </x:c>
      <x:c r="B262" s="3" t="str">
        <x:v>MAP.ACTUAL.VAT.SETTLE.DOM.REFUND.TAX_AUTHORITY.COMP</x:v>
      </x:c>
      <x:c r="C262" s="3" t="str">
        <x:v>GL.CASH</x:v>
      </x:c>
      <x:c r="D262" s="3" t="str">
        <x:v>debit</x:v>
      </x:c>
      <x:c r="E262" s="3" t="str">
        <x:v>cash</x:v>
      </x:c>
      <x:c r="F262" s="3" t="str">
        <x:v>COMP</x:v>
      </x:c>
      <x:c r="G262" s="3" t="str">
        <x:v>TAX_AUTHORITY</x:v>
      </x:c>
      <x:c r="H262" s="3" t="str">
        <x:v>not_applicable</x:v>
      </x:c>
      <x:c r="I262" s="3" t="str">
        <x:v>not_applicable</x:v>
      </x:c>
      <x:c r="J262" s="3" t="str">
        <x:v>not_applicable</x:v>
      </x:c>
      <x:c r="K262" s="16" t="n">
        <x:v>1</x:v>
      </x:c>
    </x:row>
    <x:row r="263" ht="35" customHeight="1">
      <x:c r="A263" s="3" t="str">
        <x:v>MAP.ACTUAL.VAT.SETTLE.DOM.REFUND.TAX_AUTHORITY.COMP.L02</x:v>
      </x:c>
      <x:c r="B263" s="3" t="str">
        <x:v>MAP.ACTUAL.VAT.SETTLE.DOM.REFUND.TAX_AUTHORITY.COMP</x:v>
      </x:c>
      <x:c r="C263" s="3" t="str">
        <x:v>GL.VAT.DOM_ASSET</x:v>
      </x:c>
      <x:c r="D263" s="3" t="str">
        <x:v>credit</x:v>
      </x:c>
      <x:c r="E263" s="3" t="str">
        <x:v>tax_assets</x:v>
      </x:c>
      <x:c r="F263" s="3" t="str">
        <x:v>COMP</x:v>
      </x:c>
      <x:c r="G263" s="3" t="str">
        <x:v>TAX_AUTHORITY</x:v>
      </x:c>
      <x:c r="H263" s="3" t="str">
        <x:v>not_applicable</x:v>
      </x:c>
      <x:c r="I263" s="3" t="str">
        <x:v>not_applicable</x:v>
      </x:c>
      <x:c r="J263" s="3" t="str">
        <x:v>not_applicable</x:v>
      </x:c>
      <x:c r="K263" s="16" t="n">
        <x:v>1</x:v>
      </x:c>
    </x:row>
    <x:row r="264" ht="35" customHeight="1">
      <x:c r="A264" s="3" t="str">
        <x:v>MAP.ACTUAL.VAT.SETTLE.DOM.REFUND.TAX_AUTHORITY.CORP.L01</x:v>
      </x:c>
      <x:c r="B264" s="3" t="str">
        <x:v>MAP.ACTUAL.VAT.SETTLE.DOM.REFUND.TAX_AUTHORITY.CORP</x:v>
      </x:c>
      <x:c r="C264" s="3" t="str">
        <x:v>GL.CASH</x:v>
      </x:c>
      <x:c r="D264" s="3" t="str">
        <x:v>debit</x:v>
      </x:c>
      <x:c r="E264" s="3" t="str">
        <x:v>cash</x:v>
      </x:c>
      <x:c r="F264" s="3" t="str">
        <x:v>CORP</x:v>
      </x:c>
      <x:c r="G264" s="3" t="str">
        <x:v>TAX_AUTHORITY</x:v>
      </x:c>
      <x:c r="H264" s="3" t="str">
        <x:v>not_applicable</x:v>
      </x:c>
      <x:c r="I264" s="3" t="str">
        <x:v>not_applicable</x:v>
      </x:c>
      <x:c r="J264" s="3" t="str">
        <x:v>not_applicable</x:v>
      </x:c>
      <x:c r="K264" s="16" t="n">
        <x:v>1</x:v>
      </x:c>
    </x:row>
    <x:row r="265" ht="35" customHeight="1">
      <x:c r="A265" s="3" t="str">
        <x:v>MAP.ACTUAL.VAT.SETTLE.DOM.REFUND.TAX_AUTHORITY.CORP.L02</x:v>
      </x:c>
      <x:c r="B265" s="3" t="str">
        <x:v>MAP.ACTUAL.VAT.SETTLE.DOM.REFUND.TAX_AUTHORITY.CORP</x:v>
      </x:c>
      <x:c r="C265" s="3" t="str">
        <x:v>GL.VAT.DOM_ASSET</x:v>
      </x:c>
      <x:c r="D265" s="3" t="str">
        <x:v>credit</x:v>
      </x:c>
      <x:c r="E265" s="3" t="str">
        <x:v>tax_assets</x:v>
      </x:c>
      <x:c r="F265" s="3" t="str">
        <x:v>CORP</x:v>
      </x:c>
      <x:c r="G265" s="3" t="str">
        <x:v>TAX_AUTHORITY</x:v>
      </x:c>
      <x:c r="H265" s="3" t="str">
        <x:v>not_applicable</x:v>
      </x:c>
      <x:c r="I265" s="3" t="str">
        <x:v>not_applicable</x:v>
      </x:c>
      <x:c r="J265" s="3" t="str">
        <x:v>not_applicable</x:v>
      </x:c>
      <x:c r="K265" s="16" t="n">
        <x:v>1</x:v>
      </x:c>
    </x:row>
    <x:row r="266" ht="35" customHeight="1">
      <x:c r="A266" s="3" t="str">
        <x:v>MAP.ACTUAL.VAT.SETTLE.DOM.REFUND.TAX_AUTHORITY.ENG.L01</x:v>
      </x:c>
      <x:c r="B266" s="3" t="str">
        <x:v>MAP.ACTUAL.VAT.SETTLE.DOM.REFUND.TAX_AUTHORITY.ENG</x:v>
      </x:c>
      <x:c r="C266" s="3" t="str">
        <x:v>GL.CASH</x:v>
      </x:c>
      <x:c r="D266" s="3" t="str">
        <x:v>debit</x:v>
      </x:c>
      <x:c r="E266" s="3" t="str">
        <x:v>cash</x:v>
      </x:c>
      <x:c r="F266" s="3" t="str">
        <x:v>ENG</x:v>
      </x:c>
      <x:c r="G266" s="3" t="str">
        <x:v>TAX_AUTHORITY</x:v>
      </x:c>
      <x:c r="H266" s="3" t="str">
        <x:v>not_applicable</x:v>
      </x:c>
      <x:c r="I266" s="3" t="str">
        <x:v>not_applicable</x:v>
      </x:c>
      <x:c r="J266" s="3" t="str">
        <x:v>not_applicable</x:v>
      </x:c>
      <x:c r="K266" s="16" t="n">
        <x:v>1</x:v>
      </x:c>
    </x:row>
    <x:row r="267" ht="35" customHeight="1">
      <x:c r="A267" s="3" t="str">
        <x:v>MAP.ACTUAL.VAT.SETTLE.DOM.REFUND.TAX_AUTHORITY.ENG.L02</x:v>
      </x:c>
      <x:c r="B267" s="3" t="str">
        <x:v>MAP.ACTUAL.VAT.SETTLE.DOM.REFUND.TAX_AUTHORITY.ENG</x:v>
      </x:c>
      <x:c r="C267" s="3" t="str">
        <x:v>GL.VAT.DOM_ASSET</x:v>
      </x:c>
      <x:c r="D267" s="3" t="str">
        <x:v>credit</x:v>
      </x:c>
      <x:c r="E267" s="3" t="str">
        <x:v>tax_assets</x:v>
      </x:c>
      <x:c r="F267" s="3" t="str">
        <x:v>ENG</x:v>
      </x:c>
      <x:c r="G267" s="3" t="str">
        <x:v>TAX_AUTHORITY</x:v>
      </x:c>
      <x:c r="H267" s="3" t="str">
        <x:v>not_applicable</x:v>
      </x:c>
      <x:c r="I267" s="3" t="str">
        <x:v>not_applicable</x:v>
      </x:c>
      <x:c r="J267" s="3" t="str">
        <x:v>not_applicable</x:v>
      </x:c>
      <x:c r="K267" s="16" t="n">
        <x:v>1</x:v>
      </x:c>
    </x:row>
    <x:row r="268" ht="35" customHeight="1">
      <x:c r="A268" s="3" t="str">
        <x:v>MAP.ACTUAL.VAT.SETTLE.DOM.REFUND.TAX_AUTHORITY.FIN.L01</x:v>
      </x:c>
      <x:c r="B268" s="3" t="str">
        <x:v>MAP.ACTUAL.VAT.SETTLE.DOM.REFUND.TAX_AUTHORITY.FIN</x:v>
      </x:c>
      <x:c r="C268" s="3" t="str">
        <x:v>GL.CASH</x:v>
      </x:c>
      <x:c r="D268" s="3" t="str">
        <x:v>debit</x:v>
      </x:c>
      <x:c r="E268" s="3" t="str">
        <x:v>cash</x:v>
      </x:c>
      <x:c r="F268" s="3" t="str">
        <x:v>FIN</x:v>
      </x:c>
      <x:c r="G268" s="3" t="str">
        <x:v>TAX_AUTHORITY</x:v>
      </x:c>
      <x:c r="H268" s="3" t="str">
        <x:v>not_applicable</x:v>
      </x:c>
      <x:c r="I268" s="3" t="str">
        <x:v>not_applicable</x:v>
      </x:c>
      <x:c r="J268" s="3" t="str">
        <x:v>not_applicable</x:v>
      </x:c>
      <x:c r="K268" s="16" t="n">
        <x:v>1</x:v>
      </x:c>
    </x:row>
    <x:row r="269" ht="35" customHeight="1">
      <x:c r="A269" s="3" t="str">
        <x:v>MAP.ACTUAL.VAT.SETTLE.DOM.REFUND.TAX_AUTHORITY.FIN.L02</x:v>
      </x:c>
      <x:c r="B269" s="3" t="str">
        <x:v>MAP.ACTUAL.VAT.SETTLE.DOM.REFUND.TAX_AUTHORITY.FIN</x:v>
      </x:c>
      <x:c r="C269" s="3" t="str">
        <x:v>GL.VAT.DOM_ASSET</x:v>
      </x:c>
      <x:c r="D269" s="3" t="str">
        <x:v>credit</x:v>
      </x:c>
      <x:c r="E269" s="3" t="str">
        <x:v>tax_assets</x:v>
      </x:c>
      <x:c r="F269" s="3" t="str">
        <x:v>FIN</x:v>
      </x:c>
      <x:c r="G269" s="3" t="str">
        <x:v>TAX_AUTHORITY</x:v>
      </x:c>
      <x:c r="H269" s="3" t="str">
        <x:v>not_applicable</x:v>
      </x:c>
      <x:c r="I269" s="3" t="str">
        <x:v>not_applicable</x:v>
      </x:c>
      <x:c r="J269" s="3" t="str">
        <x:v>not_applicable</x:v>
      </x:c>
      <x:c r="K269" s="16" t="n">
        <x:v>1</x:v>
      </x:c>
    </x:row>
    <x:row r="270" ht="35" customHeight="1">
      <x:c r="A270" s="3" t="str">
        <x:v>MAP.ACTUAL.VAT.SETTLE.DOM.REFUND.TAX_AUTHORITY.MGMT.L01</x:v>
      </x:c>
      <x:c r="B270" s="3" t="str">
        <x:v>MAP.ACTUAL.VAT.SETTLE.DOM.REFUND.TAX_AUTHORITY.MGMT</x:v>
      </x:c>
      <x:c r="C270" s="3" t="str">
        <x:v>GL.CASH</x:v>
      </x:c>
      <x:c r="D270" s="3" t="str">
        <x:v>debit</x:v>
      </x:c>
      <x:c r="E270" s="3" t="str">
        <x:v>cash</x:v>
      </x:c>
      <x:c r="F270" s="3" t="str">
        <x:v>MGMT</x:v>
      </x:c>
      <x:c r="G270" s="3" t="str">
        <x:v>TAX_AUTHORITY</x:v>
      </x:c>
      <x:c r="H270" s="3" t="str">
        <x:v>not_applicable</x:v>
      </x:c>
      <x:c r="I270" s="3" t="str">
        <x:v>not_applicable</x:v>
      </x:c>
      <x:c r="J270" s="3" t="str">
        <x:v>not_applicable</x:v>
      </x:c>
      <x:c r="K270" s="16" t="n">
        <x:v>1</x:v>
      </x:c>
    </x:row>
    <x:row r="271" ht="35" customHeight="1">
      <x:c r="A271" s="3" t="str">
        <x:v>MAP.ACTUAL.VAT.SETTLE.DOM.REFUND.TAX_AUTHORITY.MGMT.L02</x:v>
      </x:c>
      <x:c r="B271" s="3" t="str">
        <x:v>MAP.ACTUAL.VAT.SETTLE.DOM.REFUND.TAX_AUTHORITY.MGMT</x:v>
      </x:c>
      <x:c r="C271" s="3" t="str">
        <x:v>GL.VAT.DOM_ASSET</x:v>
      </x:c>
      <x:c r="D271" s="3" t="str">
        <x:v>credit</x:v>
      </x:c>
      <x:c r="E271" s="3" t="str">
        <x:v>tax_assets</x:v>
      </x:c>
      <x:c r="F271" s="3" t="str">
        <x:v>MGMT</x:v>
      </x:c>
      <x:c r="G271" s="3" t="str">
        <x:v>TAX_AUTHORITY</x:v>
      </x:c>
      <x:c r="H271" s="3" t="str">
        <x:v>not_applicable</x:v>
      </x:c>
      <x:c r="I271" s="3" t="str">
        <x:v>not_applicable</x:v>
      </x:c>
      <x:c r="J271" s="3" t="str">
        <x:v>not_applicable</x:v>
      </x:c>
      <x:c r="K271" s="16" t="n">
        <x:v>1</x:v>
      </x:c>
    </x:row>
    <x:row r="272" ht="35" customHeight="1">
      <x:c r="A272" s="3" t="str">
        <x:v>MAP.ACTUAL.VAT.SETTLE.DOM.REFUND.TAX_AUTHORITY.PROD.L01</x:v>
      </x:c>
      <x:c r="B272" s="3" t="str">
        <x:v>MAP.ACTUAL.VAT.SETTLE.DOM.REFUND.TAX_AUTHORITY.PROD</x:v>
      </x:c>
      <x:c r="C272" s="3" t="str">
        <x:v>GL.CASH</x:v>
      </x:c>
      <x:c r="D272" s="3" t="str">
        <x:v>debit</x:v>
      </x:c>
      <x:c r="E272" s="3" t="str">
        <x:v>cash</x:v>
      </x:c>
      <x:c r="F272" s="3" t="str">
        <x:v>PROD</x:v>
      </x:c>
      <x:c r="G272" s="3" t="str">
        <x:v>TAX_AUTHORITY</x:v>
      </x:c>
      <x:c r="H272" s="3" t="str">
        <x:v>not_applicable</x:v>
      </x:c>
      <x:c r="I272" s="3" t="str">
        <x:v>not_applicable</x:v>
      </x:c>
      <x:c r="J272" s="3" t="str">
        <x:v>not_applicable</x:v>
      </x:c>
      <x:c r="K272" s="16" t="n">
        <x:v>1</x:v>
      </x:c>
    </x:row>
    <x:row r="273" ht="35" customHeight="1">
      <x:c r="A273" s="3" t="str">
        <x:v>MAP.ACTUAL.VAT.SETTLE.DOM.REFUND.TAX_AUTHORITY.PROD.L02</x:v>
      </x:c>
      <x:c r="B273" s="3" t="str">
        <x:v>MAP.ACTUAL.VAT.SETTLE.DOM.REFUND.TAX_AUTHORITY.PROD</x:v>
      </x:c>
      <x:c r="C273" s="3" t="str">
        <x:v>GL.VAT.DOM_ASSET</x:v>
      </x:c>
      <x:c r="D273" s="3" t="str">
        <x:v>credit</x:v>
      </x:c>
      <x:c r="E273" s="3" t="str">
        <x:v>tax_assets</x:v>
      </x:c>
      <x:c r="F273" s="3" t="str">
        <x:v>PROD</x:v>
      </x:c>
      <x:c r="G273" s="3" t="str">
        <x:v>TAX_AUTHORITY</x:v>
      </x:c>
      <x:c r="H273" s="3" t="str">
        <x:v>not_applicable</x:v>
      </x:c>
      <x:c r="I273" s="3" t="str">
        <x:v>not_applicable</x:v>
      </x:c>
      <x:c r="J273" s="3" t="str">
        <x:v>not_applicable</x:v>
      </x:c>
      <x:c r="K273" s="16" t="n">
        <x:v>1</x:v>
      </x:c>
    </x:row>
  </x:sheetData>
  <x:mergeCells>
    <x:mergeCell ref="A7:F8"/>
  </x:mergeCells>
  <x:pageMargins left="0.7" right="0.7" top="0.75" bottom="0.75" header="0.3" footer="0.3"/>
  <x:tableParts count="1">
    <x:tablePart xmlns:r="http://schemas.openxmlformats.org/officeDocument/2006/relationships" r:id="R7c67ceac07444d23"/>
  </x:tableParts>
</x:worksheet>
</file>

<file path=xl/worksheets/sheet15.xml><?xml version="1.0" encoding="utf-8"?>
<x:worksheet xmlns:x="http://schemas.openxmlformats.org/spreadsheetml/2006/main">
  <x:sheetPr>
    <x:tabColor rgb="FF6983A9"/>
  </x:sheetPr>
  <x:sheetViews>
    <x:sheetView showGridLines="0" workbookViewId="0">
      <x:pane xSplit="2" ySplit="10" topLeftCell="C11" activePane="bottomRight" state="frozen"/>
    </x:sheetView>
  </x:sheetViews>
  <x:sheetFormatPr defaultRowHeight="15"/>
  <x:cols>
    <x:col min="1" max="1" width="48" hidden="0" customWidth="1"/>
    <x:col min="2" max="2" width="25" hidden="0" customWidth="1"/>
  </x:cols>
  <x:sheetData>
    <x:row r="1" ht="25" customHeight="1">
      <x:c r="A1" s="15" t="str">
        <x:v>Population and cash reconciliations</x:v>
      </x:c>
      <x:c r="B1" s="2"/>
    </x:row>
    <x:row r="2" ht="25" customHeight="1">
      <x:c r="A2" s="14" t="str">
        <x:v>Mirovest GmbH — fictional</x:v>
      </x:c>
      <x:c r="B2" s="2"/>
    </x:row>
    <x:row r="3" ht="25" customHeight="1">
      <x:c r="A3" s="3" t="str">
        <x:v>Selected case</x:v>
      </x:c>
      <x:c r="B3" s="8" t="str">
        <x:f>'Cover'!C29</x:f>
        <x:v>Base</x:v>
      </x:c>
    </x:row>
    <x:row r="4" ht="25" customHeight="1">
      <x:c r="A4" s="14" t="str">
        <x:v>EUR. Actual January–June 2027; source versions remain separate.</x:v>
      </x:c>
      <x:c r="B4" s="2"/>
    </x:row>
    <x:row r="5" ht="25" customHeight="1">
      <x:c r="A5" s="14" t="str">
        <x:v>Release CR02-2026-10-13-v1 · Release bundle / local user copy</x:v>
      </x:c>
      <x:c r="B5" s="2"/>
    </x:row>
    <x:row r="6" ht="25" customHeight="1">
      <x:c r="A6" s="2"/>
      <x:c r="B6" s="2"/>
    </x:row>
    <x:row r="7" ht="32" customHeight="1">
      <x:c r="A7" s="3" t="str">
        <x:v>Zero is a tie. The release check independently compares the journal, D03, D13 and D10 sources.</x:v>
      </x:c>
      <x:c r="B7" s="2"/>
    </x:row>
    <x:row r="8" ht="25" customHeight="1">
      <x:c r="A8" s="2"/>
      <x:c r="B8" s="2"/>
    </x:row>
    <x:row r="9" ht="25" customHeight="1">
      <x:c r="A9" s="2"/>
      <x:c r="B9" s="2"/>
    </x:row>
    <x:row r="10" ht="38" customHeight="1">
      <x:c r="A10" s="13" t="str">
        <x:v>Check</x:v>
      </x:c>
      <x:c r="B10" s="13" t="str">
        <x:v>Difference</x:v>
      </x:c>
    </x:row>
    <x:row r="11" ht="25" customHeight="1">
      <x:c r="A11" s="3" t="str">
        <x:v>Cost centre actual population</x:v>
      </x:c>
      <x:c r="B11" s="25" t="n">
        <x:f>'Cost_Views'!C18-'Cost_Report'!E11</x:f>
        <x:v>2.3283064365386963e-10</x:v>
      </x:c>
    </x:row>
    <x:row r="12" ht="25" customHeight="1">
      <x:c r="A12" s="3" t="str">
        <x:v>Cost centre budget population</x:v>
      </x:c>
      <x:c r="B12" s="25" t="n">
        <x:f>'Cost_Views'!D18-'Cost_Report'!E12</x:f>
        <x:v>1.1641532182693481e-10</x:v>
      </x:c>
    </x:row>
    <x:row r="13" ht="25" customHeight="1">
      <x:c r="A13" s="3" t="str">
        <x:v>Nature actual population</x:v>
      </x:c>
      <x:c r="B13" s="25" t="n">
        <x:f>'Cost_Views'!C24-'Cost_Report'!E11</x:f>
        <x:v>2.3283064365386963e-10</x:v>
      </x:c>
    </x:row>
    <x:row r="14" ht="25" customHeight="1">
      <x:c r="A14" s="3" t="str">
        <x:v>Nature budget population</x:v>
      </x:c>
      <x:c r="B14" s="25" t="n">
        <x:f>'Cost_Views'!D24-'Cost_Report'!E12</x:f>
        <x:v>5.820766091346741e-11</x:v>
      </x:c>
    </x:row>
    <x:row r="15" ht="25" customHeight="1">
      <x:c r="A15" s="3" t="str">
        <x:v>Vendor actual population</x:v>
      </x:c>
      <x:c r="B15" s="25" t="n">
        <x:f>'Cost_Views'!C43-'Cost_Report'!E11</x:f>
        <x:v>3.4924596548080444e-10</x:v>
      </x:c>
    </x:row>
    <x:row r="16" ht="25" customHeight="1">
      <x:c r="A16" s="3" t="str">
        <x:v>Vendor budget population</x:v>
      </x:c>
      <x:c r="B16" s="25" t="n">
        <x:f>'Cost_Views'!D43-'Cost_Report'!E12</x:f>
        <x:v>5.820766091346741e-11</x:v>
      </x:c>
    </x:row>
    <x:row r="17" ht="25" customHeight="1">
      <x:c r="A17" s="3" t="str">
        <x:v>Recurrence actual population</x:v>
      </x:c>
      <x:c r="B17" s="25" t="n">
        <x:f>'Cost_Views'!C46-'Cost_Report'!E11</x:f>
        <x:v>1.1641532182693481e-10</x:v>
      </x:c>
    </x:row>
    <x:row r="18" ht="25" customHeight="1">
      <x:c r="A18" s="3" t="str">
        <x:v>Recurrence budget population</x:v>
      </x:c>
      <x:c r="B18" s="25" t="n">
        <x:f>'Cost_Views'!D46-'Cost_Report'!E12</x:f>
        <x:v>-1.7462298274040222e-10</x:v>
      </x:c>
    </x:row>
    <x:row r="19" ht="25" customHeight="1">
      <x:c r="A19" s="3" t="str">
        <x:v>Commitment actual population</x:v>
      </x:c>
      <x:c r="B19" s="25" t="n">
        <x:f>'Cost_Views'!C49-'Cost_Report'!E11</x:f>
        <x:v>-1.1641532182693481e-10</x:v>
      </x:c>
    </x:row>
    <x:row r="20" ht="25" customHeight="1">
      <x:c r="A20" s="3" t="str">
        <x:v>Commitment budget population</x:v>
      </x:c>
      <x:c r="B20" s="25" t="n">
        <x:f>'Cost_Views'!D49-'Cost_Report'!E12</x:f>
        <x:v>-1.7462298274040222e-10</x:v>
      </x:c>
    </x:row>
    <x:row r="21" ht="25" customHeight="1">
      <x:c r="A21" s="3" t="str">
        <x:v>Behaviour actual population</x:v>
      </x:c>
      <x:c r="B21" s="25" t="n">
        <x:f>'Cost_Views'!C52-'Cost_Report'!E11</x:f>
        <x:v>-1.1641532182693481e-10</x:v>
      </x:c>
    </x:row>
    <x:row r="22" ht="25" customHeight="1">
      <x:c r="A22" s="3" t="str">
        <x:v>Behaviour budget population</x:v>
      </x:c>
      <x:c r="B22" s="25" t="n">
        <x:f>'Cost_Views'!D52-'Cost_Report'!E12</x:f>
        <x:v>-2.9103830456733704e-10</x:v>
      </x:c>
    </x:row>
    <x:row r="23" ht="25" customHeight="1">
      <x:c r="A23" s="3" t="str">
        <x:v>Monthly detail actual</x:v>
      </x:c>
      <x:c r="B23" s="25" t="n">
        <x:f>SUM('Monthly_Detail'!D11:D454)-'Cost_Report'!E11</x:f>
        <x:v>-2.3283064365386963e-10</x:v>
      </x:c>
    </x:row>
    <x:row r="24" ht="25" customHeight="1">
      <x:c r="A24" s="3" t="str">
        <x:v>YTD detail actual</x:v>
      </x:c>
      <x:c r="B24" s="25" t="n">
        <x:f>SUM('YTD_Detail'!C11:C84)-'Cost_Report'!E11</x:f>
        <x:v>-5.820766091346741e-11</x:v>
      </x:c>
    </x:row>
    <x:row r="25" ht="25" customHeight="1">
      <x:c r="A25" s="3" t="str">
        <x:v>Journal debits equal credits</x:v>
      </x:c>
      <x:c r="B25" s="25" t="n">
        <x:f>SUM('Journal'!P11:P1147)-SUM('Journal'!Q11:Q1147)</x:f>
        <x:v>4.656612873077393e-10</x:v>
      </x:c>
    </x:row>
    <x:row r="26" ht="25" customHeight="1">
      <x:c r="A26" s="3" t="str">
        <x:v>Cash-paid bridge</x:v>
      </x:c>
      <x:c r="B26" s="25" t="n">
        <x:f>'Cost_Report'!E32</x:f>
        <x:v>7.275957614183426e-11</x:v>
      </x:c>
    </x:row>
  </x:sheetData>
  <x:mergeCells>
    <x:mergeCell ref="A7:F8"/>
  </x:mergeCells>
  <x:conditionalFormatting sqref="B11:B26">
    <x:cfRule type="expression" dxfId="4" priority="1">
      <x:formula>ABS(B11)&gt;'Cover'!$C$39</x:formula>
    </x:cfRule>
  </x:conditionalFormatting>
  <x:pageMargins left="0.7" right="0.7" top="0.75" bottom="0.75" header="0.3" footer="0.3"/>
  <x:tableParts count="1">
    <x:tablePart xmlns:r="http://schemas.openxmlformats.org/officeDocument/2006/relationships" r:id="Rfad06d40dfd44cd0"/>
  </x:tableParts>
</x: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Cost report</dc:title>
  <dc:creator>Igor Sabodakha</dc:creator>
  <dc:description>Mirovest GmbH is fictional. Illustrative calculation — not investment, tax or legal advice. Crypto-assets are highly risky. Copy trading can lose money, including the entire amount invested.</dc:description>
  <cp:lastModifiedBy>Igor Sabodakha</cp:lastModifiedBy>
  <dcterms:created xsi:type="dcterms:W3CDTF">2026-10-16T18:47:11Z</dcterms:created>
  <dcterms:modified xsi:type="dcterms:W3CDTF">2026-10-16T18:47:11Z</dcterms:modified>
</cp:coreProperties>
</file>